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ms-excel.slicerCache+xml" PartName="/xl/slicerCaches/slicerCache1.xml"/>
  <Override ContentType="application/vnd.ms-excel.slicerCache+xml" PartName="/xl/slicerCaches/slicerCache2.xml"/>
  <Override ContentType="application/vnd.ms-excel.slicerCache+xml" PartName="/xl/slicerCaches/slicerCache3.xml"/>
  <Override ContentType="application/vnd.openxmlformats-package.core-properties+xml" PartName="/docProps/core.xml"/>
  <Override ContentType="application/vnd.openxmlformats-officedocument.spreadsheetml.styles+xml" PartName="/xl/styles.xml"/>
  <Override ContentType="application/vnd.openxmlformats-officedocument.drawingml.chart+xml" PartName="/xl/charts/chart11.xml"/>
  <Override ContentType="application/vnd.openxmlformats-officedocument.drawingml.chart+xml" PartName="/xl/charts/chart7.xml"/>
  <Override ContentType="application/vnd.openxmlformats-officedocument.drawingml.chart+xml" PartName="/xl/charts/chart14.xml"/>
  <Override ContentType="application/vnd.openxmlformats-officedocument.drawingml.chart+xml" PartName="/xl/charts/chart13.xml"/>
  <Override ContentType="application/vnd.openxmlformats-officedocument.drawingml.chart+xml" PartName="/xl/charts/chart4.xml"/>
  <Override ContentType="application/vnd.openxmlformats-officedocument.drawingml.chart+xml" PartName="/xl/charts/chart2.xml"/>
  <Override ContentType="application/vnd.openxmlformats-officedocument.drawingml.chart+xml" PartName="/xl/charts/chart1.xml"/>
  <Override ContentType="application/vnd.openxmlformats-officedocument.drawingml.chart+xml" PartName="/xl/charts/chart10.xml"/>
  <Override ContentType="application/vnd.openxmlformats-officedocument.drawingml.chart+xml" PartName="/xl/charts/chart6.xml"/>
  <Override ContentType="application/vnd.openxmlformats-officedocument.drawingml.chart+xml" PartName="/xl/charts/chart8.xml"/>
  <Override ContentType="application/vnd.openxmlformats-officedocument.drawingml.chart+xml" PartName="/xl/charts/chart9.xml"/>
  <Override ContentType="application/vnd.openxmlformats-officedocument.drawingml.chart+xml" PartName="/xl/charts/chart12.xml"/>
  <Override ContentType="application/vnd.openxmlformats-officedocument.drawingml.chart+xml" PartName="/xl/charts/chart5.xml"/>
  <Override ContentType="application/vnd.openxmlformats-officedocument.drawingml.chart+xml" PartName="/xl/charts/chart3.xml"/>
  <Override ContentType="application/vnd.openxmlformats-officedocument.theme+xml" PartName="/xl/theme/theme1.xml"/>
  <Override ContentType="application/vnd.openxmlformats-officedocument.spreadsheetml.pivotCacheDefinition+xml" PartName="/xl/pivotCache/pivotCacheDefinition1.xml"/>
  <Override ContentType="application/vnd.openxmlformats-officedocument.spreadsheetml.pivotCacheDefinition+xml" PartName="/xl/pivotCache/pivotCacheDefinition3.xml"/>
  <Override ContentType="application/vnd.openxmlformats-officedocument.spreadsheetml.pivotCacheDefinition+xml" PartName="/xl/pivotCache/pivotCacheDefinition2.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ms-excel.slicer+xml" PartName="/xl/slicers/slicer3.xml"/>
  <Override ContentType="application/vnd.ms-excel.slicer+xml" PartName="/xl/slicers/slicer2.xml"/>
  <Override ContentType="application/vnd.ms-excel.slicer+xml" PartName="/xl/slicers/slicer1.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awData" sheetId="1" r:id="rId4"/>
    <sheet state="visible" name="t1700pivot" sheetId="2" r:id="rId5"/>
    <sheet state="visible" name="Training Data" sheetId="3" r:id="rId6"/>
    <sheet state="visible" name="Testing Data" sheetId="4" r:id="rId7"/>
    <sheet state="visible" name="RiverMouthPivot" sheetId="5" r:id="rId8"/>
    <sheet state="visible" name="t1800tPivot" sheetId="6" r:id="rId9"/>
    <sheet state="visible" name="NoNans" sheetId="7" r:id="rId10"/>
    <sheet state="visible" name="NoNansPivot" sheetId="8" r:id="rId11"/>
    <sheet state="visible" name="SedPrevPosition" sheetId="9" r:id="rId12"/>
    <sheet state="visible" name="Results" sheetId="10" r:id="rId13"/>
    <sheet state="visible" name="Expanding Results" sheetId="11" r:id="rId14"/>
    <sheet state="visible" name="6monthlag" sheetId="12" r:id="rId15"/>
  </sheets>
  <definedNames>
    <definedName hidden="1" localSheetId="0" name="Z_FEBA9742_8D52_438A_98AD_DDAA1C4B4AF7_.wvu.FilterData">RawData!$A$1:$W$42</definedName>
    <definedName hidden="1" localSheetId="6" name="Z_FEBA9742_8D52_438A_98AD_DDAA1C4B4AF7_.wvu.FilterData">NoNans!$A$1:$AU$37</definedName>
    <definedName hidden="1" localSheetId="0" name="Z_8DF7023C_8A89_4C4E_BF8C_169458E15583_.wvu.FilterData">RawData!$A$1:$W$993</definedName>
    <definedName name="SlicerCache_Table_1_Col_20">#N/A</definedName>
    <definedName name="SlicerCache_Table_2_Col_20">#N/A</definedName>
    <definedName name="SlicerCache_Table_3_Col_1">#N/A</definedName>
  </definedNames>
  <calcPr/>
  <customWorkbookViews>
    <customWorkbookView activeSheetId="0" maximized="1" windowHeight="0" windowWidth="0" guid="{8DF7023C-8A89-4C4E-BF8C-169458E15583}" name="Filter 2"/>
    <customWorkbookView activeSheetId="0" maximized="1" windowHeight="0" windowWidth="0" guid="{FEBA9742-8D52-438A-98AD-DDAA1C4B4AF7}" name="Filter 1"/>
  </customWorkbookViews>
  <pivotCaches>
    <pivotCache cacheId="0" r:id="rId16"/>
    <pivotCache cacheId="1" r:id="rId17"/>
    <pivotCache cacheId="2" r:id="rId18"/>
  </pivotCaches>
  <extLst>
    <ext uri="GoogleSheetsCustomDataVersion2">
      <go:sheetsCustomData xmlns:go="http://customooxmlschemas.google.com/" r:id="rId22" roundtripDataChecksum="fHzb9PtfTLPN+VjkejyoWXvJzYtZOCEmcRnpS8jP1G0="/>
    </ext>
    <ext uri="{46BE6895-7355-4a93-B00E-2C351335B9C9}">
      <x15:slicerCaches>
        <x14:slicerCache r:id="rId19"/>
        <x14:slicerCache r:id="rId20"/>
        <x14:slicerCache r:id="rId21"/>
      </x15:slicerCaches>
    </ext>
  </extLst>
</workbook>
</file>

<file path=xl/sharedStrings.xml><?xml version="1.0" encoding="utf-8"?>
<sst xmlns="http://schemas.openxmlformats.org/spreadsheetml/2006/main" count="316" uniqueCount="90">
  <si>
    <t>WY</t>
  </si>
  <si>
    <t>SedDischarge</t>
  </si>
  <si>
    <t>Normalized WavePower</t>
  </si>
  <si>
    <t>Storm Direction(degN)</t>
  </si>
  <si>
    <t>logsedisch</t>
  </si>
  <si>
    <t>NaN</t>
  </si>
  <si>
    <t>MEDIAN of 15</t>
  </si>
  <si>
    <t>MEDIAN of Normalized WavePower</t>
  </si>
  <si>
    <t>riverhead1yrback</t>
  </si>
  <si>
    <t>Transect 1 distance</t>
  </si>
  <si>
    <t>MEDIAN of SedDischarge</t>
  </si>
  <si>
    <t>SUM of logsedisch</t>
  </si>
  <si>
    <t>MEDIAN of Storm Direction(degN)</t>
  </si>
  <si>
    <t>t1dist</t>
  </si>
  <si>
    <t>norm wave power</t>
  </si>
  <si>
    <t>logseddisch</t>
  </si>
  <si>
    <t>previous pos</t>
  </si>
  <si>
    <t>Correlation(transect, sediment discharge)</t>
  </si>
  <si>
    <t>Correlation(transect, wave flux)</t>
  </si>
  <si>
    <t>Correlation(sediment discharge, wave flux)</t>
  </si>
  <si>
    <t>Correlation (LOG(sediment discharge), transect)</t>
  </si>
  <si>
    <t>Max</t>
  </si>
  <si>
    <t>MEDIAN of 18</t>
  </si>
  <si>
    <t>Correlation(LOG(sediment discharge), transect)</t>
  </si>
  <si>
    <t>seddischargeprev</t>
  </si>
  <si>
    <t>1prev</t>
  </si>
  <si>
    <t>2prev</t>
  </si>
  <si>
    <t>3prev</t>
  </si>
  <si>
    <t>4prev</t>
  </si>
  <si>
    <t>5prev</t>
  </si>
  <si>
    <t>6prev</t>
  </si>
  <si>
    <t>7prev</t>
  </si>
  <si>
    <t>8prev</t>
  </si>
  <si>
    <t>9prev</t>
  </si>
  <si>
    <t>10prev</t>
  </si>
  <si>
    <t>11prev</t>
  </si>
  <si>
    <t>12prev</t>
  </si>
  <si>
    <t>13prev</t>
  </si>
  <si>
    <t>14prev</t>
  </si>
  <si>
    <t>15prev</t>
  </si>
  <si>
    <t>16prev</t>
  </si>
  <si>
    <t>17prev</t>
  </si>
  <si>
    <t>18prev</t>
  </si>
  <si>
    <t>Chad</t>
  </si>
  <si>
    <t>wave_height</t>
  </si>
  <si>
    <t>wave_height^2</t>
  </si>
  <si>
    <t>point_sur_height^2</t>
  </si>
  <si>
    <t>wy</t>
  </si>
  <si>
    <t>wave_height_squared</t>
  </si>
  <si>
    <t>point_sur_height_squared</t>
  </si>
  <si>
    <t>log_river_sediment</t>
  </si>
  <si>
    <t>log_river_sediment_prev</t>
  </si>
  <si>
    <t>six_month_lag</t>
  </si>
  <si>
    <t>wave_flux</t>
  </si>
  <si>
    <t>wave_dir</t>
  </si>
  <si>
    <t>chad</t>
  </si>
  <si>
    <t>1</t>
  </si>
  <si>
    <t>2</t>
  </si>
  <si>
    <t>3</t>
  </si>
  <si>
    <t>4</t>
  </si>
  <si>
    <t>5</t>
  </si>
  <si>
    <t>6</t>
  </si>
  <si>
    <t>7</t>
  </si>
  <si>
    <t>8</t>
  </si>
  <si>
    <t>9</t>
  </si>
  <si>
    <t>10</t>
  </si>
  <si>
    <t>11</t>
  </si>
  <si>
    <t>12</t>
  </si>
  <si>
    <t>13</t>
  </si>
  <si>
    <t>14</t>
  </si>
  <si>
    <t>15</t>
  </si>
  <si>
    <t>16</t>
  </si>
  <si>
    <t>17</t>
  </si>
  <si>
    <t>18</t>
  </si>
  <si>
    <t>T1Prev</t>
  </si>
  <si>
    <t>Backwards multiple linear regression</t>
  </si>
  <si>
    <t>r^2 contributed</t>
  </si>
  <si>
    <t>Transect</t>
  </si>
  <si>
    <t>log_sed_discharge</t>
  </si>
  <si>
    <t>prev_position</t>
  </si>
  <si>
    <t>log_sed_discharge_prev</t>
  </si>
  <si>
    <t>total r^2</t>
  </si>
  <si>
    <t>riversediment</t>
  </si>
  <si>
    <t>1yearlagriversed</t>
  </si>
  <si>
    <t>6monthlagriversed</t>
  </si>
  <si>
    <t>2yearlag</t>
  </si>
  <si>
    <t>sedimentdischarge</t>
  </si>
  <si>
    <t>1yrseddischarge prior</t>
  </si>
  <si>
    <t>6 month gap</t>
  </si>
  <si>
    <t>log6mon</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</si>
</sst>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5">
    <font>
      <sz val="11.0"/>
      <color theme="1"/>
      <name val="Calibri"/>
      <scheme val="minor"/>
    </font>
    <font>
      <color theme="1"/>
      <name val="Calibri"/>
    </font>
    <font>
      <color theme="1"/>
      <name val="Calibri"/>
      <scheme val="minor"/>
    </font>
    <font>
      <sz val="11.0"/>
      <color theme="1"/>
      <name val="Calibri"/>
    </font>
    <font>
      <color theme="1"/>
      <name val="Arial"/>
    </font>
  </fonts>
  <fills count="3">
    <fill>
      <patternFill patternType="none"/>
    </fill>
    <fill>
      <patternFill patternType="lightGray"/>
    </fill>
    <fill>
      <patternFill patternType="solid">
        <fgColor rgb="FFFFFFFF"/>
        <bgColor rgb="FFFFFFFF"/>
      </patternFill>
    </fill>
  </fills>
  <borders count="2">
    <border/>
    <border>
      <right style="thin">
        <color rgb="FFFFFFFF"/>
      </right>
    </border>
  </borders>
  <cellStyleXfs count="1">
    <xf borderId="0" fillId="0" fontId="0" numFmtId="0" applyAlignment="1" applyFont="1"/>
  </cellStyleXfs>
  <cellXfs count="21">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1" numFmtId="0" xfId="0" applyFont="1"/>
    <xf borderId="0" fillId="0" fontId="3" numFmtId="164" xfId="0" applyFont="1" applyNumberFormat="1"/>
    <xf borderId="0" fillId="0" fontId="2" numFmtId="0" xfId="0" applyFont="1"/>
    <xf borderId="0" fillId="0" fontId="2" numFmtId="0" xfId="0" applyFont="1"/>
    <xf borderId="0" fillId="0" fontId="3" numFmtId="164" xfId="0" applyAlignment="1" applyFont="1" applyNumberFormat="1">
      <alignment horizontal="right" vertical="bottom"/>
    </xf>
    <xf borderId="0" fillId="0" fontId="3" numFmtId="164" xfId="0" applyAlignment="1" applyFont="1" applyNumberFormat="1">
      <alignment horizontal="right" readingOrder="0" vertical="bottom"/>
    </xf>
    <xf borderId="0" fillId="0" fontId="3" numFmtId="0" xfId="0" applyAlignment="1" applyFont="1">
      <alignment horizontal="right" vertical="bottom"/>
    </xf>
    <xf borderId="0" fillId="0" fontId="2" numFmtId="164" xfId="0" applyAlignment="1" applyFont="1" applyNumberFormat="1">
      <alignment readingOrder="0"/>
    </xf>
    <xf borderId="0" fillId="0" fontId="2" numFmtId="164" xfId="0" applyFont="1" applyNumberFormat="1"/>
    <xf borderId="1" fillId="2" fontId="3" numFmtId="0" xfId="0" applyAlignment="1" applyBorder="1" applyFill="1" applyFont="1">
      <alignment horizontal="right" readingOrder="0" vertical="bottom"/>
    </xf>
    <xf borderId="0" fillId="0" fontId="4" numFmtId="0" xfId="0" applyAlignment="1" applyFont="1">
      <alignment horizontal="right" vertical="bottom"/>
    </xf>
    <xf borderId="0" fillId="0" fontId="4" numFmtId="0" xfId="0" applyAlignment="1" applyFont="1">
      <alignment horizontal="right" readingOrder="0" vertical="bottom"/>
    </xf>
    <xf borderId="0" fillId="0" fontId="4" numFmtId="0" xfId="0" applyAlignment="1" applyFont="1">
      <alignment horizontal="right" vertical="bottom"/>
    </xf>
    <xf borderId="1" fillId="2" fontId="3" numFmtId="0" xfId="0" applyAlignment="1" applyBorder="1" applyFont="1">
      <alignment horizontal="right" vertical="bottom"/>
    </xf>
    <xf borderId="0" fillId="2" fontId="3" numFmtId="0" xfId="0" applyAlignment="1" applyFont="1">
      <alignment horizontal="right" vertical="bottom"/>
    </xf>
    <xf borderId="0" fillId="0" fontId="4" numFmtId="0" xfId="0" applyAlignment="1" applyFont="1">
      <alignment horizontal="right" vertical="bottom"/>
    </xf>
    <xf borderId="0" fillId="0" fontId="2" numFmtId="0" xfId="0" applyFont="1"/>
    <xf borderId="0" fillId="0" fontId="1" numFmtId="164" xfId="0" applyAlignment="1" applyFont="1" applyNumberFormat="1">
      <alignment readingOrder="0"/>
    </xf>
  </cellXfs>
  <cellStyles count="1">
    <cellStyle xfId="0" name="Normal" builtinId="0"/>
  </cellStyles>
  <dxfs count="1">
    <dxf>
      <font/>
      <fill>
        <patternFill patternType="none"/>
      </fill>
      <border/>
    </dxf>
  </dxfs>
</styleSheet>
</file>

<file path=xl/_rels/workbook.xml.rels><?xml version="1.0" encoding="UTF-8" standalone="yes"?><Relationships xmlns="http://schemas.openxmlformats.org/package/2006/relationships"><Relationship Id="rId20" Type="http://schemas.microsoft.com/office/2007/relationships/slicerCache" Target="slicerCaches/slicerCache2.xml"/><Relationship Id="rId11" Type="http://schemas.openxmlformats.org/officeDocument/2006/relationships/worksheet" Target="worksheets/sheet8.xml"/><Relationship Id="rId22" Type="http://customschemas.google.com/relationships/workbookmetadata" Target="metadata"/><Relationship Id="rId10" Type="http://schemas.openxmlformats.org/officeDocument/2006/relationships/worksheet" Target="worksheets/sheet7.xml"/><Relationship Id="rId21" Type="http://schemas.microsoft.com/office/2007/relationships/slicerCache" Target="slicerCaches/slicerCache3.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pivotCacheDefinition" Target="pivotCache/pivotCacheDefinition2.xml"/><Relationship Id="rId16" Type="http://schemas.openxmlformats.org/officeDocument/2006/relationships/pivotCacheDefinition" Target="pivotCache/pivotCacheDefinition1.xml"/><Relationship Id="rId5" Type="http://schemas.openxmlformats.org/officeDocument/2006/relationships/worksheet" Target="worksheets/sheet2.xml"/><Relationship Id="rId19" Type="http://schemas.microsoft.com/office/2007/relationships/slicerCache" Target="slicerCaches/slicerCache1.xml"/><Relationship Id="rId6" Type="http://schemas.openxmlformats.org/officeDocument/2006/relationships/worksheet" Target="worksheets/sheet3.xml"/><Relationship Id="rId18" Type="http://schemas.openxmlformats.org/officeDocument/2006/relationships/pivotCacheDefinition" Target="pivotCache/pivotCacheDefinition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MEDIAN of 17 and MEDIAN of Normalized WavePower</a:t>
            </a:r>
          </a:p>
        </c:rich>
      </c:tx>
      <c:overlay val="0"/>
    </c:title>
    <c:plotArea>
      <c:layout/>
      <c:lineChart>
        <c:varyColors val="0"/>
        <c:ser>
          <c:idx val="1"/>
          <c:order val="1"/>
          <c:tx>
            <c:strRef>
              <c:f>t1700pivot!$C$1</c:f>
            </c:strRef>
          </c:tx>
          <c:spPr>
            <a:ln cmpd="sng">
              <a:solidFill>
                <a:srgbClr val="ED7D31"/>
              </a:solidFill>
            </a:ln>
          </c:spPr>
          <c:marker>
            <c:symbol val="none"/>
          </c:marker>
          <c:cat>
            <c:strRef>
              <c:f>t1700pivot!$A$2:$A$42</c:f>
            </c:strRef>
          </c:cat>
          <c:val>
            <c:numRef>
              <c:f>t1700pivot!$C$2:$C$42</c:f>
              <c:numCache/>
            </c:numRef>
          </c:val>
          <c:smooth val="0"/>
        </c:ser>
        <c:axId val="1790664262"/>
        <c:axId val="1423889572"/>
      </c:lineChart>
      <c:catAx>
        <c:axId val="179066426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WY</a:t>
                </a:r>
              </a:p>
            </c:rich>
          </c:tx>
          <c:overlay val="0"/>
        </c:title>
        <c:numFmt formatCode="General" sourceLinked="1"/>
        <c:majorTickMark val="none"/>
        <c:minorTickMark val="none"/>
        <c:spPr/>
        <c:txPr>
          <a:bodyPr/>
          <a:lstStyle/>
          <a:p>
            <a:pPr lvl="0">
              <a:defRPr b="0">
                <a:solidFill>
                  <a:srgbClr val="000000"/>
                </a:solidFill>
                <a:latin typeface="+mn-lt"/>
              </a:defRPr>
            </a:pPr>
          </a:p>
        </c:txPr>
        <c:crossAx val="1423889572"/>
      </c:catAx>
      <c:valAx>
        <c:axId val="142388957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790664262"/>
      </c:valAx>
      <c:lineChart>
        <c:varyColors val="0"/>
        <c:ser>
          <c:idx val="0"/>
          <c:order val="0"/>
          <c:tx>
            <c:strRef>
              <c:f>t1700pivot!$B$1</c:f>
            </c:strRef>
          </c:tx>
          <c:spPr>
            <a:ln cmpd="sng">
              <a:solidFill>
                <a:srgbClr val="4472C4"/>
              </a:solidFill>
            </a:ln>
          </c:spPr>
          <c:marker>
            <c:symbol val="none"/>
          </c:marker>
          <c:cat>
            <c:strRef>
              <c:f>t1700pivot!$A$2:$A$42</c:f>
            </c:strRef>
          </c:cat>
          <c:val>
            <c:numRef>
              <c:f>t1700pivot!$B$2:$B$42</c:f>
              <c:numCache/>
            </c:numRef>
          </c:val>
          <c:smooth val="0"/>
        </c:ser>
        <c:axId val="2107420016"/>
        <c:axId val="1711330552"/>
      </c:lineChart>
      <c:catAx>
        <c:axId val="2107420016"/>
        <c:scaling>
          <c:orientation val="minMax"/>
        </c:scaling>
        <c:delete val="1"/>
        <c:axPos val="b"/>
        <c:numFmt formatCode="General" sourceLinked="1"/>
        <c:majorTickMark val="none"/>
        <c:minorTickMark val="none"/>
        <c:spPr/>
        <c:txPr>
          <a:bodyPr/>
          <a:lstStyle/>
          <a:p>
            <a:pPr lvl="0">
              <a:defRPr b="0">
                <a:solidFill>
                  <a:srgbClr val="000000"/>
                </a:solidFill>
                <a:latin typeface="+mn-lt"/>
              </a:defRPr>
            </a:pPr>
          </a:p>
        </c:txPr>
        <c:crossAx val="1711330552"/>
      </c:catAx>
      <c:valAx>
        <c:axId val="1711330552"/>
        <c:scaling>
          <c:orientation val="minMax"/>
        </c:scaling>
        <c:delete val="0"/>
        <c:axPos val="r"/>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107420016"/>
        <c:crosses val="max"/>
      </c:valAx>
    </c:plotArea>
    <c:legend>
      <c:legendPos val="r"/>
      <c:overlay val="0"/>
      <c:txPr>
        <a:bodyPr/>
        <a:lstStyle/>
        <a:p>
          <a:pPr lvl="0">
            <a:defRPr b="0">
              <a:solidFill>
                <a:srgbClr val="1A1A1A"/>
              </a:solidFill>
              <a:latin typeface="+mn-lt"/>
            </a:defRPr>
          </a:pPr>
        </a:p>
      </c:txPr>
    </c:legend>
    <c:plotVisOnly val="1"/>
  </c:chart>
</c:chartSpace>
</file>

<file path=xl/charts/chart1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transect 1 distance vs previous position</a:t>
            </a:r>
          </a:p>
        </c:rich>
      </c:tx>
      <c:overlay val="0"/>
    </c:title>
    <c:plotArea>
      <c:layout/>
      <c:scatterChart>
        <c:scatterStyle val="lineMarker"/>
        <c:varyColors val="0"/>
        <c:ser>
          <c:idx val="0"/>
          <c:order val="0"/>
          <c:tx>
            <c:strRef>
              <c:f>RiverMouthPivot!$T$1</c:f>
            </c:strRef>
          </c:tx>
          <c:spPr>
            <a:ln>
              <a:noFill/>
            </a:ln>
          </c:spPr>
          <c:marker>
            <c:symbol val="circle"/>
            <c:size val="7"/>
            <c:spPr>
              <a:solidFill>
                <a:schemeClr val="accent1"/>
              </a:solidFill>
              <a:ln cmpd="sng">
                <a:solidFill>
                  <a:schemeClr val="accent1"/>
                </a:solidFill>
              </a:ln>
            </c:spPr>
          </c:marker>
          <c:xVal>
            <c:numRef>
              <c:f>RiverMouthPivot!$Q$2:$Q$1000</c:f>
            </c:numRef>
          </c:xVal>
          <c:yVal>
            <c:numRef>
              <c:f>RiverMouthPivot!$T$2:$T$1000</c:f>
              <c:numCache/>
            </c:numRef>
          </c:yVal>
        </c:ser>
        <c:dLbls>
          <c:showLegendKey val="0"/>
          <c:showVal val="0"/>
          <c:showCatName val="0"/>
          <c:showSerName val="0"/>
          <c:showPercent val="0"/>
          <c:showBubbleSize val="0"/>
        </c:dLbls>
        <c:axId val="347840998"/>
        <c:axId val="57167697"/>
      </c:scatterChart>
      <c:valAx>
        <c:axId val="347840998"/>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57167697"/>
      </c:valAx>
      <c:valAx>
        <c:axId val="5716769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347840998"/>
      </c:valAx>
    </c:plotArea>
    <c:legend>
      <c:legendPos val="r"/>
      <c:overlay val="0"/>
      <c:txPr>
        <a:bodyPr/>
        <a:lstStyle/>
        <a:p>
          <a:pPr lvl="0">
            <a:defRPr b="0">
              <a:solidFill>
                <a:srgbClr val="1A1A1A"/>
              </a:solidFill>
              <a:latin typeface="+mn-lt"/>
            </a:defRPr>
          </a:pPr>
        </a:p>
      </c:txPr>
    </c:legend>
    <c:plotVisOnly val="1"/>
  </c:chart>
</c:chartSpace>
</file>

<file path=xl/charts/chart1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Wave Direction and Transect Distance vs time</a:t>
            </a:r>
          </a:p>
        </c:rich>
      </c:tx>
      <c:overlay val="0"/>
    </c:title>
    <c:plotArea>
      <c:layout/>
      <c:lineChart>
        <c:varyColors val="0"/>
        <c:ser>
          <c:idx val="1"/>
          <c:order val="1"/>
          <c:tx>
            <c:strRef>
              <c:f>RiverMouthPivot!$F$1</c:f>
            </c:strRef>
          </c:tx>
          <c:spPr>
            <a:ln cmpd="sng">
              <a:solidFill>
                <a:srgbClr val="ED7D31"/>
              </a:solidFill>
            </a:ln>
          </c:spPr>
          <c:marker>
            <c:symbol val="none"/>
          </c:marker>
          <c:cat>
            <c:strRef>
              <c:f>RiverMouthPivot!$A$2:$A$37</c:f>
            </c:strRef>
          </c:cat>
          <c:val>
            <c:numRef>
              <c:f>RiverMouthPivot!$F$2:$F$37</c:f>
              <c:numCache/>
            </c:numRef>
          </c:val>
          <c:smooth val="0"/>
        </c:ser>
        <c:axId val="1192944830"/>
        <c:axId val="202773469"/>
      </c:lineChart>
      <c:catAx>
        <c:axId val="119294483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202773469"/>
      </c:catAx>
      <c:valAx>
        <c:axId val="20277346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WY</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192944830"/>
      </c:valAx>
      <c:lineChart>
        <c:varyColors val="0"/>
        <c:ser>
          <c:idx val="0"/>
          <c:order val="0"/>
          <c:tx>
            <c:strRef>
              <c:f>RiverMouthPivot!$B$1</c:f>
            </c:strRef>
          </c:tx>
          <c:spPr>
            <a:ln cmpd="sng">
              <a:solidFill>
                <a:srgbClr val="4472C4"/>
              </a:solidFill>
            </a:ln>
          </c:spPr>
          <c:marker>
            <c:symbol val="none"/>
          </c:marker>
          <c:cat>
            <c:strRef>
              <c:f>RiverMouthPivot!$A$2:$A$37</c:f>
            </c:strRef>
          </c:cat>
          <c:val>
            <c:numRef>
              <c:f>RiverMouthPivot!$B$2:$B$37</c:f>
              <c:numCache/>
            </c:numRef>
          </c:val>
          <c:smooth val="0"/>
        </c:ser>
        <c:axId val="1688845643"/>
        <c:axId val="1005267226"/>
      </c:lineChart>
      <c:catAx>
        <c:axId val="1688845643"/>
        <c:scaling>
          <c:orientation val="minMax"/>
        </c:scaling>
        <c:delete val="1"/>
        <c:axPos val="b"/>
        <c:numFmt formatCode="General" sourceLinked="1"/>
        <c:majorTickMark val="none"/>
        <c:minorTickMark val="none"/>
        <c:spPr/>
        <c:txPr>
          <a:bodyPr/>
          <a:lstStyle/>
          <a:p>
            <a:pPr lvl="0">
              <a:defRPr b="0">
                <a:solidFill>
                  <a:srgbClr val="000000"/>
                </a:solidFill>
                <a:latin typeface="+mn-lt"/>
              </a:defRPr>
            </a:pPr>
          </a:p>
        </c:txPr>
        <c:crossAx val="1005267226"/>
      </c:catAx>
      <c:valAx>
        <c:axId val="1005267226"/>
        <c:scaling>
          <c:orientation val="minMax"/>
        </c:scaling>
        <c:delete val="0"/>
        <c:axPos val="r"/>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688845643"/>
        <c:crosses val="max"/>
      </c:valAx>
    </c:plotArea>
    <c:legend>
      <c:legendPos val="r"/>
      <c:overlay val="0"/>
      <c:txPr>
        <a:bodyPr/>
        <a:lstStyle/>
        <a:p>
          <a:pPr lvl="0">
            <a:defRPr b="0">
              <a:solidFill>
                <a:srgbClr val="1A1A1A"/>
              </a:solidFill>
              <a:latin typeface="+mn-lt"/>
            </a:defRPr>
          </a:pPr>
        </a:p>
      </c:txPr>
    </c:legend>
    <c:plotVisOnly val="1"/>
  </c:chart>
</c:chartSpace>
</file>

<file path=xl/charts/chart1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Median of t1800 and SedDischarge vs WY</a:t>
            </a:r>
          </a:p>
        </c:rich>
      </c:tx>
      <c:overlay val="0"/>
    </c:title>
    <c:plotArea>
      <c:layout/>
      <c:lineChart>
        <c:varyColors val="0"/>
        <c:ser>
          <c:idx val="1"/>
          <c:order val="1"/>
          <c:tx>
            <c:strRef>
              <c:f>t1800tPivot!$C$1</c:f>
            </c:strRef>
          </c:tx>
          <c:spPr>
            <a:ln cmpd="sng">
              <a:solidFill>
                <a:srgbClr val="7F6000">
                  <a:alpha val="100000"/>
                </a:srgbClr>
              </a:solidFill>
            </a:ln>
          </c:spPr>
          <c:marker>
            <c:symbol val="none"/>
          </c:marker>
          <c:cat>
            <c:strRef>
              <c:f>t1800tPivot!$A$2:$A$42</c:f>
            </c:strRef>
          </c:cat>
          <c:val>
            <c:numRef>
              <c:f>t1800tPivot!$C$2:$C$1000</c:f>
              <c:numCache/>
            </c:numRef>
          </c:val>
          <c:smooth val="0"/>
        </c:ser>
        <c:axId val="1010460751"/>
        <c:axId val="666934917"/>
      </c:lineChart>
      <c:catAx>
        <c:axId val="101046075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666934917"/>
      </c:catAx>
      <c:valAx>
        <c:axId val="66693491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WY</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010460751"/>
      </c:valAx>
      <c:lineChart>
        <c:varyColors val="0"/>
        <c:ser>
          <c:idx val="0"/>
          <c:order val="0"/>
          <c:tx>
            <c:strRef>
              <c:f>t1800tPivot!$B$1</c:f>
            </c:strRef>
          </c:tx>
          <c:spPr>
            <a:ln cmpd="sng">
              <a:solidFill>
                <a:srgbClr val="4472C4"/>
              </a:solidFill>
            </a:ln>
          </c:spPr>
          <c:marker>
            <c:symbol val="none"/>
          </c:marker>
          <c:cat>
            <c:strRef>
              <c:f>t1800tPivot!$A$2:$A$42</c:f>
            </c:strRef>
          </c:cat>
          <c:val>
            <c:numRef>
              <c:f>t1800tPivot!$B$2:$B$1000</c:f>
              <c:numCache/>
            </c:numRef>
          </c:val>
          <c:smooth val="0"/>
        </c:ser>
        <c:axId val="399822290"/>
        <c:axId val="1344276255"/>
      </c:lineChart>
      <c:catAx>
        <c:axId val="399822290"/>
        <c:scaling>
          <c:orientation val="minMax"/>
        </c:scaling>
        <c:delete val="1"/>
        <c:axPos val="b"/>
        <c:numFmt formatCode="General" sourceLinked="1"/>
        <c:majorTickMark val="none"/>
        <c:minorTickMark val="none"/>
        <c:spPr/>
        <c:txPr>
          <a:bodyPr/>
          <a:lstStyle/>
          <a:p>
            <a:pPr lvl="0">
              <a:defRPr b="0">
                <a:solidFill>
                  <a:srgbClr val="000000"/>
                </a:solidFill>
                <a:latin typeface="+mn-lt"/>
              </a:defRPr>
            </a:pPr>
          </a:p>
        </c:txPr>
        <c:crossAx val="1344276255"/>
      </c:catAx>
      <c:valAx>
        <c:axId val="1344276255"/>
        <c:scaling>
          <c:orientation val="minMax"/>
        </c:scaling>
        <c:delete val="0"/>
        <c:axPos val="r"/>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399822290"/>
        <c:crosses val="max"/>
      </c:valAx>
    </c:plotArea>
    <c:legend>
      <c:legendPos val="r"/>
      <c:overlay val="0"/>
      <c:txPr>
        <a:bodyPr/>
        <a:lstStyle/>
        <a:p>
          <a:pPr lvl="0">
            <a:defRPr b="0">
              <a:solidFill>
                <a:srgbClr val="1A1A1A"/>
              </a:solidFill>
              <a:latin typeface="+mn-lt"/>
            </a:defRPr>
          </a:pPr>
        </a:p>
      </c:txPr>
    </c:legend>
    <c:plotVisOnly val="1"/>
  </c:chart>
</c:chartSpace>
</file>

<file path=xl/charts/chart1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tx>
            <c:strRef>
              <c:f>t1800tPivot!$B$1</c:f>
            </c:strRef>
          </c:tx>
          <c:spPr>
            <a:ln cmpd="sng">
              <a:solidFill>
                <a:srgbClr val="4472C4"/>
              </a:solidFill>
            </a:ln>
          </c:spPr>
          <c:marker>
            <c:symbol val="none"/>
          </c:marker>
          <c:cat>
            <c:strRef>
              <c:f>t1800tPivot!$A$2:$A$1000</c:f>
            </c:strRef>
          </c:cat>
          <c:val>
            <c:numRef>
              <c:f>t1800tPivot!$B$2:$B$1000</c:f>
              <c:numCache/>
            </c:numRef>
          </c:val>
          <c:smooth val="0"/>
        </c:ser>
        <c:axId val="2002102303"/>
        <c:axId val="1246423973"/>
      </c:lineChart>
      <c:catAx>
        <c:axId val="200210230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246423973"/>
      </c:catAx>
      <c:valAx>
        <c:axId val="124642397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002102303"/>
      </c:valAx>
      <c:lineChart>
        <c:varyColors val="0"/>
        <c:ser>
          <c:idx val="1"/>
          <c:order val="1"/>
          <c:tx>
            <c:strRef>
              <c:f>t1800tPivot!$D$1</c:f>
            </c:strRef>
          </c:tx>
          <c:spPr>
            <a:ln cmpd="sng">
              <a:solidFill>
                <a:srgbClr val="ED7D31"/>
              </a:solidFill>
            </a:ln>
          </c:spPr>
          <c:marker>
            <c:symbol val="none"/>
          </c:marker>
          <c:cat>
            <c:strRef>
              <c:f>t1800tPivot!$A$2:$A$1000</c:f>
            </c:strRef>
          </c:cat>
          <c:val>
            <c:numRef>
              <c:f>t1800tPivot!$D$2:$D$1000</c:f>
              <c:numCache/>
            </c:numRef>
          </c:val>
          <c:smooth val="0"/>
        </c:ser>
        <c:axId val="1597440129"/>
        <c:axId val="1849052171"/>
      </c:lineChart>
      <c:catAx>
        <c:axId val="1597440129"/>
        <c:scaling>
          <c:orientation val="minMax"/>
        </c:scaling>
        <c:delete val="1"/>
        <c:axPos val="b"/>
        <c:numFmt formatCode="General" sourceLinked="1"/>
        <c:majorTickMark val="none"/>
        <c:minorTickMark val="none"/>
        <c:spPr/>
        <c:txPr>
          <a:bodyPr/>
          <a:lstStyle/>
          <a:p>
            <a:pPr lvl="0">
              <a:defRPr b="0">
                <a:solidFill>
                  <a:srgbClr val="000000"/>
                </a:solidFill>
                <a:latin typeface="+mn-lt"/>
              </a:defRPr>
            </a:pPr>
          </a:p>
        </c:txPr>
        <c:crossAx val="1849052171"/>
      </c:catAx>
      <c:valAx>
        <c:axId val="1849052171"/>
        <c:scaling>
          <c:orientation val="minMax"/>
        </c:scaling>
        <c:delete val="0"/>
        <c:axPos val="r"/>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597440129"/>
        <c:crosses val="max"/>
      </c:valAx>
    </c:plotArea>
    <c:legend>
      <c:legendPos val="r"/>
      <c:overlay val="0"/>
      <c:txPr>
        <a:bodyPr/>
        <a:lstStyle/>
        <a:p>
          <a:pPr lvl="0">
            <a:defRPr b="0">
              <a:solidFill>
                <a:srgbClr val="1A1A1A"/>
              </a:solidFill>
              <a:latin typeface="+mn-lt"/>
            </a:defRPr>
          </a:pPr>
        </a:p>
      </c:txPr>
    </c:legend>
    <c:plotVisOnly val="1"/>
  </c:chart>
</c:chartSpace>
</file>

<file path=xl/charts/chart1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bar"/>
        <c:grouping val="stacked"/>
        <c:ser>
          <c:idx val="0"/>
          <c:order val="0"/>
          <c:tx>
            <c:v>river sediment</c:v>
          </c:tx>
          <c:spPr>
            <a:solidFill>
              <a:srgbClr val="783F04"/>
            </a:solidFill>
            <a:ln cmpd="sng">
              <a:solidFill>
                <a:srgbClr val="000000"/>
              </a:solidFill>
            </a:ln>
          </c:spPr>
          <c:cat>
            <c:strRef>
              <c:f>Results!$A$4:$A$21</c:f>
            </c:strRef>
          </c:cat>
          <c:val>
            <c:numRef>
              <c:f>Results!$B$4:$B$21</c:f>
              <c:numCache/>
            </c:numRef>
          </c:val>
        </c:ser>
        <c:ser>
          <c:idx val="1"/>
          <c:order val="1"/>
          <c:tx>
            <c:v>previous position</c:v>
          </c:tx>
          <c:spPr>
            <a:solidFill>
              <a:srgbClr val="B7B7B7"/>
            </a:solidFill>
            <a:ln cmpd="sng">
              <a:solidFill>
                <a:srgbClr val="000000"/>
              </a:solidFill>
            </a:ln>
          </c:spPr>
          <c:cat>
            <c:strRef>
              <c:f>Results!$A$4:$A$21</c:f>
            </c:strRef>
          </c:cat>
          <c:val>
            <c:numRef>
              <c:f>Results!$C$4:$C$21</c:f>
              <c:numCache/>
            </c:numRef>
          </c:val>
        </c:ser>
        <c:ser>
          <c:idx val="2"/>
          <c:order val="2"/>
          <c:tx>
            <c:v>wave dir</c:v>
          </c:tx>
          <c:spPr>
            <a:solidFill>
              <a:srgbClr val="00FFFF"/>
            </a:solidFill>
            <a:ln cmpd="sng">
              <a:solidFill>
                <a:srgbClr val="000000"/>
              </a:solidFill>
            </a:ln>
          </c:spPr>
          <c:cat>
            <c:strRef>
              <c:f>Results!$A$4:$A$21</c:f>
            </c:strRef>
          </c:cat>
          <c:val>
            <c:numRef>
              <c:f>Results!$F$4:$F$21</c:f>
              <c:numCache/>
            </c:numRef>
          </c:val>
        </c:ser>
        <c:ser>
          <c:idx val="3"/>
          <c:order val="3"/>
          <c:tx>
            <c:v>1yr lag in rive rsediment</c:v>
          </c:tx>
          <c:spPr>
            <a:solidFill>
              <a:srgbClr val="BF9000"/>
            </a:solidFill>
            <a:ln cmpd="sng">
              <a:solidFill>
                <a:srgbClr val="000000"/>
              </a:solidFill>
            </a:ln>
          </c:spPr>
          <c:cat>
            <c:strRef>
              <c:f>Results!$A$4:$A$21</c:f>
            </c:strRef>
          </c:cat>
          <c:val>
            <c:numRef>
              <c:f>Results!$D$4:$D$21</c:f>
              <c:numCache/>
            </c:numRef>
          </c:val>
        </c:ser>
        <c:ser>
          <c:idx val="4"/>
          <c:order val="4"/>
          <c:tx>
            <c:strRef>
              <c:f>Results!$E$3</c:f>
            </c:strRef>
          </c:tx>
          <c:spPr>
            <a:solidFill>
              <a:schemeClr val="accent5"/>
            </a:solidFill>
            <a:ln cmpd="sng">
              <a:solidFill>
                <a:srgbClr val="000000"/>
              </a:solidFill>
            </a:ln>
          </c:spPr>
          <c:cat>
            <c:strRef>
              <c:f>Results!$A$4:$A$21</c:f>
            </c:strRef>
          </c:cat>
          <c:val>
            <c:numRef>
              <c:f>Results!$E$4:$E$21</c:f>
              <c:numCache/>
            </c:numRef>
          </c:val>
        </c:ser>
        <c:overlap val="100"/>
        <c:axId val="762394061"/>
        <c:axId val="1695362089"/>
      </c:barChart>
      <c:catAx>
        <c:axId val="762394061"/>
        <c:scaling>
          <c:orientation val="maxMin"/>
        </c:scaling>
        <c:delete val="0"/>
        <c:axPos val="l"/>
        <c:title>
          <c:tx>
            <c:rich>
              <a:bodyPr/>
              <a:lstStyle/>
              <a:p>
                <a:pPr lvl="0">
                  <a:defRPr b="0">
                    <a:solidFill>
                      <a:srgbClr val="000000"/>
                    </a:solidFill>
                    <a:latin typeface="+mn-lt"/>
                  </a:defRPr>
                </a:pPr>
                <a:r>
                  <a:rPr b="0">
                    <a:solidFill>
                      <a:srgbClr val="000000"/>
                    </a:solidFill>
                    <a:latin typeface="+mn-lt"/>
                  </a:rPr>
                  <a:t>Transect</a:t>
                </a:r>
              </a:p>
            </c:rich>
          </c:tx>
          <c:overlay val="0"/>
        </c:title>
        <c:numFmt formatCode="General" sourceLinked="1"/>
        <c:majorTickMark val="none"/>
        <c:minorTickMark val="none"/>
        <c:spPr/>
        <c:txPr>
          <a:bodyPr/>
          <a:lstStyle/>
          <a:p>
            <a:pPr lvl="0">
              <a:defRPr b="0">
                <a:solidFill>
                  <a:srgbClr val="000000"/>
                </a:solidFill>
                <a:latin typeface="+mn-lt"/>
              </a:defRPr>
            </a:pPr>
          </a:p>
        </c:txPr>
        <c:crossAx val="1695362089"/>
      </c:catAx>
      <c:valAx>
        <c:axId val="1695362089"/>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r^2</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762394061"/>
        <c:crosses val="max"/>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Transect 1 and Sediment Discharge vs Time</a:t>
            </a:r>
          </a:p>
        </c:rich>
      </c:tx>
      <c:layout>
        <c:manualLayout>
          <c:xMode val="edge"/>
          <c:yMode val="edge"/>
          <c:x val="0.0288"/>
          <c:y val="0.05"/>
        </c:manualLayout>
      </c:layout>
      <c:overlay val="0"/>
    </c:title>
    <c:plotArea>
      <c:layout/>
      <c:lineChart>
        <c:varyColors val="0"/>
        <c:ser>
          <c:idx val="1"/>
          <c:order val="1"/>
          <c:tx>
            <c:v>Sediment Discharge</c:v>
          </c:tx>
          <c:spPr>
            <a:ln cmpd="sng">
              <a:solidFill>
                <a:srgbClr val="FF0000">
                  <a:alpha val="100000"/>
                </a:srgbClr>
              </a:solidFill>
            </a:ln>
          </c:spPr>
          <c:marker>
            <c:symbol val="none"/>
          </c:marker>
          <c:cat>
            <c:strRef>
              <c:f>RiverMouthPivot!$A$2:$A$42</c:f>
            </c:strRef>
          </c:cat>
          <c:val>
            <c:numRef>
              <c:f>RiverMouthPivot!$D$2:$D$1000</c:f>
              <c:numCache/>
            </c:numRef>
          </c:val>
          <c:smooth val="0"/>
        </c:ser>
        <c:axId val="2136205203"/>
        <c:axId val="1725731529"/>
      </c:lineChart>
      <c:catAx>
        <c:axId val="213620520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Water Year</a:t>
                </a:r>
              </a:p>
            </c:rich>
          </c:tx>
          <c:overlay val="0"/>
        </c:title>
        <c:numFmt formatCode="General" sourceLinked="1"/>
        <c:majorTickMark val="none"/>
        <c:minorTickMark val="none"/>
        <c:spPr/>
        <c:txPr>
          <a:bodyPr/>
          <a:lstStyle/>
          <a:p>
            <a:pPr lvl="0">
              <a:defRPr b="0">
                <a:solidFill>
                  <a:srgbClr val="000000"/>
                </a:solidFill>
                <a:latin typeface="+mn-lt"/>
              </a:defRPr>
            </a:pPr>
          </a:p>
        </c:txPr>
        <c:crossAx val="1725731529"/>
      </c:catAx>
      <c:valAx>
        <c:axId val="172573152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136205203"/>
      </c:valAx>
      <c:lineChart>
        <c:varyColors val="0"/>
        <c:ser>
          <c:idx val="0"/>
          <c:order val="0"/>
          <c:tx>
            <c:v>Transect 1 (meters from Median)</c:v>
          </c:tx>
          <c:spPr>
            <a:ln cmpd="sng">
              <a:solidFill>
                <a:srgbClr val="4472C4"/>
              </a:solidFill>
            </a:ln>
          </c:spPr>
          <c:marker>
            <c:symbol val="none"/>
          </c:marker>
          <c:cat>
            <c:strRef>
              <c:f>RiverMouthPivot!$A$2:$A$42</c:f>
            </c:strRef>
          </c:cat>
          <c:val>
            <c:numRef>
              <c:f>RiverMouthPivot!$B$2:$B$42</c:f>
              <c:numCache/>
            </c:numRef>
          </c:val>
          <c:smooth val="0"/>
        </c:ser>
        <c:axId val="1301218793"/>
        <c:axId val="510442397"/>
      </c:lineChart>
      <c:catAx>
        <c:axId val="1301218793"/>
        <c:scaling>
          <c:orientation val="minMax"/>
        </c:scaling>
        <c:delete val="1"/>
        <c:axPos val="b"/>
        <c:numFmt formatCode="General" sourceLinked="1"/>
        <c:majorTickMark val="none"/>
        <c:minorTickMark val="none"/>
        <c:spPr/>
        <c:txPr>
          <a:bodyPr/>
          <a:lstStyle/>
          <a:p>
            <a:pPr lvl="0">
              <a:defRPr b="0">
                <a:solidFill>
                  <a:srgbClr val="000000"/>
                </a:solidFill>
                <a:latin typeface="+mn-lt"/>
              </a:defRPr>
            </a:pPr>
          </a:p>
        </c:txPr>
        <c:crossAx val="510442397"/>
      </c:catAx>
      <c:valAx>
        <c:axId val="510442397"/>
        <c:scaling>
          <c:orientation val="minMax"/>
        </c:scaling>
        <c:delete val="0"/>
        <c:axPos val="r"/>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301218793"/>
        <c:crosses val="max"/>
      </c:valAx>
    </c:plotArea>
    <c:legend>
      <c:legendPos val="r"/>
      <c:overlay val="0"/>
      <c:txPr>
        <a:bodyPr/>
        <a:lstStyle/>
        <a:p>
          <a:pPr lvl="0">
            <a:defRPr b="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Transect 1 and Wave Power vs Time</a:t>
            </a:r>
          </a:p>
        </c:rich>
      </c:tx>
      <c:overlay val="0"/>
    </c:title>
    <c:plotArea>
      <c:layout/>
      <c:lineChart>
        <c:varyColors val="0"/>
        <c:ser>
          <c:idx val="0"/>
          <c:order val="0"/>
          <c:tx>
            <c:v>Transect 1 (meters from median)</c:v>
          </c:tx>
          <c:spPr>
            <a:ln cmpd="sng">
              <a:solidFill>
                <a:srgbClr val="4472C4"/>
              </a:solidFill>
            </a:ln>
          </c:spPr>
          <c:marker>
            <c:symbol val="none"/>
          </c:marker>
          <c:cat>
            <c:strRef>
              <c:f>RiverMouthPivot!$A$2:$A$1000</c:f>
            </c:strRef>
          </c:cat>
          <c:val>
            <c:numRef>
              <c:f>RiverMouthPivot!$B$2:$B$1000</c:f>
              <c:numCache/>
            </c:numRef>
          </c:val>
          <c:smooth val="0"/>
        </c:ser>
        <c:axId val="1463408401"/>
        <c:axId val="525334694"/>
      </c:lineChart>
      <c:catAx>
        <c:axId val="146340840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525334694"/>
      </c:catAx>
      <c:valAx>
        <c:axId val="52533469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463408401"/>
      </c:valAx>
      <c:lineChart>
        <c:varyColors val="0"/>
        <c:ser>
          <c:idx val="1"/>
          <c:order val="1"/>
          <c:tx>
            <c:v>Normalized WavePower</c:v>
          </c:tx>
          <c:spPr>
            <a:ln cmpd="sng">
              <a:solidFill>
                <a:srgbClr val="ED7D31"/>
              </a:solidFill>
            </a:ln>
          </c:spPr>
          <c:marker>
            <c:symbol val="none"/>
          </c:marker>
          <c:cat>
            <c:strRef>
              <c:f>RiverMouthPivot!$A$2:$A$1000</c:f>
            </c:strRef>
          </c:cat>
          <c:val>
            <c:numRef>
              <c:f>RiverMouthPivot!$C$2:$C$1000</c:f>
              <c:numCache/>
            </c:numRef>
          </c:val>
          <c:smooth val="0"/>
        </c:ser>
        <c:axId val="406294836"/>
        <c:axId val="1939132169"/>
      </c:lineChart>
      <c:catAx>
        <c:axId val="406294836"/>
        <c:scaling>
          <c:orientation val="minMax"/>
        </c:scaling>
        <c:delete val="1"/>
        <c:axPos val="b"/>
        <c:numFmt formatCode="General" sourceLinked="1"/>
        <c:majorTickMark val="none"/>
        <c:minorTickMark val="none"/>
        <c:spPr/>
        <c:txPr>
          <a:bodyPr/>
          <a:lstStyle/>
          <a:p>
            <a:pPr lvl="0">
              <a:defRPr b="0">
                <a:solidFill>
                  <a:srgbClr val="000000"/>
                </a:solidFill>
                <a:latin typeface="+mn-lt"/>
              </a:defRPr>
            </a:pPr>
          </a:p>
        </c:txPr>
        <c:crossAx val="1939132169"/>
      </c:catAx>
      <c:valAx>
        <c:axId val="1939132169"/>
        <c:scaling>
          <c:orientation val="minMax"/>
        </c:scaling>
        <c:delete val="0"/>
        <c:axPos val="r"/>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406294836"/>
        <c:crosses val="max"/>
      </c:valAx>
    </c:plotArea>
    <c:legend>
      <c:legendPos val="r"/>
      <c:overlay val="0"/>
      <c:txPr>
        <a:bodyPr/>
        <a:lstStyle/>
        <a:p>
          <a:pPr lvl="0">
            <a:defRPr b="0">
              <a:solidFill>
                <a:srgbClr val="1A1A1A"/>
              </a:solidFill>
              <a:latin typeface="+mn-lt"/>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1"/>
          <c:order val="1"/>
          <c:tx>
            <c:strRef>
              <c:f>RiverMouthPivot!$B$1</c:f>
            </c:strRef>
          </c:tx>
          <c:spPr>
            <a:ln cmpd="sng">
              <a:solidFill>
                <a:srgbClr val="ED7D31"/>
              </a:solidFill>
            </a:ln>
          </c:spPr>
          <c:marker>
            <c:symbol val="none"/>
          </c:marker>
          <c:cat>
            <c:strRef>
              <c:f>RiverMouthPivot!$A$2:$A$1000</c:f>
            </c:strRef>
          </c:cat>
          <c:val>
            <c:numRef>
              <c:f>RiverMouthPivot!$B$2:$B$1000</c:f>
              <c:numCache/>
            </c:numRef>
          </c:val>
          <c:smooth val="0"/>
        </c:ser>
        <c:axId val="1376894033"/>
        <c:axId val="1929988565"/>
      </c:lineChart>
      <c:catAx>
        <c:axId val="137689403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929988565"/>
      </c:catAx>
      <c:valAx>
        <c:axId val="192998856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376894033"/>
      </c:valAx>
      <c:lineChart>
        <c:varyColors val="0"/>
        <c:ser>
          <c:idx val="0"/>
          <c:order val="0"/>
          <c:tx>
            <c:strRef>
              <c:f>RiverMouthPivot!$E$1</c:f>
            </c:strRef>
          </c:tx>
          <c:spPr>
            <a:ln cmpd="sng">
              <a:solidFill>
                <a:srgbClr val="4472C4"/>
              </a:solidFill>
            </a:ln>
          </c:spPr>
          <c:marker>
            <c:symbol val="none"/>
          </c:marker>
          <c:cat>
            <c:strRef>
              <c:f>RiverMouthPivot!$A$2:$A$1000</c:f>
            </c:strRef>
          </c:cat>
          <c:val>
            <c:numRef>
              <c:f>RiverMouthPivot!$E$2:$E$1000</c:f>
              <c:numCache/>
            </c:numRef>
          </c:val>
          <c:smooth val="0"/>
        </c:ser>
        <c:axId val="53547481"/>
        <c:axId val="1925003597"/>
      </c:lineChart>
      <c:catAx>
        <c:axId val="53547481"/>
        <c:scaling>
          <c:orientation val="minMax"/>
        </c:scaling>
        <c:delete val="1"/>
        <c:axPos val="b"/>
        <c:numFmt formatCode="General" sourceLinked="1"/>
        <c:majorTickMark val="none"/>
        <c:minorTickMark val="none"/>
        <c:spPr/>
        <c:txPr>
          <a:bodyPr/>
          <a:lstStyle/>
          <a:p>
            <a:pPr lvl="0">
              <a:defRPr b="0">
                <a:solidFill>
                  <a:srgbClr val="000000"/>
                </a:solidFill>
                <a:latin typeface="+mn-lt"/>
              </a:defRPr>
            </a:pPr>
          </a:p>
        </c:txPr>
        <c:crossAx val="1925003597"/>
      </c:catAx>
      <c:valAx>
        <c:axId val="1925003597"/>
        <c:scaling>
          <c:orientation val="minMax"/>
        </c:scaling>
        <c:delete val="0"/>
        <c:axPos val="r"/>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53547481"/>
        <c:crosses val="max"/>
      </c:valAx>
    </c:plotArea>
    <c:legend>
      <c:legendPos val="r"/>
      <c:overlay val="0"/>
      <c:txPr>
        <a:bodyPr/>
        <a:lstStyle/>
        <a:p>
          <a:pPr lvl="0">
            <a:defRPr b="0">
              <a:solidFill>
                <a:srgbClr val="1A1A1A"/>
              </a:solidFill>
              <a:latin typeface="+mn-lt"/>
            </a:defRPr>
          </a:pPr>
        </a:p>
      </c:txPr>
    </c:legend>
    <c:plotVisOnly val="1"/>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Sed Discharge vs Transect 1 Distance</a:t>
            </a:r>
          </a:p>
        </c:rich>
      </c:tx>
      <c:overlay val="0"/>
    </c:title>
    <c:plotArea>
      <c:layout/>
      <c:scatterChart>
        <c:scatterStyle val="lineMarker"/>
        <c:varyColors val="0"/>
        <c:ser>
          <c:idx val="0"/>
          <c:order val="0"/>
          <c:tx>
            <c:strRef>
              <c:f>RiverMouthPivot!$D$1</c:f>
            </c:strRef>
          </c:tx>
          <c:spPr>
            <a:ln>
              <a:noFill/>
            </a:ln>
          </c:spPr>
          <c:marker>
            <c:symbol val="circle"/>
            <c:size val="7"/>
            <c:spPr>
              <a:solidFill>
                <a:schemeClr val="accent1"/>
              </a:solidFill>
              <a:ln cmpd="sng">
                <a:solidFill>
                  <a:schemeClr val="accent1"/>
                </a:solidFill>
              </a:ln>
            </c:spPr>
          </c:marker>
          <c:xVal>
            <c:numRef>
              <c:f>RiverMouthPivot!$B$2:$B$1000</c:f>
            </c:numRef>
          </c:xVal>
          <c:yVal>
            <c:numRef>
              <c:f>RiverMouthPivot!$D$2:$D$1000</c:f>
              <c:numCache/>
            </c:numRef>
          </c:yVal>
        </c:ser>
        <c:dLbls>
          <c:showLegendKey val="0"/>
          <c:showVal val="0"/>
          <c:showCatName val="0"/>
          <c:showSerName val="0"/>
          <c:showPercent val="0"/>
          <c:showBubbleSize val="0"/>
        </c:dLbls>
        <c:axId val="1220110582"/>
        <c:axId val="1676882333"/>
      </c:scatterChart>
      <c:valAx>
        <c:axId val="1220110582"/>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676882333"/>
      </c:valAx>
      <c:valAx>
        <c:axId val="167688233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WY</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220110582"/>
      </c:valAx>
    </c:plotArea>
    <c:legend>
      <c:legendPos val="r"/>
      <c:overlay val="0"/>
      <c:txPr>
        <a:bodyPr/>
        <a:lstStyle/>
        <a:p>
          <a:pPr lvl="0">
            <a:defRPr b="0">
              <a:solidFill>
                <a:srgbClr val="1A1A1A"/>
              </a:solidFill>
              <a:latin typeface="+mn-lt"/>
            </a:defRPr>
          </a:pPr>
        </a:p>
      </c:txPr>
    </c:legend>
    <c:plotVisOnly val="1"/>
  </c:chart>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Log(Sed Discharge) vs Transect 1 distance</a:t>
            </a:r>
          </a:p>
        </c:rich>
      </c:tx>
      <c:overlay val="0"/>
    </c:title>
    <c:plotArea>
      <c:layout/>
      <c:scatterChart>
        <c:scatterStyle val="lineMarker"/>
        <c:varyColors val="0"/>
        <c:ser>
          <c:idx val="0"/>
          <c:order val="0"/>
          <c:tx>
            <c:strRef>
              <c:f>RiverMouthPivot!$E$1</c:f>
            </c:strRef>
          </c:tx>
          <c:spPr>
            <a:ln>
              <a:noFill/>
            </a:ln>
          </c:spPr>
          <c:marker>
            <c:symbol val="circle"/>
            <c:size val="7"/>
            <c:spPr>
              <a:solidFill>
                <a:schemeClr val="accent1"/>
              </a:solidFill>
              <a:ln cmpd="sng">
                <a:solidFill>
                  <a:schemeClr val="accent1"/>
                </a:solidFill>
              </a:ln>
            </c:spPr>
          </c:marker>
          <c:xVal>
            <c:numRef>
              <c:f>RiverMouthPivot!$B$2:$B$1000</c:f>
            </c:numRef>
          </c:xVal>
          <c:yVal>
            <c:numRef>
              <c:f>RiverMouthPivot!$E$2:$E$1000</c:f>
              <c:numCache/>
            </c:numRef>
          </c:yVal>
        </c:ser>
        <c:dLbls>
          <c:showLegendKey val="0"/>
          <c:showVal val="0"/>
          <c:showCatName val="0"/>
          <c:showSerName val="0"/>
          <c:showPercent val="0"/>
          <c:showBubbleSize val="0"/>
        </c:dLbls>
        <c:axId val="2039053328"/>
        <c:axId val="2061609832"/>
      </c:scatterChart>
      <c:valAx>
        <c:axId val="2039053328"/>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061609832"/>
      </c:valAx>
      <c:valAx>
        <c:axId val="206160983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039053328"/>
      </c:valAx>
    </c:plotArea>
    <c:legend>
      <c:legendPos val="r"/>
      <c:overlay val="0"/>
      <c:txPr>
        <a:bodyPr/>
        <a:lstStyle/>
        <a:p>
          <a:pPr lvl="0">
            <a:defRPr b="0">
              <a:solidFill>
                <a:srgbClr val="1A1A1A"/>
              </a:solidFill>
              <a:latin typeface="+mn-lt"/>
            </a:defRPr>
          </a:pPr>
        </a:p>
      </c:txPr>
    </c:legend>
    <c:plotVisOnly val="1"/>
  </c:chart>
</c:chartSpace>
</file>

<file path=xl/charts/chart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scatterChart>
        <c:scatterStyle val="lineMarker"/>
        <c:varyColors val="0"/>
        <c:ser>
          <c:idx val="0"/>
          <c:order val="0"/>
          <c:tx>
            <c:strRef>
              <c:f>RiverMouthPivot!$C$1</c:f>
            </c:strRef>
          </c:tx>
          <c:spPr>
            <a:ln>
              <a:noFill/>
            </a:ln>
          </c:spPr>
          <c:marker>
            <c:symbol val="circle"/>
            <c:size val="7"/>
            <c:spPr>
              <a:solidFill>
                <a:schemeClr val="accent1"/>
              </a:solidFill>
              <a:ln cmpd="sng">
                <a:solidFill>
                  <a:schemeClr val="accent1"/>
                </a:solidFill>
              </a:ln>
            </c:spPr>
          </c:marker>
          <c:xVal>
            <c:numRef>
              <c:f>RiverMouthPivot!$B$2:$B$1000</c:f>
            </c:numRef>
          </c:xVal>
          <c:yVal>
            <c:numRef>
              <c:f>RiverMouthPivot!$C$2:$C$1000</c:f>
              <c:numCache/>
            </c:numRef>
          </c:yVal>
        </c:ser>
        <c:dLbls>
          <c:showLegendKey val="0"/>
          <c:showVal val="0"/>
          <c:showCatName val="0"/>
          <c:showSerName val="0"/>
          <c:showPercent val="0"/>
          <c:showBubbleSize val="0"/>
        </c:dLbls>
        <c:axId val="490537153"/>
        <c:axId val="1284889503"/>
      </c:scatterChart>
      <c:valAx>
        <c:axId val="490537153"/>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284889503"/>
      </c:valAx>
      <c:valAx>
        <c:axId val="128488950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490537153"/>
      </c:valAx>
    </c:plotArea>
    <c:legend>
      <c:legendPos val="r"/>
      <c:overlay val="0"/>
      <c:txPr>
        <a:bodyPr/>
        <a:lstStyle/>
        <a:p>
          <a:pPr lvl="0">
            <a:defRPr b="0">
              <a:solidFill>
                <a:srgbClr val="1A1A1A"/>
              </a:solidFill>
              <a:latin typeface="+mn-lt"/>
            </a:defRPr>
          </a:pPr>
        </a:p>
      </c:txPr>
    </c:legend>
    <c:plotVisOnly val="1"/>
  </c:chart>
</c:chartSpace>
</file>

<file path=xl/charts/chart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T1 and log discharge</a:t>
            </a:r>
          </a:p>
        </c:rich>
      </c:tx>
      <c:overlay val="0"/>
    </c:title>
    <c:plotArea>
      <c:layout/>
      <c:scatterChart>
        <c:scatterStyle val="lineMarker"/>
        <c:varyColors val="0"/>
        <c:ser>
          <c:idx val="0"/>
          <c:order val="0"/>
          <c:tx>
            <c:strRef>
              <c:f>RiverMouthPivot!$S$1</c:f>
            </c:strRef>
          </c:tx>
          <c:spPr>
            <a:ln>
              <a:noFill/>
            </a:ln>
          </c:spPr>
          <c:marker>
            <c:symbol val="circle"/>
            <c:size val="7"/>
            <c:spPr>
              <a:solidFill>
                <a:schemeClr val="accent1"/>
              </a:solidFill>
              <a:ln cmpd="sng">
                <a:solidFill>
                  <a:schemeClr val="accent1"/>
                </a:solidFill>
              </a:ln>
            </c:spPr>
          </c:marker>
          <c:xVal>
            <c:numRef>
              <c:f>RiverMouthPivot!$Q$2:$Q$37</c:f>
            </c:numRef>
          </c:xVal>
          <c:yVal>
            <c:numRef>
              <c:f>RiverMouthPivot!$S$2:$S$37</c:f>
              <c:numCache/>
            </c:numRef>
          </c:yVal>
        </c:ser>
        <c:dLbls>
          <c:showLegendKey val="0"/>
          <c:showVal val="0"/>
          <c:showCatName val="0"/>
          <c:showSerName val="0"/>
          <c:showPercent val="0"/>
          <c:showBubbleSize val="0"/>
        </c:dLbls>
        <c:axId val="256652380"/>
        <c:axId val="1421514053"/>
      </c:scatterChart>
      <c:valAx>
        <c:axId val="256652380"/>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421514053"/>
      </c:valAx>
      <c:valAx>
        <c:axId val="142151405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56652380"/>
      </c:valAx>
    </c:plotArea>
    <c:legend>
      <c:legendPos val="r"/>
      <c:overlay val="0"/>
      <c:txPr>
        <a:bodyPr/>
        <a:lstStyle/>
        <a:p>
          <a:pPr lvl="0">
            <a:defRPr b="0">
              <a:solidFill>
                <a:srgbClr val="1A1A1A"/>
              </a:solidFill>
              <a:latin typeface="+mn-lt"/>
            </a:defRPr>
          </a:pPr>
        </a:p>
      </c:txPr>
    </c:legend>
    <c:plotVisOnly val="1"/>
  </c:chart>
</c:chartSpace>
</file>

<file path=xl/charts/chart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wave power vs transect 1 distance</a:t>
            </a:r>
          </a:p>
        </c:rich>
      </c:tx>
      <c:overlay val="0"/>
    </c:title>
    <c:plotArea>
      <c:layout/>
      <c:scatterChart>
        <c:scatterStyle val="lineMarker"/>
        <c:varyColors val="0"/>
        <c:ser>
          <c:idx val="0"/>
          <c:order val="0"/>
          <c:tx>
            <c:strRef>
              <c:f>RiverMouthPivot!$R$1</c:f>
            </c:strRef>
          </c:tx>
          <c:spPr>
            <a:ln>
              <a:noFill/>
            </a:ln>
          </c:spPr>
          <c:marker>
            <c:symbol val="circle"/>
            <c:size val="7"/>
            <c:spPr>
              <a:solidFill>
                <a:schemeClr val="accent1"/>
              </a:solidFill>
              <a:ln cmpd="sng">
                <a:solidFill>
                  <a:schemeClr val="accent1"/>
                </a:solidFill>
              </a:ln>
            </c:spPr>
          </c:marker>
          <c:xVal>
            <c:numRef>
              <c:f>RiverMouthPivot!$Q$2:$Q$37</c:f>
            </c:numRef>
          </c:xVal>
          <c:yVal>
            <c:numRef>
              <c:f>RiverMouthPivot!$R$2:$R$1000</c:f>
              <c:numCache/>
            </c:numRef>
          </c:yVal>
        </c:ser>
        <c:dLbls>
          <c:showLegendKey val="0"/>
          <c:showVal val="0"/>
          <c:showCatName val="0"/>
          <c:showSerName val="0"/>
          <c:showPercent val="0"/>
          <c:showBubbleSize val="0"/>
        </c:dLbls>
        <c:axId val="912453008"/>
        <c:axId val="1270600457"/>
      </c:scatterChart>
      <c:valAx>
        <c:axId val="912453008"/>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t1dist</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270600457"/>
      </c:valAx>
      <c:valAx>
        <c:axId val="127060045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912453008"/>
      </c:valAx>
    </c:plotArea>
    <c:legend>
      <c:legendPos val="r"/>
      <c:overlay val="0"/>
      <c:txPr>
        <a:bodyPr/>
        <a:lstStyle/>
        <a:p>
          <a:pPr lvl="0">
            <a:defRPr b="0">
              <a:solidFill>
                <a:srgbClr val="1A1A1A"/>
              </a:solidFill>
              <a:latin typeface="+mn-lt"/>
            </a:defRPr>
          </a:pPr>
        </a:p>
      </c:txPr>
    </c:legend>
    <c:plotVisOnly val="1"/>
  </c:chart>
</c:chartSpace>
</file>

<file path=xl/drawings/_rels/drawing10.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5.xml.rels><?xml version="1.0" encoding="UTF-8" standalone="yes"?><Relationships xmlns="http://schemas.openxmlformats.org/package/2006/relationships"><Relationship Id="rId1" Type="http://schemas.openxmlformats.org/officeDocument/2006/relationships/chart" Target="../charts/chart2.xml"/><Relationship Id="rId2" Type="http://schemas.openxmlformats.org/officeDocument/2006/relationships/chart" Target="../charts/chart3.xml"/><Relationship Id="rId3" Type="http://schemas.openxmlformats.org/officeDocument/2006/relationships/chart" Target="../charts/chart4.xml"/><Relationship Id="rId4" Type="http://schemas.openxmlformats.org/officeDocument/2006/relationships/chart" Target="../charts/chart5.xml"/><Relationship Id="rId10" Type="http://schemas.openxmlformats.org/officeDocument/2006/relationships/chart" Target="../charts/chart11.xml"/><Relationship Id="rId9" Type="http://schemas.openxmlformats.org/officeDocument/2006/relationships/chart" Target="../charts/chart10.xml"/><Relationship Id="rId5" Type="http://schemas.openxmlformats.org/officeDocument/2006/relationships/chart" Target="../charts/chart6.xml"/><Relationship Id="rId6" Type="http://schemas.openxmlformats.org/officeDocument/2006/relationships/chart" Target="../charts/chart7.xml"/><Relationship Id="rId7" Type="http://schemas.openxmlformats.org/officeDocument/2006/relationships/chart" Target="../charts/chart8.xml"/><Relationship Id="rId8" Type="http://schemas.openxmlformats.org/officeDocument/2006/relationships/chart" Target="../charts/chart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2.xml"/><Relationship Id="rId2" Type="http://schemas.openxmlformats.org/officeDocument/2006/relationships/chart" Target="../charts/chart1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228600</xdr:colOff>
      <xdr:row>0</xdr:row>
      <xdr:rowOff>57150</xdr:rowOff>
    </xdr:from>
    <xdr:ext cx="3733800" cy="5819775"/>
    <xdr:graphicFrame>
      <xdr:nvGraphicFramePr>
        <xdr:cNvPr id="886338007" name="Chart 14"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923925</xdr:colOff>
      <xdr:row>7</xdr:row>
      <xdr:rowOff>9525</xdr:rowOff>
    </xdr:from>
    <xdr:ext cx="5715000" cy="3533775"/>
    <xdr:graphicFrame>
      <xdr:nvGraphicFramePr>
        <xdr:cNvPr id="1823123819"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228600</xdr:colOff>
      <xdr:row>0</xdr:row>
      <xdr:rowOff>104775</xdr:rowOff>
    </xdr:from>
    <xdr:ext cx="4762500" cy="2933700"/>
    <xdr:graphicFrame>
      <xdr:nvGraphicFramePr>
        <xdr:cNvPr id="1210109819" name="Chart 2"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9</xdr:col>
      <xdr:colOff>685800</xdr:colOff>
      <xdr:row>0</xdr:row>
      <xdr:rowOff>104775</xdr:rowOff>
    </xdr:from>
    <xdr:ext cx="4762500" cy="2933700"/>
    <xdr:graphicFrame>
      <xdr:nvGraphicFramePr>
        <xdr:cNvPr id="1944512284" name="Chart 3"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9</xdr:col>
      <xdr:colOff>609600</xdr:colOff>
      <xdr:row>21</xdr:row>
      <xdr:rowOff>133350</xdr:rowOff>
    </xdr:from>
    <xdr:ext cx="5019675" cy="3114675"/>
    <xdr:graphicFrame>
      <xdr:nvGraphicFramePr>
        <xdr:cNvPr id="330339797" name="Chart 4" title="Chart"/>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5</xdr:col>
      <xdr:colOff>485775</xdr:colOff>
      <xdr:row>25</xdr:row>
      <xdr:rowOff>76200</xdr:rowOff>
    </xdr:from>
    <xdr:ext cx="4829175" cy="2990850"/>
    <xdr:graphicFrame>
      <xdr:nvGraphicFramePr>
        <xdr:cNvPr id="1936305780" name="Chart 5" title="Chart"/>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10</xdr:col>
      <xdr:colOff>142875</xdr:colOff>
      <xdr:row>42</xdr:row>
      <xdr:rowOff>38100</xdr:rowOff>
    </xdr:from>
    <xdr:ext cx="4686300" cy="2933700"/>
    <xdr:graphicFrame>
      <xdr:nvGraphicFramePr>
        <xdr:cNvPr id="1730701572" name="Chart 6" title="Chart"/>
        <xdr:cNvGraphicFramePr/>
      </xdr:nvGraphicFramePr>
      <xdr:xfrm>
        <a:off x="0" y="0"/>
        <a:ext cx="0" cy="0"/>
      </xdr:xfrm>
      <a:graphic>
        <a:graphicData uri="http://schemas.openxmlformats.org/drawingml/2006/chart">
          <c:chart r:id="rId5"/>
        </a:graphicData>
      </a:graphic>
    </xdr:graphicFrame>
    <xdr:clientData fLocksWithSheet="0"/>
  </xdr:oneCellAnchor>
  <xdr:oneCellAnchor>
    <xdr:from>
      <xdr:col>5</xdr:col>
      <xdr:colOff>333375</xdr:colOff>
      <xdr:row>36</xdr:row>
      <xdr:rowOff>85725</xdr:rowOff>
    </xdr:from>
    <xdr:ext cx="5715000" cy="3533775"/>
    <xdr:graphicFrame>
      <xdr:nvGraphicFramePr>
        <xdr:cNvPr id="372921406" name="Chart 7" title="Chart"/>
        <xdr:cNvGraphicFramePr/>
      </xdr:nvGraphicFramePr>
      <xdr:xfrm>
        <a:off x="0" y="0"/>
        <a:ext cx="0" cy="0"/>
      </xdr:xfrm>
      <a:graphic>
        <a:graphicData uri="http://schemas.openxmlformats.org/drawingml/2006/chart">
          <c:chart r:id="rId6"/>
        </a:graphicData>
      </a:graphic>
    </xdr:graphicFrame>
    <xdr:clientData fLocksWithSheet="0"/>
  </xdr:oneCellAnchor>
  <xdr:oneCellAnchor>
    <xdr:from>
      <xdr:col>20</xdr:col>
      <xdr:colOff>666750</xdr:colOff>
      <xdr:row>18</xdr:row>
      <xdr:rowOff>47625</xdr:rowOff>
    </xdr:from>
    <xdr:ext cx="3581400" cy="2219325"/>
    <xdr:graphicFrame>
      <xdr:nvGraphicFramePr>
        <xdr:cNvPr id="1614638735" name="Chart 8" title="Chart"/>
        <xdr:cNvGraphicFramePr/>
      </xdr:nvGraphicFramePr>
      <xdr:xfrm>
        <a:off x="0" y="0"/>
        <a:ext cx="0" cy="0"/>
      </xdr:xfrm>
      <a:graphic>
        <a:graphicData uri="http://schemas.openxmlformats.org/drawingml/2006/chart">
          <c:chart r:id="rId7"/>
        </a:graphicData>
      </a:graphic>
    </xdr:graphicFrame>
    <xdr:clientData fLocksWithSheet="0"/>
  </xdr:oneCellAnchor>
  <xdr:oneCellAnchor>
    <xdr:from>
      <xdr:col>15</xdr:col>
      <xdr:colOff>533400</xdr:colOff>
      <xdr:row>39</xdr:row>
      <xdr:rowOff>123825</xdr:rowOff>
    </xdr:from>
    <xdr:ext cx="3695700" cy="2314575"/>
    <xdr:graphicFrame>
      <xdr:nvGraphicFramePr>
        <xdr:cNvPr id="1602148417" name="Chart 9" title="Chart"/>
        <xdr:cNvGraphicFramePr/>
      </xdr:nvGraphicFramePr>
      <xdr:xfrm>
        <a:off x="0" y="0"/>
        <a:ext cx="0" cy="0"/>
      </xdr:xfrm>
      <a:graphic>
        <a:graphicData uri="http://schemas.openxmlformats.org/drawingml/2006/chart">
          <c:chart r:id="rId8"/>
        </a:graphicData>
      </a:graphic>
    </xdr:graphicFrame>
    <xdr:clientData fLocksWithSheet="0"/>
  </xdr:oneCellAnchor>
  <xdr:oneCellAnchor>
    <xdr:from>
      <xdr:col>15</xdr:col>
      <xdr:colOff>714375</xdr:colOff>
      <xdr:row>51</xdr:row>
      <xdr:rowOff>152400</xdr:rowOff>
    </xdr:from>
    <xdr:ext cx="3248025" cy="2009775"/>
    <xdr:graphicFrame>
      <xdr:nvGraphicFramePr>
        <xdr:cNvPr id="1321001819" name="Chart 10" title="Chart"/>
        <xdr:cNvGraphicFramePr/>
      </xdr:nvGraphicFramePr>
      <xdr:xfrm>
        <a:off x="0" y="0"/>
        <a:ext cx="0" cy="0"/>
      </xdr:xfrm>
      <a:graphic>
        <a:graphicData uri="http://schemas.openxmlformats.org/drawingml/2006/chart">
          <c:chart r:id="rId9"/>
        </a:graphicData>
      </a:graphic>
    </xdr:graphicFrame>
    <xdr:clientData fLocksWithSheet="0"/>
  </xdr:oneCellAnchor>
  <xdr:oneCellAnchor>
    <xdr:from>
      <xdr:col>15</xdr:col>
      <xdr:colOff>228600</xdr:colOff>
      <xdr:row>0</xdr:row>
      <xdr:rowOff>0</xdr:rowOff>
    </xdr:from>
    <xdr:ext cx="5715000" cy="3533775"/>
    <xdr:graphicFrame>
      <xdr:nvGraphicFramePr>
        <xdr:cNvPr id="100454799" name="Chart 11" title="Chart"/>
        <xdr:cNvGraphicFramePr/>
      </xdr:nvGraphicFramePr>
      <xdr:xfrm>
        <a:off x="0" y="0"/>
        <a:ext cx="0" cy="0"/>
      </xdr:xfrm>
      <a:graphic>
        <a:graphicData uri="http://schemas.openxmlformats.org/drawingml/2006/chart">
          <c:chart r:id="rId10"/>
        </a:graphicData>
      </a:graphic>
    </xdr:graphicFrame>
    <xdr:clientData fLocksWithSheet="0"/>
  </xdr:oneCellAnchor>
  <xdr:oneCellAnchor>
    <xdr:from>
      <xdr:col>9</xdr:col>
      <xdr:colOff>952500</xdr:colOff>
      <xdr:row>17</xdr:row>
      <xdr:rowOff>28575</xdr:rowOff>
    </xdr:from>
    <xdr:ext cx="2857500" cy="2857500"/>
    <mc:AlternateContent>
      <mc:Choice Requires="sle15">
        <xdr:graphicFrame>
          <xdr:nvGraphicFramePr>
            <xdr:cNvPr id="1" name="Column20_1"/>
            <xdr:cNvGraphicFramePr/>
          </xdr:nvGraphicFramePr>
          <xdr:xfrm>
            <a:off x="0" y="0"/>
            <a:ext cx="0" cy="0"/>
          </xdr:xfrm>
          <a:graphic>
            <a:graphicData uri="http://schemas.microsoft.com/office/drawing/2010/slicer">
              <x3Unk:slicer name="Column20_1"/>
            </a:graphicData>
          </a:graphic>
        </xdr:graphicFrame>
      </mc:Choice>
      <mc:Fallback>
        <xdr:sp>
          <xdr:nvSpPr>
            <xdr:cNvPr id="1"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0</xdr:colOff>
      <xdr:row>1</xdr:row>
      <xdr:rowOff>85725</xdr:rowOff>
    </xdr:from>
    <xdr:ext cx="4152900" cy="2562225"/>
    <xdr:graphicFrame>
      <xdr:nvGraphicFramePr>
        <xdr:cNvPr id="1946300147" name="Chart 12"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11</xdr:col>
      <xdr:colOff>542925</xdr:colOff>
      <xdr:row>7</xdr:row>
      <xdr:rowOff>66675</xdr:rowOff>
    </xdr:from>
    <xdr:ext cx="4229100" cy="2609850"/>
    <xdr:graphicFrame>
      <xdr:nvGraphicFramePr>
        <xdr:cNvPr id="229952398" name="Chart 13"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9</xdr:col>
      <xdr:colOff>219075</xdr:colOff>
      <xdr:row>17</xdr:row>
      <xdr:rowOff>47625</xdr:rowOff>
    </xdr:from>
    <xdr:ext cx="2857500" cy="2857500"/>
    <mc:AlternateContent>
      <mc:Choice Requires="sle15">
        <xdr:graphicFrame>
          <xdr:nvGraphicFramePr>
            <xdr:cNvPr id="2" name="Column20_2"/>
            <xdr:cNvGraphicFramePr/>
          </xdr:nvGraphicFramePr>
          <xdr:xfrm>
            <a:off x="0" y="0"/>
            <a:ext cx="0" cy="0"/>
          </xdr:xfrm>
          <a:graphic>
            <a:graphicData uri="http://schemas.microsoft.com/office/drawing/2010/slicer">
              <x3Unk:slicer name="Column20_2"/>
            </a:graphicData>
          </a:graphic>
        </xdr:graphicFrame>
      </mc:Choice>
      <mc:Fallback>
        <xdr:sp>
          <xdr:nvSpPr>
            <xdr:cNvPr id="2"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847725</xdr:colOff>
      <xdr:row>15</xdr:row>
      <xdr:rowOff>104775</xdr:rowOff>
    </xdr:from>
    <xdr:ext cx="2857500" cy="2857500"/>
    <mc:AlternateContent>
      <mc:Choice Requires="sle15">
        <xdr:graphicFrame>
          <xdr:nvGraphicFramePr>
            <xdr:cNvPr id="3" name="Column1_3"/>
            <xdr:cNvGraphicFramePr/>
          </xdr:nvGraphicFramePr>
          <xdr:xfrm>
            <a:off x="0" y="0"/>
            <a:ext cx="0" cy="0"/>
          </xdr:xfrm>
          <a:graphic>
            <a:graphicData uri="http://schemas.microsoft.com/office/drawing/2010/slicer">
              <x3Unk:slicer name="Column1_3"/>
            </a:graphicData>
          </a:graphic>
        </xdr:graphicFrame>
      </mc:Choice>
      <mc:Fallback>
        <xdr:sp>
          <xdr:nvSpPr>
            <xdr:cNvPr id="3"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2.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3.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W42" sheet="RawData"/>
  </cacheSource>
  <cacheFields>
    <cacheField name="WY" numFmtId="0">
      <sharedItems containsSemiMixedTypes="0" containsString="0" containsNumber="1" containsInteger="1">
        <n v="1980.0"/>
        <n v="1981.0"/>
        <n v="1982.0"/>
        <n v="1983.0"/>
        <n v="1984.0"/>
        <n v="1985.0"/>
        <n v="1986.0"/>
        <n v="1987.0"/>
        <n v="1988.0"/>
        <n v="1989.0"/>
        <n v="1990.0"/>
        <n v="1991.0"/>
        <n v="1992.0"/>
        <n v="1993.0"/>
        <n v="1994.0"/>
        <n v="1995.0"/>
        <n v="1996.0"/>
        <n v="1997.0"/>
        <n v="1998.0"/>
        <n v="1999.0"/>
        <n v="2000.0"/>
        <n v="2001.0"/>
        <n v="2002.0"/>
        <n v="2003.0"/>
        <n v="2004.0"/>
        <n v="2005.0"/>
        <n v="2006.0"/>
        <n v="2007.0"/>
        <n v="2008.0"/>
        <n v="2009.0"/>
        <n v="2010.0"/>
        <n v="2011.0"/>
        <n v="2012.0"/>
        <n v="2013.0"/>
        <n v="2014.0"/>
        <n v="2015.0"/>
        <n v="2016.0"/>
        <n v="2017.0"/>
        <n v="2018.0"/>
        <n v="2019.0"/>
        <n v="2020.0"/>
      </sharedItems>
    </cacheField>
    <cacheField name="1">
      <sharedItems containsMixedTypes="1" containsNumber="1">
        <s v="NaN"/>
        <n v="-1.0858833281321"/>
        <n v="2.19496317409173"/>
        <n v="8.23756396434419"/>
        <n v="-2.06117098330125"/>
        <n v="-5.7993143262139"/>
        <n v="-7.27903176415549"/>
        <n v="-3.2724333065546"/>
        <n v="0.316123207793993"/>
        <n v="-5.28917369491947"/>
        <n v="-5.33752132012364"/>
        <n v="-1.7667053794172"/>
        <n v="5.3524566453751"/>
        <n v="0.447907166970367"/>
        <n v="11.2618535399978"/>
        <n v="8.27063779544906"/>
        <n v="2.82154750430257"/>
        <n v="1.83357783347395"/>
        <n v="-1.37363808286744"/>
        <n v="-4.64562966955992"/>
        <n v="-2.76849998234923"/>
        <n v="1.47405018893181"/>
        <n v="1.06813014466968"/>
        <n v="2.43353816271426"/>
        <n v="-1.7239780188934"/>
        <n v="-1.35993422211044"/>
        <n v="-0.0550520118826796"/>
        <n v="9.87189585840628"/>
        <n v="5.34654549676475"/>
        <n v="-0.341944228346904"/>
        <n v="-9.13488122107299"/>
        <n v="-9.90222246701518"/>
        <n v="-14.2669284650707"/>
        <n v="-12.0947882390582"/>
        <n v="17.277446206922"/>
        <n v="1.39666933601575"/>
        <n v="0.118146182284704"/>
        <n v="-7.22852673930464"/>
      </sharedItems>
    </cacheField>
    <cacheField name="2">
      <sharedItems containsMixedTypes="1" containsNumber="1">
        <s v="NaN"/>
        <n v="-12.8886940483473"/>
        <n v="0.355948668261846"/>
        <n v="6.72437096415112"/>
        <n v="-4.06647823350085"/>
        <n v="-6.19790738385893"/>
        <n v="-10.4894785478896"/>
        <n v="-5.15752740156091"/>
        <n v="-2.01738114228994"/>
        <n v="-6.96687152952259"/>
        <n v="-1.56644230826907"/>
        <n v="-5.8499738827534"/>
        <n v="9.22683248895103"/>
        <n v="7.56738006327259"/>
        <n v="12.8796401954205"/>
        <n v="6.82838283131434"/>
        <n v="3.18843606200321"/>
        <n v="-2.0845468858729"/>
        <n v="-7.87824447254644"/>
        <n v="-10.0020512429504"/>
        <n v="-9.08445105404684"/>
        <n v="-5.57617097948616"/>
        <n v="2.36120487212406"/>
        <n v="3.33449441373941"/>
        <n v="-1.00662195033905"/>
        <n v="-3.54798882798985"/>
        <n v="-1.65453000185764"/>
        <n v="11.2664124728861"/>
        <n v="9.82486223962644"/>
        <n v="-0.158113293910731"/>
        <n v="-4.33855775227349"/>
        <n v="-13.9100750483133"/>
        <n v="-16.5161634032087"/>
        <n v="-9.21921121050428"/>
        <n v="21.7863299761656"/>
        <n v="6.63878978124814"/>
        <n v="5.80463322534874"/>
        <n v="-4.96904372792258"/>
      </sharedItems>
    </cacheField>
    <cacheField name="3">
      <sharedItems containsMixedTypes="1" containsNumber="1">
        <s v="NaN"/>
        <n v="-6.08275739160183"/>
        <n v="-3.08231786301471"/>
        <n v="5.4617017695831"/>
        <n v="-2.75195668475237"/>
        <n v="-2.46554960583819"/>
        <n v="-4.23009279043521"/>
        <n v="-1.74337203836654"/>
        <n v="-3.07024400034456"/>
        <n v="-7.43725914469329"/>
        <n v="-8.23772381944508"/>
        <n v="-2.10859847585891"/>
        <n v="5.204975370493"/>
        <n v="5.14524518867367"/>
        <n v="12.9030834059762"/>
        <n v="4.33062414702135"/>
        <n v="0.15598224865775"/>
        <n v="-4.7164057185106"/>
        <n v="-7.86306786345881"/>
        <n v="-9.10119977036061"/>
        <n v="-5.03503686775596"/>
        <n v="-3.05830150326477"/>
        <n v="1.42801913808933"/>
        <n v="1.85152666884261"/>
        <n v="0.227335619425389"/>
        <n v="0.180284072181337"/>
        <n v="1.21239355911163"/>
        <n v="7.19845606422831"/>
        <n v="9.07547164471077"/>
        <n v="2.44734472992701"/>
        <n v="-12.7388463480565"/>
        <n v="-11.1230649516559"/>
        <n v="-11.4948853184002"/>
        <n v="-10.9547181102313"/>
        <n v="30.077828990937"/>
        <n v="4.78564318653616"/>
        <n v="4.89609920630147"/>
        <n v="-5.61112633217562"/>
      </sharedItems>
    </cacheField>
    <cacheField name="4">
      <sharedItems containsMixedTypes="1" containsNumber="1">
        <s v="NaN"/>
        <n v="-3.07116830435423"/>
        <n v="0.723450634206685"/>
        <n v="3.42952912585633"/>
        <n v="-1.79481307179674"/>
        <n v="-2.89996758284261"/>
        <n v="-0.253875751783482"/>
        <n v="-1.81840594566067"/>
        <n v="-2.5460621497853"/>
        <n v="-3.68042217114565"/>
        <n v="-4.54262227372058"/>
        <n v="-3.65700446869818"/>
        <n v="-0.76606974943536"/>
        <n v="2.97867703640884"/>
        <n v="8.19640206564202"/>
        <n v="5.75195553293864"/>
        <n v="-1.86223950635049"/>
        <n v="-7.24349318489411"/>
        <n v="-5.82677132471694"/>
        <n v="-7.2326125798733"/>
        <n v="-3.58571201625571"/>
        <n v="-3.60669572711893"/>
        <n v="0.0334982772766352"/>
        <n v="-1.17133664193541"/>
        <n v="0.392516362965409"/>
        <n v="-4.15478010683302"/>
        <n v="-0.937968771091903"/>
        <n v="4.44449583685207"/>
        <n v="5.47631996127143"/>
        <n v="3.25675766046095"/>
        <n v="-12.6751038901807"/>
        <n v="-12.1588383386752"/>
        <n v="-14.661119571107"/>
        <n v="-7.97991030279763"/>
        <n v="37.1679266023045"/>
        <n v="10.25088572291"/>
        <n v="6.66764990359098"/>
        <n v="-4.14054538079306"/>
      </sharedItems>
    </cacheField>
    <cacheField name="5">
      <sharedItems containsMixedTypes="1" containsNumber="1">
        <s v="NaN"/>
        <n v="-0.436499391315834"/>
        <n v="5.37130453493234"/>
        <n v="5.14357929048886"/>
        <n v="-3.93598046550943"/>
        <n v="-6.57909375504295"/>
        <n v="-7.94668299170181"/>
        <n v="-7.49022255054675"/>
        <n v="-6.25330394381905"/>
        <n v="-6.58830396741294"/>
        <n v="-5.21275923984112"/>
        <n v="-9.29081238503972"/>
        <n v="-2.29106764088617"/>
        <n v="2.54169938622209"/>
        <n v="8.03680374032598"/>
        <n v="6.81350511008377"/>
        <n v="6.08238072853627"/>
        <n v="-1.88305895965712"/>
        <n v="-9.5023200551037"/>
        <n v="-16.077235004346"/>
        <n v="-6.17168962982754"/>
        <n v="-11.7851649086198"/>
        <n v="-7.63544775225012"/>
        <n v="-2.92387380289291"/>
        <n v="-8.26392999005311"/>
        <n v="-12.1221327919953"/>
        <n v="-7.28014672460709"/>
        <n v="0.798498080560449"/>
        <n v="9.90792214126162"/>
        <n v="7.5862221133074"/>
        <n v="-14.7229921137572"/>
        <n v="-17.2880009700272"/>
        <n v="-18.5356638527386"/>
        <n v="-5.67535955841179"/>
        <n v="38.0160682744494"/>
        <n v="20.297194719965"/>
        <n v="17.7432049702904"/>
        <n v="5.35660741564735"/>
      </sharedItems>
    </cacheField>
    <cacheField name="6">
      <sharedItems containsMixedTypes="1" containsNumber="1">
        <s v="NaN"/>
        <n v="-1.63587126142471"/>
        <n v="5.0350774386845"/>
        <n v="4.06692931042235"/>
        <n v="-3.04305738005949"/>
        <n v="-3.33682727711147"/>
        <n v="-6.04976069412021"/>
        <n v="-8.81187670341748"/>
        <n v="-0.774087730710818"/>
        <n v="-3.09980328813072"/>
        <n v="-9.26099050452362"/>
        <n v="-11.9989894616614"/>
        <n v="-4.83566862077873"/>
        <n v="-2.70901623690247"/>
        <n v="4.98946701340776"/>
        <n v="-0.838740946219858"/>
        <n v="2.48435798509117"/>
        <n v="-1.0373260547716"/>
        <n v="-10.2846067899263"/>
        <n v="-12.6591307386843"/>
        <n v="-4.82956274364673"/>
        <n v="-11.3269264282047"/>
        <n v="-3.32952099423102"/>
        <n v="2.18099715070517"/>
        <n v="-2.83270694770317"/>
        <n v="-8.54199880886208"/>
        <n v="-4.53696009670448"/>
        <n v="6.36687659041112"/>
        <n v="6.81138470589747"/>
        <n v="5.00556893964563"/>
        <n v="-11.5945180573073"/>
        <n v="-14.5759975841929"/>
        <n v="-14.2426345251471"/>
        <n v="-6.39586804103534"/>
        <n v="29.047592908738"/>
        <n v="19.2650463805891"/>
        <n v="14.6174161634542"/>
        <n v="7.55990967969376"/>
      </sharedItems>
    </cacheField>
    <cacheField name="7">
      <sharedItems containsMixedTypes="1" containsNumber="1">
        <s v="NaN"/>
        <n v="-5.29122050849851"/>
        <n v="5.12664809150147"/>
        <n v="0.125175291501478"/>
        <n v="-6.37419135849851"/>
        <n v="1.75435204150149"/>
        <n v="-6.25082305849853"/>
        <n v="-2.33573815849852"/>
        <n v="-4.08188705849852"/>
        <n v="-4.71812975849852"/>
        <n v="-5.21965255849851"/>
        <n v="-7.66364165849852"/>
        <n v="-2.47236770849852"/>
        <n v="-4.79271165849852"/>
        <n v="-0.785229158498524"/>
        <n v="-7.78299845849851"/>
        <n v="7.91571494150148"/>
        <n v="-0.818032558498516"/>
        <n v="-1.4961155584985"/>
        <n v="-9.13288785849852"/>
        <n v="-4.14649515849851"/>
        <n v="-8.7301042584985"/>
        <n v="-5.22688865849851"/>
        <n v="-2.69490865849852"/>
        <n v="-5.46104060849852"/>
        <n v="-3.18246545849851"/>
        <n v="-0.310945208498524"/>
        <n v="-2.68980020849851"/>
        <n v="1.12806264150149"/>
        <n v="-2.8642775084985"/>
        <n v="0.348772891501469"/>
        <n v="-11.5252775584985"/>
        <n v="-11.1824561584985"/>
        <n v="-3.3308250584985"/>
        <n v="8.9030170415015"/>
        <n v="12.4429808415015"/>
        <n v="9.26188234150146"/>
        <n v="4.05136144150148"/>
      </sharedItems>
    </cacheField>
    <cacheField name="8">
      <sharedItems containsMixedTypes="1" containsNumber="1">
        <s v="NaN"/>
        <n v="5.72047298394236"/>
        <n v="11.3173387839423"/>
        <n v="5.78594323394236"/>
        <n v="1.56828123394234"/>
        <n v="5.33844408394236"/>
        <n v="3.25510118394236"/>
        <n v="-3.43239366605764"/>
        <n v="1.24008403394237"/>
        <n v="-1.33209556605766"/>
        <n v="-8.69903101605765"/>
        <n v="-3.78432966605766"/>
        <n v="-2.15783361605764"/>
        <n v="0.306171333942359"/>
        <n v="-1.83221336605766"/>
        <n v="-3.24369626605764"/>
        <n v="2.20446873394235"/>
        <n v="0.0961453339423599"/>
        <n v="-3.14923826605764"/>
        <n v="-6.59223991605764"/>
        <n v="-6.00868506605764"/>
        <n v="0.267620833942345"/>
        <n v="-6.35511226605766"/>
        <n v="-2.60091366605764"/>
        <n v="-3.28337466605764"/>
        <n v="-4.17985476605765"/>
        <n v="-3.81759716605765"/>
        <n v="-4.77249736605765"/>
        <n v="1.16538573394236"/>
        <n v="-10.3289677660576"/>
        <n v="-5.18803401605764"/>
        <n v="-20.5793926660577"/>
        <n v="-18.8069325160576"/>
        <n v="-16.1303512660577"/>
        <n v="-7.82179116605765"/>
        <n v="11.7306908839423"/>
        <n v="8.17457823394233"/>
        <n v="5.75968743394236"/>
      </sharedItems>
    </cacheField>
    <cacheField name="9">
      <sharedItems containsMixedTypes="1" containsNumber="1">
        <s v="NaN"/>
        <n v="-4.85802657668964"/>
        <n v="11.2932997733104"/>
        <n v="-4.13529157668964"/>
        <n v="-7.11172972668965"/>
        <n v="-7.71710692668964"/>
        <n v="3.56732202331035"/>
        <n v="4.98367197331035"/>
        <n v="-6.44408032668963"/>
        <n v="-7.01002612668964"/>
        <n v="-13.8192566266896"/>
        <n v="-7.96203442668964"/>
        <n v="-8.62175652668965"/>
        <n v="-8.71159622668964"/>
        <n v="-11.0454561766896"/>
        <n v="-11.6225975266896"/>
        <n v="3.03683087331035"/>
        <n v="-1.59276322668964"/>
        <n v="-8.02732782668963"/>
        <n v="-11.3363370766896"/>
        <n v="-5.57140242668964"/>
        <n v="-6.30538657668964"/>
        <n v="-7.00949152668963"/>
        <n v="-7.50188532668965"/>
        <n v="-9.16192352668963"/>
        <n v="-7.24857972668966"/>
        <n v="-6.93437962668963"/>
        <n v="-5.63713477668965"/>
        <n v="0.0176913733103561"/>
        <n v="-8.16718842668965"/>
        <n v="-2.22613762668965"/>
        <n v="-16.0483425266897"/>
        <n v="-15.1894362766896"/>
        <n v="-12.8573164266896"/>
        <n v="1.45479347331036"/>
        <n v="16.4373016733104"/>
        <n v="12.1747823733104"/>
        <n v="9.99666952331035"/>
      </sharedItems>
    </cacheField>
    <cacheField name="10">
      <sharedItems containsMixedTypes="1" containsNumber="1">
        <s v="NaN"/>
        <n v="-6.6081184848757"/>
        <n v="5.27794891512428"/>
        <n v="-2.26942253487572"/>
        <n v="-10.1177901348757"/>
        <n v="-4.67975923487572"/>
        <n v="-2.79190003487572"/>
        <n v="-7.35135693487572"/>
        <n v="-7.67536363487571"/>
        <n v="-6.93464433487571"/>
        <n v="-16.1733934348757"/>
        <n v="-11.9827954348757"/>
        <n v="-10.8206215848757"/>
        <n v="-11.7141538348757"/>
        <n v="-12.2821986848757"/>
        <n v="-16.4238978348757"/>
        <n v="-0.351889734875698"/>
        <n v="-3.41972343487571"/>
        <n v="-6.81382408487571"/>
        <n v="-5.43093838487572"/>
        <n v="-7.7515307348757"/>
        <n v="-6.46190133487572"/>
        <n v="-8.37060498487571"/>
        <n v="-10.0575972348757"/>
        <n v="-10.7379962348757"/>
        <n v="-11.7092563348757"/>
        <n v="-5.99162383487573"/>
        <n v="-8.12267348487572"/>
        <n v="-4.97786523487571"/>
        <n v="-6.19893733487572"/>
        <n v="6.02612341512429"/>
        <n v="-7.42995738487571"/>
        <n v="-7.10849903487571"/>
        <n v="-3.71382023487571"/>
        <n v="1.40033996512429"/>
        <n v="14.7308581651243"/>
        <n v="10.0509695651243"/>
        <n v="6.45057171512428"/>
      </sharedItems>
    </cacheField>
    <cacheField name="11">
      <sharedItems containsMixedTypes="1" containsNumber="1">
        <s v="NaN"/>
        <n v="-0.195840605807916"/>
        <n v="17.6876162441921"/>
        <n v="1.55608364419207"/>
        <n v="-3.25128085580792"/>
        <n v="0.382306894192084"/>
        <n v="11.5355960941921"/>
        <n v="11.1383791441921"/>
        <n v="-1.09901905580793"/>
        <n v="3.09892794419207"/>
        <n v="-9.19731595580792"/>
        <n v="-3.26436435580793"/>
        <n v="-11.8438739058079"/>
        <n v="-7.45399705580792"/>
        <n v="-7.32968160580792"/>
        <n v="-15.1319005558079"/>
        <n v="2.09917194419208"/>
        <n v="3.54179174419208"/>
        <n v="-11.8782827558079"/>
        <n v="-11.6607296558079"/>
        <n v="-11.1326538558079"/>
        <n v="-5.54614160580792"/>
        <n v="-6.61951245580792"/>
        <n v="-9.51150730580793"/>
        <n v="-6.88301865580792"/>
        <n v="-6.28635935580792"/>
        <n v="-3.95402350580792"/>
        <n v="-8.75438640580792"/>
        <n v="-1.99205295580791"/>
        <n v="-7.76688015580791"/>
        <n v="3.37877034419208"/>
        <n v="-14.1539367058079"/>
        <n v="-11.0064669058079"/>
        <n v="-7.93787590580791"/>
        <n v="-1.14435135580791"/>
        <n v="14.2276082441921"/>
        <n v="12.6024408941921"/>
        <n v="10.2344846441921"/>
      </sharedItems>
    </cacheField>
    <cacheField name="12">
      <sharedItems containsMixedTypes="1" containsNumber="1">
        <s v="NaN"/>
        <n v="1.07150599168082"/>
        <n v="21.3733083416808"/>
        <n v="2.15342769168083"/>
        <n v="0.709377991680839"/>
        <n v="5.95438834168083"/>
        <n v="21.0091684416808"/>
        <n v="23.0795775916808"/>
        <n v="5.38127339168082"/>
        <n v="5.08287419168082"/>
        <n v="-6.00102965831918"/>
        <n v="10.2330132416808"/>
        <n v="-8.91876230831917"/>
        <n v="-8.64840150831918"/>
        <n v="-4.15160150831918"/>
        <n v="-4.80718490831917"/>
        <n v="0.567000391680836"/>
        <n v="9.14935449168084"/>
        <n v="-8.78481030831918"/>
        <n v="-13.2874628083192"/>
        <n v="-15.7134129083192"/>
        <n v="-3.80714095831917"/>
        <n v="-6.52960710831917"/>
        <n v="-6.41722480831916"/>
        <n v="-7.83453190831918"/>
        <n v="-5.77132710831917"/>
        <n v="-6.10934210831917"/>
        <n v="-11.5360975083192"/>
        <n v="-4.90042595831916"/>
        <n v="-10.4293831083192"/>
        <n v="-1.96710555831918"/>
        <n v="-22.4740595083192"/>
        <n v="-20.6226812583192"/>
        <n v="-12.2393269083192"/>
        <n v="-10.6185914083192"/>
        <n v="13.4435847916808"/>
        <n v="11.3205542416808"/>
        <n v="12.6926340916808"/>
      </sharedItems>
    </cacheField>
    <cacheField name="13">
      <sharedItems containsMixedTypes="1" containsNumber="1">
        <s v="NaN"/>
        <n v="-1.26538219282081"/>
        <n v="20.4427239571792"/>
        <n v="-1.70590854282081"/>
        <n v="-1.02434944282081"/>
        <n v="8.22523290717921"/>
        <n v="26.1732490571792"/>
        <n v="23.2622352571792"/>
        <n v="2.32915685717919"/>
        <n v="8.4960733571792"/>
        <n v="1.01591855717919"/>
        <n v="5.8586526071792"/>
        <n v="-9.96599049282081"/>
        <n v="-10.2114068428208"/>
        <n v="4.21937580717919"/>
        <n v="-1.7635679428208"/>
        <n v="3.82696915717918"/>
        <n v="7.9657669571792"/>
        <n v="-11.0696049428208"/>
        <n v="-21.8896252928208"/>
        <n v="-20.0640805428208"/>
        <n v="-6.94559654282082"/>
        <n v="-3.7348877428208"/>
        <n v="-10.7762606428208"/>
        <n v="-12.0348636428208"/>
        <n v="-13.8053035928208"/>
        <n v="-6.76704764282081"/>
        <n v="-21.7129693428208"/>
        <n v="-8.44036054282081"/>
        <n v="-8.80870164282081"/>
        <n v="0.602330157179182"/>
        <n v="-14.8455227428208"/>
        <n v="-17.2724422928208"/>
        <n v="-15.0824416928208"/>
        <n v="-12.2381836428208"/>
        <n v="18.3625034571792"/>
        <n v="13.8366747571792"/>
        <n v="21.9081836071792"/>
      </sharedItems>
    </cacheField>
    <cacheField name="14">
      <sharedItems containsMixedTypes="1" containsNumber="1">
        <s v="NaN"/>
        <n v="1.18414696905344"/>
        <n v="28.4540810690534"/>
        <n v="-6.88770168094655"/>
        <n v="2.70415706905345"/>
        <n v="15.1955888190535"/>
        <n v="25.8573656190534"/>
        <n v="19.9748504690535"/>
        <n v="1.27197946905343"/>
        <n v="11.8294947690534"/>
        <n v="0.794347869053453"/>
        <n v="4.85630191905344"/>
        <n v="-12.1516256309466"/>
        <n v="-11.0312763309466"/>
        <n v="8.50507776905346"/>
        <n v="-5.75249213094656"/>
        <n v="4.80467036905344"/>
        <n v="4.92739601905345"/>
        <n v="-11.4282311309466"/>
        <n v="-23.2802079309466"/>
        <n v="-21.9820288309465"/>
        <n v="-8.36734943094655"/>
        <n v="-10.4371032309465"/>
        <n v="-14.4902765309465"/>
        <n v="-12.2242995309466"/>
        <n v="-20.8378629309466"/>
        <n v="-7.67433553094656"/>
        <n v="-18.9140097809466"/>
        <n v="-4.73714673094655"/>
        <n v="-4.48370363094656"/>
        <n v="4.00469951905345"/>
        <n v="-10.5412683309466"/>
        <n v="-11.7986385809466"/>
        <n v="-20.3451043309466"/>
        <n v="-8.77977453094655"/>
        <n v="20.2942380690535"/>
        <n v="16.5952214690534"/>
        <n v="24.8269126690535"/>
      </sharedItems>
    </cacheField>
    <cacheField name="15">
      <sharedItems containsMixedTypes="1" containsNumber="1">
        <s v="NaN"/>
        <n v="4.42298584667273"/>
        <n v="12.3794182966727"/>
        <n v="-0.912890253327277"/>
        <n v="-2.79828825332729"/>
        <n v="3.91546469667273"/>
        <n v="4.93622414667273"/>
        <n v="6.36824534667272"/>
        <n v="-0.457072453327271"/>
        <n v="-5.42232605332728"/>
        <n v="-12.3128198533273"/>
        <n v="-6.62062265332726"/>
        <n v="-8.86988130332728"/>
        <n v="-8.69954785332726"/>
        <n v="-2.94622710332727"/>
        <n v="-6.72919230332727"/>
        <n v="1.25695264667273"/>
        <n v="-1.30627780332728"/>
        <n v="-3.35401205332727"/>
        <n v="-4.97647360332728"/>
        <n v="-8.54023715332728"/>
        <n v="-5.04961925332728"/>
        <n v="-6.29726775332728"/>
        <n v="-7.99390295332728"/>
        <n v="-4.87707445332728"/>
        <n v="-7.95470835332726"/>
        <n v="-8.61261985332726"/>
        <n v="-11.2665050533273"/>
        <n v="-2.66209495332728"/>
        <n v="-1.18305345332726"/>
        <n v="-1.50196120332727"/>
        <n v="-5.00023185332728"/>
        <n v="-8.71923835332729"/>
        <n v="-7.75717510332727"/>
        <n v="0.0882741466727168"/>
        <n v="13.5618808466727"/>
        <n v="10.5349004466727"/>
        <n v="17.3798078966727"/>
      </sharedItems>
    </cacheField>
    <cacheField name="16">
      <sharedItems containsMixedTypes="1" containsNumber="1">
        <s v="NaN"/>
        <n v="21.2969120847018"/>
        <n v="15.1991458847018"/>
        <n v="8.96134628470175"/>
        <n v="4.09447028470174"/>
        <n v="9.01643903470175"/>
        <n v="8.15035568470175"/>
        <n v="7.84590698470174"/>
        <n v="1.74232798470175"/>
        <n v="-0.273827315298263"/>
        <n v="-3.07469051529824"/>
        <n v="3.33612488470175"/>
        <n v="3.93492218470175"/>
        <n v="0.577739084701761"/>
        <n v="3.20211498470175"/>
        <n v="-3.48811826529825"/>
        <n v="4.34217058470176"/>
        <n v="-5.96298761529826"/>
        <n v="-5.90122161529826"/>
        <n v="-8.02729811529825"/>
        <n v="-6.30854401529825"/>
        <n v="-1.22937781529825"/>
        <n v="-7.41025911529826"/>
        <n v="-2.50451571529825"/>
        <n v="-0.921000315298244"/>
        <n v="-7.09211236529825"/>
        <n v="-3.88482981529825"/>
        <n v="-10.1588320152983"/>
        <n v="1.01857538470175"/>
        <n v="-5.36284151529826"/>
        <n v="-9.93028511529826"/>
        <n v="-9.26327301529824"/>
        <n v="-14.5115955152982"/>
        <n v="-14.1196324152982"/>
        <n v="-7.62372711529824"/>
        <n v="15.6763443847018"/>
        <n v="1.94791918470176"/>
        <n v="13.7843626847018"/>
      </sharedItems>
    </cacheField>
    <cacheField name="17">
      <sharedItems containsMixedTypes="1" containsNumber="1">
        <s v="NaN"/>
        <n v="18.4876111465311"/>
        <n v="10.2885097965311"/>
        <n v="-0.0106177534688925"/>
        <n v="15.9382980965311"/>
        <n v="7.17324564653111"/>
        <n v="4.22084464653112"/>
        <n v="4.95872019653112"/>
        <n v="5.01030399653112"/>
        <n v="-6.03823870346889"/>
        <n v="-1.91803710346889"/>
        <n v="2.89262744653111"/>
        <n v="0.85616134653111"/>
        <n v="2.70366669653112"/>
        <n v="3.88131054653111"/>
        <n v="-6.44178335346888"/>
        <n v="6.78385739653112"/>
        <n v="-7.78556030346888"/>
        <n v="-5.3319142034689"/>
        <n v="-9.56902055346889"/>
        <n v="-9.31709905346889"/>
        <n v="-1.64897980346888"/>
        <n v="-5.7837203034689"/>
        <n v="-5.06266555346889"/>
        <n v="2.39367869653111"/>
        <n v="-9.5569759034689"/>
        <n v="-8.48785220346889"/>
        <n v="-7.0860261034689"/>
        <n v="-4.94907670346889"/>
        <n v="-0.9570013034689"/>
        <n v="-10.0720566034689"/>
        <n v="-3.91749455346888"/>
        <n v="-12.5678421034689"/>
        <n v="-12.6728776034689"/>
        <n v="-7.32831780346889"/>
        <n v="15.0036636965311"/>
        <n v="8.30673649653112"/>
        <n v="16.2655243465311"/>
      </sharedItems>
    </cacheField>
    <cacheField name="18">
      <sharedItems containsMixedTypes="1" containsNumber="1">
        <s v="NaN"/>
        <n v="16.9564007351786"/>
        <n v="5.8006331351786"/>
        <n v="-2.52579221482141"/>
        <n v="11.2629793851786"/>
        <n v="6.16247013517861"/>
        <n v="-0.469221964821401"/>
        <n v="4.58274058517861"/>
        <n v="-0.266157814821383"/>
        <n v="-5.6870387148214"/>
        <n v="-6.75122396482139"/>
        <n v="-0.496654214821405"/>
        <n v="-0.948980064821399"/>
        <n v="0.681503135178602"/>
        <n v="3.9248889851786"/>
        <n v="-7.0941814648214"/>
        <n v="7.9798177851786"/>
        <n v="-6.72213501482139"/>
        <n v="-4.37669371482139"/>
        <n v="-8.17093471482139"/>
        <n v="-10.5515852648214"/>
        <n v="-7.92010301482139"/>
        <n v="-5.6080414148214"/>
        <n v="-10.3458481148214"/>
        <n v="-2.07134231482141"/>
        <n v="-13.9530514148214"/>
        <n v="-10.7292118148214"/>
        <n v="-9.66111491482138"/>
        <n v="-9.6540314148214"/>
        <n v="-0.733588814821388"/>
        <n v="-1.61656541482139"/>
        <n v="0.136818085178618"/>
        <n v="-11.6301833648214"/>
        <n v="-8.8151366148214"/>
        <n v="-5.8236754148214"/>
        <n v="19.3549424851786"/>
        <n v="9.59605858517861"/>
        <n v="20.6694210851786"/>
      </sharedItems>
    </cacheField>
    <cacheField name="SedDischarge" numFmtId="164">
      <sharedItems containsSemiMixedTypes="0" containsString="0" containsNumber="1">
        <n v="96.30966659"/>
        <n v="5.518414764"/>
        <n v="4.682333209"/>
        <n v="61.07234806"/>
        <n v="1.760113051"/>
        <n v="0.650851388"/>
        <n v="14.6301586"/>
        <n v="1.404366901"/>
        <n v="0.746645972"/>
        <n v="0.705855602"/>
        <n v="0.319447647"/>
        <n v="1.789818637"/>
        <n v="2.128126208"/>
        <n v="42.98858577"/>
        <n v="0.83792008"/>
        <n v="73.68740388"/>
        <n v="14.4508827"/>
        <n v="96.91523015"/>
        <n v="278.769785"/>
        <n v="3.597566227"/>
        <n v="73.23801662"/>
        <n v="5.005021079"/>
        <n v="2.946416759"/>
        <n v="2.364343824"/>
        <n v="2.586540278"/>
        <n v="31.20986333"/>
        <n v="15.91320522"/>
        <n v="0.207796575"/>
        <n v="0.971953276"/>
        <n v="22.05384286"/>
        <n v="120.2946233"/>
        <n v="34.19814461"/>
        <n v="0.562484987"/>
        <n v="0.044300423"/>
        <n v="0.072492978"/>
        <n v="1.819340293"/>
        <n v="5.387289994"/>
        <n v="2207.239983"/>
        <n v="4.173917631"/>
        <n v="291.5674982"/>
        <n v="1.709570527"/>
      </sharedItems>
    </cacheField>
    <cacheField name="Normalized WavePower">
      <sharedItems containsMixedTypes="1" containsNumber="1">
        <s v="NaN"/>
        <n v="0.922447761579692"/>
        <n v="1.01658711538525"/>
        <n v="1.0204756529978"/>
        <n v="0.989903962843237"/>
        <n v="0.693011591508522"/>
        <n v="0.790351524172668"/>
        <n v="0.793082948133858"/>
        <n v="1.05574563898574"/>
        <n v="0.949460179094422"/>
        <n v="0.847702090784523"/>
        <n v="1.16891913107424"/>
        <n v="1.0157552359308"/>
        <n v="0.944460595365018"/>
        <n v="1.511391500977"/>
        <n v="1.34527932051541"/>
        <n v="1.09939472982997"/>
        <n v="1.15235394457247"/>
        <n v="1.07750313096589"/>
        <n v="1.12956541212044"/>
        <n v="0.941662401797184"/>
        <n v="0.874529055204658"/>
        <n v="1.09928159638463"/>
        <n v="0.918505465485892"/>
        <n v="1.0588057082217"/>
        <n v="0.804971538355544"/>
        <n v="1.27521674895795"/>
        <n v="0.904049072914844"/>
        <n v="0.990794221147146"/>
        <n v="0.862189695398935"/>
        <n v="0.761370895987418"/>
        <n v="0.813265992205187"/>
        <n v="1.38613067989225"/>
        <n v="1.07571493959"/>
        <n v="0.797408534559502"/>
        <n v="1.08558931597468"/>
        <n v="0.85495007262402"/>
      </sharedItems>
    </cacheField>
    <cacheField name="Storm Direction(degN)">
      <sharedItems containsMixedTypes="1" containsNumber="1">
        <s v="NaN"/>
        <n v="306.503466256519"/>
        <n v="277.867349815027"/>
        <n v="300.475447565781"/>
        <n v="292.872502925686"/>
        <n v="294.484495101121"/>
        <n v="306.593013105742"/>
        <n v="291.384926962789"/>
        <n v="287.843638270362"/>
        <n v="280.614293966178"/>
        <n v="291.744237530326"/>
        <n v="275.08816500753"/>
        <n v="288.719476759826"/>
        <n v="299.725334219221"/>
        <n v="277.22775384873"/>
        <n v="300.299578322412"/>
        <n v="293.675173081535"/>
        <n v="292.466256004643"/>
        <n v="296.869619076064"/>
        <n v="286.761375807909"/>
        <n v="292.457868030655"/>
        <n v="286.084685182111"/>
        <n v="289.738452689176"/>
        <n v="298.382952110153"/>
        <n v="280.709522720439"/>
        <n v="294.153119999495"/>
        <n v="289.945632011"/>
        <n v="291.183740376981"/>
        <n v="298.482162660983"/>
        <n v="299.223817775394"/>
        <n v="290.949913871817"/>
        <n v="288.506443346488"/>
        <n v="295.328218835072"/>
        <n v="288.052476302241"/>
        <n v="301.496829337661"/>
        <n v="283.216861297091"/>
        <n v="302.365918348721"/>
      </sharedItems>
    </cacheField>
    <cacheField name="logsedisch" numFmtId="164">
      <sharedItems containsSemiMixedTypes="0" containsString="0" containsNumber="1">
        <n v="1.98366987939873"/>
        <n v="0.7418143389389348"/>
        <n v="0.670462316169847"/>
        <n v="1.7858446177181135"/>
        <n v="0.2455405631827242"/>
        <n v="-0.18651816464149065"/>
        <n v="1.1652490341725754"/>
        <n v="0.14748058518917564"/>
        <n v="-0.12688527348919246"/>
        <n v="-0.15128413417288594"/>
        <n v="-0.49560030646337816"/>
        <n v="0.25280902598512905"/>
        <n v="0.3279973801139177"/>
        <n v="1.6333531580179648"/>
        <n v="-0.07679740197853921"/>
        <n v="1.8673932559331379"/>
        <n v="1.1598943758144244"/>
        <n v="1.9863920314403924"/>
        <n v="2.4452457001329915"/>
        <n v="0.5560087975373194"/>
        <n v="1.8647365745339062"/>
        <n v="0.6994059108810929"/>
        <n v="0.4692941760886848"/>
        <n v="0.3737106321111907"/>
        <n v="0.41271924569771823"/>
        <n v="1.494291866866012"/>
        <n v="1.2017576635662162"/>
        <n v="-0.6823616149639181"/>
        <n v="-0.012354612093381056"/>
        <n v="1.3434842757757095"/>
        <n v="2.0802462165058935"/>
        <n v="1.5340025444334164"/>
        <n v="-0.24988906459449833"/>
        <n v="-1.353592126921653"/>
        <n v="-1.139704059133103"/>
        <n v="0.259913937958507"/>
        <n v="0.7313703539391643"/>
        <n v="3.343849554560199"/>
        <n v="0.6205438743520639"/>
        <n v="2.4647391103897625"/>
        <n v="0.23288702198263897"/>
      </sharedItems>
    </cacheField>
  </cacheFields>
</pivotCacheDefinition>
</file>

<file path=xl/pivotCache/pivotCacheDefinition2.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W43" sheet="RawData"/>
  </cacheSource>
  <cacheFields>
    <cacheField name="WY" numFmtId="0">
      <sharedItems containsString="0" containsBlank="1" containsNumber="1" containsInteger="1">
        <n v="1980.0"/>
        <n v="1981.0"/>
        <n v="1982.0"/>
        <n v="1983.0"/>
        <n v="1984.0"/>
        <n v="1985.0"/>
        <n v="1986.0"/>
        <n v="1987.0"/>
        <n v="1988.0"/>
        <n v="1989.0"/>
        <n v="1990.0"/>
        <n v="1991.0"/>
        <n v="1992.0"/>
        <n v="1993.0"/>
        <n v="1994.0"/>
        <n v="1995.0"/>
        <n v="1996.0"/>
        <n v="1997.0"/>
        <n v="1998.0"/>
        <n v="1999.0"/>
        <n v="2000.0"/>
        <n v="2001.0"/>
        <n v="2002.0"/>
        <n v="2003.0"/>
        <n v="2004.0"/>
        <n v="2005.0"/>
        <n v="2006.0"/>
        <n v="2007.0"/>
        <n v="2008.0"/>
        <n v="2009.0"/>
        <n v="2010.0"/>
        <n v="2011.0"/>
        <n v="2012.0"/>
        <n v="2013.0"/>
        <n v="2014.0"/>
        <n v="2015.0"/>
        <n v="2016.0"/>
        <n v="2017.0"/>
        <n v="2018.0"/>
        <n v="2019.0"/>
        <n v="2020.0"/>
        <m/>
      </sharedItems>
    </cacheField>
    <cacheField name="1">
      <sharedItems containsBlank="1" containsMixedTypes="1" containsNumber="1">
        <s v="NaN"/>
        <n v="-1.0858833281321"/>
        <n v="2.19496317409173"/>
        <n v="8.23756396434419"/>
        <n v="-2.06117098330125"/>
        <n v="-5.7993143262139"/>
        <n v="-7.27903176415549"/>
        <n v="-3.2724333065546"/>
        <n v="0.316123207793993"/>
        <n v="-5.28917369491947"/>
        <n v="-5.33752132012364"/>
        <n v="-1.7667053794172"/>
        <n v="5.3524566453751"/>
        <n v="0.447907166970367"/>
        <n v="11.2618535399978"/>
        <n v="8.27063779544906"/>
        <n v="2.82154750430257"/>
        <n v="1.83357783347395"/>
        <n v="-1.37363808286744"/>
        <n v="-4.64562966955992"/>
        <n v="-2.76849998234923"/>
        <n v="1.47405018893181"/>
        <n v="1.06813014466968"/>
        <n v="2.43353816271426"/>
        <n v="-1.7239780188934"/>
        <n v="-1.35993422211044"/>
        <n v="-0.0550520118826796"/>
        <n v="9.87189585840628"/>
        <n v="5.34654549676475"/>
        <n v="-0.341944228346904"/>
        <n v="-9.13488122107299"/>
        <n v="-9.90222246701518"/>
        <n v="-14.2669284650707"/>
        <n v="-12.0947882390582"/>
        <n v="17.277446206922"/>
        <n v="1.39666933601575"/>
        <n v="0.118146182284704"/>
        <n v="-7.22852673930464"/>
        <m/>
      </sharedItems>
    </cacheField>
    <cacheField name="2">
      <sharedItems containsBlank="1" containsMixedTypes="1" containsNumber="1">
        <s v="NaN"/>
        <n v="-12.8886940483473"/>
        <n v="0.355948668261846"/>
        <n v="6.72437096415112"/>
        <n v="-4.06647823350085"/>
        <n v="-6.19790738385893"/>
        <n v="-10.4894785478896"/>
        <n v="-5.15752740156091"/>
        <n v="-2.01738114228994"/>
        <n v="-6.96687152952259"/>
        <n v="-1.56644230826907"/>
        <n v="-5.8499738827534"/>
        <n v="9.22683248895103"/>
        <n v="7.56738006327259"/>
        <n v="12.8796401954205"/>
        <n v="6.82838283131434"/>
        <n v="3.18843606200321"/>
        <n v="-2.0845468858729"/>
        <n v="-7.87824447254644"/>
        <n v="-10.0020512429504"/>
        <n v="-9.08445105404684"/>
        <n v="-5.57617097948616"/>
        <n v="2.36120487212406"/>
        <n v="3.33449441373941"/>
        <n v="-1.00662195033905"/>
        <n v="-3.54798882798985"/>
        <n v="-1.65453000185764"/>
        <n v="11.2664124728861"/>
        <n v="9.82486223962644"/>
        <n v="-0.158113293910731"/>
        <n v="-4.33855775227349"/>
        <n v="-13.9100750483133"/>
        <n v="-16.5161634032087"/>
        <n v="-9.21921121050428"/>
        <n v="21.7863299761656"/>
        <n v="6.63878978124814"/>
        <n v="5.80463322534874"/>
        <n v="-4.96904372792258"/>
        <m/>
      </sharedItems>
    </cacheField>
    <cacheField name="3">
      <sharedItems containsBlank="1" containsMixedTypes="1" containsNumber="1">
        <s v="NaN"/>
        <n v="-6.08275739160183"/>
        <n v="-3.08231786301471"/>
        <n v="5.4617017695831"/>
        <n v="-2.75195668475237"/>
        <n v="-2.46554960583819"/>
        <n v="-4.23009279043521"/>
        <n v="-1.74337203836654"/>
        <n v="-3.07024400034456"/>
        <n v="-7.43725914469329"/>
        <n v="-8.23772381944508"/>
        <n v="-2.10859847585891"/>
        <n v="5.204975370493"/>
        <n v="5.14524518867367"/>
        <n v="12.9030834059762"/>
        <n v="4.33062414702135"/>
        <n v="0.15598224865775"/>
        <n v="-4.7164057185106"/>
        <n v="-7.86306786345881"/>
        <n v="-9.10119977036061"/>
        <n v="-5.03503686775596"/>
        <n v="-3.05830150326477"/>
        <n v="1.42801913808933"/>
        <n v="1.85152666884261"/>
        <n v="0.227335619425389"/>
        <n v="0.180284072181337"/>
        <n v="1.21239355911163"/>
        <n v="7.19845606422831"/>
        <n v="9.07547164471077"/>
        <n v="2.44734472992701"/>
        <n v="-12.7388463480565"/>
        <n v="-11.1230649516559"/>
        <n v="-11.4948853184002"/>
        <n v="-10.9547181102313"/>
        <n v="30.077828990937"/>
        <n v="4.78564318653616"/>
        <n v="4.89609920630147"/>
        <n v="-5.61112633217562"/>
        <m/>
      </sharedItems>
    </cacheField>
    <cacheField name="4">
      <sharedItems containsBlank="1" containsMixedTypes="1" containsNumber="1">
        <s v="NaN"/>
        <n v="-3.07116830435423"/>
        <n v="0.723450634206685"/>
        <n v="3.42952912585633"/>
        <n v="-1.79481307179674"/>
        <n v="-2.89996758284261"/>
        <n v="-0.253875751783482"/>
        <n v="-1.81840594566067"/>
        <n v="-2.5460621497853"/>
        <n v="-3.68042217114565"/>
        <n v="-4.54262227372058"/>
        <n v="-3.65700446869818"/>
        <n v="-0.76606974943536"/>
        <n v="2.97867703640884"/>
        <n v="8.19640206564202"/>
        <n v="5.75195553293864"/>
        <n v="-1.86223950635049"/>
        <n v="-7.24349318489411"/>
        <n v="-5.82677132471694"/>
        <n v="-7.2326125798733"/>
        <n v="-3.58571201625571"/>
        <n v="-3.60669572711893"/>
        <n v="0.0334982772766352"/>
        <n v="-1.17133664193541"/>
        <n v="0.392516362965409"/>
        <n v="-4.15478010683302"/>
        <n v="-0.937968771091903"/>
        <n v="4.44449583685207"/>
        <n v="5.47631996127143"/>
        <n v="3.25675766046095"/>
        <n v="-12.6751038901807"/>
        <n v="-12.1588383386752"/>
        <n v="-14.661119571107"/>
        <n v="-7.97991030279763"/>
        <n v="37.1679266023045"/>
        <n v="10.25088572291"/>
        <n v="6.66764990359098"/>
        <n v="-4.14054538079306"/>
        <m/>
      </sharedItems>
    </cacheField>
    <cacheField name="5">
      <sharedItems containsBlank="1" containsMixedTypes="1" containsNumber="1">
        <s v="NaN"/>
        <n v="-0.436499391315834"/>
        <n v="5.37130453493234"/>
        <n v="5.14357929048886"/>
        <n v="-3.93598046550943"/>
        <n v="-6.57909375504295"/>
        <n v="-7.94668299170181"/>
        <n v="-7.49022255054675"/>
        <n v="-6.25330394381905"/>
        <n v="-6.58830396741294"/>
        <n v="-5.21275923984112"/>
        <n v="-9.29081238503972"/>
        <n v="-2.29106764088617"/>
        <n v="2.54169938622209"/>
        <n v="8.03680374032598"/>
        <n v="6.81350511008377"/>
        <n v="6.08238072853627"/>
        <n v="-1.88305895965712"/>
        <n v="-9.5023200551037"/>
        <n v="-16.077235004346"/>
        <n v="-6.17168962982754"/>
        <n v="-11.7851649086198"/>
        <n v="-7.63544775225012"/>
        <n v="-2.92387380289291"/>
        <n v="-8.26392999005311"/>
        <n v="-12.1221327919953"/>
        <n v="-7.28014672460709"/>
        <n v="0.798498080560449"/>
        <n v="9.90792214126162"/>
        <n v="7.5862221133074"/>
        <n v="-14.7229921137572"/>
        <n v="-17.2880009700272"/>
        <n v="-18.5356638527386"/>
        <n v="-5.67535955841179"/>
        <n v="38.0160682744494"/>
        <n v="20.297194719965"/>
        <n v="17.7432049702904"/>
        <n v="5.35660741564735"/>
        <m/>
      </sharedItems>
    </cacheField>
    <cacheField name="6">
      <sharedItems containsBlank="1" containsMixedTypes="1" containsNumber="1">
        <s v="NaN"/>
        <n v="-1.63587126142471"/>
        <n v="5.0350774386845"/>
        <n v="4.06692931042235"/>
        <n v="-3.04305738005949"/>
        <n v="-3.33682727711147"/>
        <n v="-6.04976069412021"/>
        <n v="-8.81187670341748"/>
        <n v="-0.774087730710818"/>
        <n v="-3.09980328813072"/>
        <n v="-9.26099050452362"/>
        <n v="-11.9989894616614"/>
        <n v="-4.83566862077873"/>
        <n v="-2.70901623690247"/>
        <n v="4.98946701340776"/>
        <n v="-0.838740946219858"/>
        <n v="2.48435798509117"/>
        <n v="-1.0373260547716"/>
        <n v="-10.2846067899263"/>
        <n v="-12.6591307386843"/>
        <n v="-4.82956274364673"/>
        <n v="-11.3269264282047"/>
        <n v="-3.32952099423102"/>
        <n v="2.18099715070517"/>
        <n v="-2.83270694770317"/>
        <n v="-8.54199880886208"/>
        <n v="-4.53696009670448"/>
        <n v="6.36687659041112"/>
        <n v="6.81138470589747"/>
        <n v="5.00556893964563"/>
        <n v="-11.5945180573073"/>
        <n v="-14.5759975841929"/>
        <n v="-14.2426345251471"/>
        <n v="-6.39586804103534"/>
        <n v="29.047592908738"/>
        <n v="19.2650463805891"/>
        <n v="14.6174161634542"/>
        <n v="7.55990967969376"/>
        <m/>
      </sharedItems>
    </cacheField>
    <cacheField name="7">
      <sharedItems containsBlank="1" containsMixedTypes="1" containsNumber="1">
        <s v="NaN"/>
        <n v="-5.29122050849851"/>
        <n v="5.12664809150147"/>
        <n v="0.125175291501478"/>
        <n v="-6.37419135849851"/>
        <n v="1.75435204150149"/>
        <n v="-6.25082305849853"/>
        <n v="-2.33573815849852"/>
        <n v="-4.08188705849852"/>
        <n v="-4.71812975849852"/>
        <n v="-5.21965255849851"/>
        <n v="-7.66364165849852"/>
        <n v="-2.47236770849852"/>
        <n v="-4.79271165849852"/>
        <n v="-0.785229158498524"/>
        <n v="-7.78299845849851"/>
        <n v="7.91571494150148"/>
        <n v="-0.818032558498516"/>
        <n v="-1.4961155584985"/>
        <n v="-9.13288785849852"/>
        <n v="-4.14649515849851"/>
        <n v="-8.7301042584985"/>
        <n v="-5.22688865849851"/>
        <n v="-2.69490865849852"/>
        <n v="-5.46104060849852"/>
        <n v="-3.18246545849851"/>
        <n v="-0.310945208498524"/>
        <n v="-2.68980020849851"/>
        <n v="1.12806264150149"/>
        <n v="-2.8642775084985"/>
        <n v="0.348772891501469"/>
        <n v="-11.5252775584985"/>
        <n v="-11.1824561584985"/>
        <n v="-3.3308250584985"/>
        <n v="8.9030170415015"/>
        <n v="12.4429808415015"/>
        <n v="9.26188234150146"/>
        <n v="4.05136144150148"/>
        <m/>
      </sharedItems>
    </cacheField>
    <cacheField name="8">
      <sharedItems containsBlank="1" containsMixedTypes="1" containsNumber="1">
        <s v="NaN"/>
        <n v="5.72047298394236"/>
        <n v="11.3173387839423"/>
        <n v="5.78594323394236"/>
        <n v="1.56828123394234"/>
        <n v="5.33844408394236"/>
        <n v="3.25510118394236"/>
        <n v="-3.43239366605764"/>
        <n v="1.24008403394237"/>
        <n v="-1.33209556605766"/>
        <n v="-8.69903101605765"/>
        <n v="-3.78432966605766"/>
        <n v="-2.15783361605764"/>
        <n v="0.306171333942359"/>
        <n v="-1.83221336605766"/>
        <n v="-3.24369626605764"/>
        <n v="2.20446873394235"/>
        <n v="0.0961453339423599"/>
        <n v="-3.14923826605764"/>
        <n v="-6.59223991605764"/>
        <n v="-6.00868506605764"/>
        <n v="0.267620833942345"/>
        <n v="-6.35511226605766"/>
        <n v="-2.60091366605764"/>
        <n v="-3.28337466605764"/>
        <n v="-4.17985476605765"/>
        <n v="-3.81759716605765"/>
        <n v="-4.77249736605765"/>
        <n v="1.16538573394236"/>
        <n v="-10.3289677660576"/>
        <n v="-5.18803401605764"/>
        <n v="-20.5793926660577"/>
        <n v="-18.8069325160576"/>
        <n v="-16.1303512660577"/>
        <n v="-7.82179116605765"/>
        <n v="11.7306908839423"/>
        <n v="8.17457823394233"/>
        <n v="5.75968743394236"/>
        <m/>
      </sharedItems>
    </cacheField>
    <cacheField name="9">
      <sharedItems containsBlank="1" containsMixedTypes="1" containsNumber="1">
        <s v="NaN"/>
        <n v="-4.85802657668964"/>
        <n v="11.2932997733104"/>
        <n v="-4.13529157668964"/>
        <n v="-7.11172972668965"/>
        <n v="-7.71710692668964"/>
        <n v="3.56732202331035"/>
        <n v="4.98367197331035"/>
        <n v="-6.44408032668963"/>
        <n v="-7.01002612668964"/>
        <n v="-13.8192566266896"/>
        <n v="-7.96203442668964"/>
        <n v="-8.62175652668965"/>
        <n v="-8.71159622668964"/>
        <n v="-11.0454561766896"/>
        <n v="-11.6225975266896"/>
        <n v="3.03683087331035"/>
        <n v="-1.59276322668964"/>
        <n v="-8.02732782668963"/>
        <n v="-11.3363370766896"/>
        <n v="-5.57140242668964"/>
        <n v="-6.30538657668964"/>
        <n v="-7.00949152668963"/>
        <n v="-7.50188532668965"/>
        <n v="-9.16192352668963"/>
        <n v="-7.24857972668966"/>
        <n v="-6.93437962668963"/>
        <n v="-5.63713477668965"/>
        <n v="0.0176913733103561"/>
        <n v="-8.16718842668965"/>
        <n v="-2.22613762668965"/>
        <n v="-16.0483425266897"/>
        <n v="-15.1894362766896"/>
        <n v="-12.8573164266896"/>
        <n v="1.45479347331036"/>
        <n v="16.4373016733104"/>
        <n v="12.1747823733104"/>
        <n v="9.99666952331035"/>
        <m/>
      </sharedItems>
    </cacheField>
    <cacheField name="10">
      <sharedItems containsBlank="1" containsMixedTypes="1" containsNumber="1">
        <s v="NaN"/>
        <n v="-6.6081184848757"/>
        <n v="5.27794891512428"/>
        <n v="-2.26942253487572"/>
        <n v="-10.1177901348757"/>
        <n v="-4.67975923487572"/>
        <n v="-2.79190003487572"/>
        <n v="-7.35135693487572"/>
        <n v="-7.67536363487571"/>
        <n v="-6.93464433487571"/>
        <n v="-16.1733934348757"/>
        <n v="-11.9827954348757"/>
        <n v="-10.8206215848757"/>
        <n v="-11.7141538348757"/>
        <n v="-12.2821986848757"/>
        <n v="-16.4238978348757"/>
        <n v="-0.351889734875698"/>
        <n v="-3.41972343487571"/>
        <n v="-6.81382408487571"/>
        <n v="-5.43093838487572"/>
        <n v="-7.7515307348757"/>
        <n v="-6.46190133487572"/>
        <n v="-8.37060498487571"/>
        <n v="-10.0575972348757"/>
        <n v="-10.7379962348757"/>
        <n v="-11.7092563348757"/>
        <n v="-5.99162383487573"/>
        <n v="-8.12267348487572"/>
        <n v="-4.97786523487571"/>
        <n v="-6.19893733487572"/>
        <n v="6.02612341512429"/>
        <n v="-7.42995738487571"/>
        <n v="-7.10849903487571"/>
        <n v="-3.71382023487571"/>
        <n v="1.40033996512429"/>
        <n v="14.7308581651243"/>
        <n v="10.0509695651243"/>
        <n v="6.45057171512428"/>
        <m/>
      </sharedItems>
    </cacheField>
    <cacheField name="11">
      <sharedItems containsBlank="1" containsMixedTypes="1" containsNumber="1">
        <s v="NaN"/>
        <n v="-0.195840605807916"/>
        <n v="17.6876162441921"/>
        <n v="1.55608364419207"/>
        <n v="-3.25128085580792"/>
        <n v="0.382306894192084"/>
        <n v="11.5355960941921"/>
        <n v="11.1383791441921"/>
        <n v="-1.09901905580793"/>
        <n v="3.09892794419207"/>
        <n v="-9.19731595580792"/>
        <n v="-3.26436435580793"/>
        <n v="-11.8438739058079"/>
        <n v="-7.45399705580792"/>
        <n v="-7.32968160580792"/>
        <n v="-15.1319005558079"/>
        <n v="2.09917194419208"/>
        <n v="3.54179174419208"/>
        <n v="-11.8782827558079"/>
        <n v="-11.6607296558079"/>
        <n v="-11.1326538558079"/>
        <n v="-5.54614160580792"/>
        <n v="-6.61951245580792"/>
        <n v="-9.51150730580793"/>
        <n v="-6.88301865580792"/>
        <n v="-6.28635935580792"/>
        <n v="-3.95402350580792"/>
        <n v="-8.75438640580792"/>
        <n v="-1.99205295580791"/>
        <n v="-7.76688015580791"/>
        <n v="3.37877034419208"/>
        <n v="-14.1539367058079"/>
        <n v="-11.0064669058079"/>
        <n v="-7.93787590580791"/>
        <n v="-1.14435135580791"/>
        <n v="14.2276082441921"/>
        <n v="12.6024408941921"/>
        <n v="10.2344846441921"/>
        <m/>
      </sharedItems>
    </cacheField>
    <cacheField name="12">
      <sharedItems containsBlank="1" containsMixedTypes="1" containsNumber="1">
        <s v="NaN"/>
        <n v="1.07150599168082"/>
        <n v="21.3733083416808"/>
        <n v="2.15342769168083"/>
        <n v="0.709377991680839"/>
        <n v="5.95438834168083"/>
        <n v="21.0091684416808"/>
        <n v="23.0795775916808"/>
        <n v="5.38127339168082"/>
        <n v="5.08287419168082"/>
        <n v="-6.00102965831918"/>
        <n v="10.2330132416808"/>
        <n v="-8.91876230831917"/>
        <n v="-8.64840150831918"/>
        <n v="-4.15160150831918"/>
        <n v="-4.80718490831917"/>
        <n v="0.567000391680836"/>
        <n v="9.14935449168084"/>
        <n v="-8.78481030831918"/>
        <n v="-13.2874628083192"/>
        <n v="-15.7134129083192"/>
        <n v="-3.80714095831917"/>
        <n v="-6.52960710831917"/>
        <n v="-6.41722480831916"/>
        <n v="-7.83453190831918"/>
        <n v="-5.77132710831917"/>
        <n v="-6.10934210831917"/>
        <n v="-11.5360975083192"/>
        <n v="-4.90042595831916"/>
        <n v="-10.4293831083192"/>
        <n v="-1.96710555831918"/>
        <n v="-22.4740595083192"/>
        <n v="-20.6226812583192"/>
        <n v="-12.2393269083192"/>
        <n v="-10.6185914083192"/>
        <n v="13.4435847916808"/>
        <n v="11.3205542416808"/>
        <n v="12.6926340916808"/>
        <m/>
      </sharedItems>
    </cacheField>
    <cacheField name="13">
      <sharedItems containsBlank="1" containsMixedTypes="1" containsNumber="1">
        <s v="NaN"/>
        <n v="-1.26538219282081"/>
        <n v="20.4427239571792"/>
        <n v="-1.70590854282081"/>
        <n v="-1.02434944282081"/>
        <n v="8.22523290717921"/>
        <n v="26.1732490571792"/>
        <n v="23.2622352571792"/>
        <n v="2.32915685717919"/>
        <n v="8.4960733571792"/>
        <n v="1.01591855717919"/>
        <n v="5.8586526071792"/>
        <n v="-9.96599049282081"/>
        <n v="-10.2114068428208"/>
        <n v="4.21937580717919"/>
        <n v="-1.7635679428208"/>
        <n v="3.82696915717918"/>
        <n v="7.9657669571792"/>
        <n v="-11.0696049428208"/>
        <n v="-21.8896252928208"/>
        <n v="-20.0640805428208"/>
        <n v="-6.94559654282082"/>
        <n v="-3.7348877428208"/>
        <n v="-10.7762606428208"/>
        <n v="-12.0348636428208"/>
        <n v="-13.8053035928208"/>
        <n v="-6.76704764282081"/>
        <n v="-21.7129693428208"/>
        <n v="-8.44036054282081"/>
        <n v="-8.80870164282081"/>
        <n v="0.602330157179182"/>
        <n v="-14.8455227428208"/>
        <n v="-17.2724422928208"/>
        <n v="-15.0824416928208"/>
        <n v="-12.2381836428208"/>
        <n v="18.3625034571792"/>
        <n v="13.8366747571792"/>
        <n v="21.9081836071792"/>
        <m/>
      </sharedItems>
    </cacheField>
    <cacheField name="14">
      <sharedItems containsBlank="1" containsMixedTypes="1" containsNumber="1">
        <s v="NaN"/>
        <n v="1.18414696905344"/>
        <n v="28.4540810690534"/>
        <n v="-6.88770168094655"/>
        <n v="2.70415706905345"/>
        <n v="15.1955888190535"/>
        <n v="25.8573656190534"/>
        <n v="19.9748504690535"/>
        <n v="1.27197946905343"/>
        <n v="11.8294947690534"/>
        <n v="0.794347869053453"/>
        <n v="4.85630191905344"/>
        <n v="-12.1516256309466"/>
        <n v="-11.0312763309466"/>
        <n v="8.50507776905346"/>
        <n v="-5.75249213094656"/>
        <n v="4.80467036905344"/>
        <n v="4.92739601905345"/>
        <n v="-11.4282311309466"/>
        <n v="-23.2802079309466"/>
        <n v="-21.9820288309465"/>
        <n v="-8.36734943094655"/>
        <n v="-10.4371032309465"/>
        <n v="-14.4902765309465"/>
        <n v="-12.2242995309466"/>
        <n v="-20.8378629309466"/>
        <n v="-7.67433553094656"/>
        <n v="-18.9140097809466"/>
        <n v="-4.73714673094655"/>
        <n v="-4.48370363094656"/>
        <n v="4.00469951905345"/>
        <n v="-10.5412683309466"/>
        <n v="-11.7986385809466"/>
        <n v="-20.3451043309466"/>
        <n v="-8.77977453094655"/>
        <n v="20.2942380690535"/>
        <n v="16.5952214690534"/>
        <n v="24.8269126690535"/>
        <m/>
      </sharedItems>
    </cacheField>
    <cacheField name="15">
      <sharedItems containsBlank="1" containsMixedTypes="1" containsNumber="1">
        <s v="NaN"/>
        <n v="4.42298584667273"/>
        <n v="12.3794182966727"/>
        <n v="-0.912890253327277"/>
        <n v="-2.79828825332729"/>
        <n v="3.91546469667273"/>
        <n v="4.93622414667273"/>
        <n v="6.36824534667272"/>
        <n v="-0.457072453327271"/>
        <n v="-5.42232605332728"/>
        <n v="-12.3128198533273"/>
        <n v="-6.62062265332726"/>
        <n v="-8.86988130332728"/>
        <n v="-8.69954785332726"/>
        <n v="-2.94622710332727"/>
        <n v="-6.72919230332727"/>
        <n v="1.25695264667273"/>
        <n v="-1.30627780332728"/>
        <n v="-3.35401205332727"/>
        <n v="-4.97647360332728"/>
        <n v="-8.54023715332728"/>
        <n v="-5.04961925332728"/>
        <n v="-6.29726775332728"/>
        <n v="-7.99390295332728"/>
        <n v="-4.87707445332728"/>
        <n v="-7.95470835332726"/>
        <n v="-8.61261985332726"/>
        <n v="-11.2665050533273"/>
        <n v="-2.66209495332728"/>
        <n v="-1.18305345332726"/>
        <n v="-1.50196120332727"/>
        <n v="-5.00023185332728"/>
        <n v="-8.71923835332729"/>
        <n v="-7.75717510332727"/>
        <n v="0.0882741466727168"/>
        <n v="13.5618808466727"/>
        <n v="10.5349004466727"/>
        <n v="17.3798078966727"/>
        <m/>
      </sharedItems>
    </cacheField>
    <cacheField name="16">
      <sharedItems containsBlank="1" containsMixedTypes="1" containsNumber="1">
        <s v="NaN"/>
        <n v="21.2969120847018"/>
        <n v="15.1991458847018"/>
        <n v="8.96134628470175"/>
        <n v="4.09447028470174"/>
        <n v="9.01643903470175"/>
        <n v="8.15035568470175"/>
        <n v="7.84590698470174"/>
        <n v="1.74232798470175"/>
        <n v="-0.273827315298263"/>
        <n v="-3.07469051529824"/>
        <n v="3.33612488470175"/>
        <n v="3.93492218470175"/>
        <n v="0.577739084701761"/>
        <n v="3.20211498470175"/>
        <n v="-3.48811826529825"/>
        <n v="4.34217058470176"/>
        <n v="-5.96298761529826"/>
        <n v="-5.90122161529826"/>
        <n v="-8.02729811529825"/>
        <n v="-6.30854401529825"/>
        <n v="-1.22937781529825"/>
        <n v="-7.41025911529826"/>
        <n v="-2.50451571529825"/>
        <n v="-0.921000315298244"/>
        <n v="-7.09211236529825"/>
        <n v="-3.88482981529825"/>
        <n v="-10.1588320152983"/>
        <n v="1.01857538470175"/>
        <n v="-5.36284151529826"/>
        <n v="-9.93028511529826"/>
        <n v="-9.26327301529824"/>
        <n v="-14.5115955152982"/>
        <n v="-14.1196324152982"/>
        <n v="-7.62372711529824"/>
        <n v="15.6763443847018"/>
        <n v="1.94791918470176"/>
        <n v="13.7843626847018"/>
        <m/>
      </sharedItems>
    </cacheField>
    <cacheField name="17">
      <sharedItems containsBlank="1" containsMixedTypes="1" containsNumber="1">
        <s v="NaN"/>
        <n v="18.4876111465311"/>
        <n v="10.2885097965311"/>
        <n v="-0.0106177534688925"/>
        <n v="15.9382980965311"/>
        <n v="7.17324564653111"/>
        <n v="4.22084464653112"/>
        <n v="4.95872019653112"/>
        <n v="5.01030399653112"/>
        <n v="-6.03823870346889"/>
        <n v="-1.91803710346889"/>
        <n v="2.89262744653111"/>
        <n v="0.85616134653111"/>
        <n v="2.70366669653112"/>
        <n v="3.88131054653111"/>
        <n v="-6.44178335346888"/>
        <n v="6.78385739653112"/>
        <n v="-7.78556030346888"/>
        <n v="-5.3319142034689"/>
        <n v="-9.56902055346889"/>
        <n v="-9.31709905346889"/>
        <n v="-1.64897980346888"/>
        <n v="-5.7837203034689"/>
        <n v="-5.06266555346889"/>
        <n v="2.39367869653111"/>
        <n v="-9.5569759034689"/>
        <n v="-8.48785220346889"/>
        <n v="-7.0860261034689"/>
        <n v="-4.94907670346889"/>
        <n v="-0.9570013034689"/>
        <n v="-10.0720566034689"/>
        <n v="-3.91749455346888"/>
        <n v="-12.5678421034689"/>
        <n v="-12.6728776034689"/>
        <n v="-7.32831780346889"/>
        <n v="15.0036636965311"/>
        <n v="8.30673649653112"/>
        <n v="16.2655243465311"/>
        <m/>
      </sharedItems>
    </cacheField>
    <cacheField name="18">
      <sharedItems containsBlank="1" containsMixedTypes="1" containsNumber="1">
        <s v="NaN"/>
        <n v="16.9564007351786"/>
        <n v="5.8006331351786"/>
        <n v="-2.52579221482141"/>
        <n v="11.2629793851786"/>
        <n v="6.16247013517861"/>
        <n v="-0.469221964821401"/>
        <n v="4.58274058517861"/>
        <n v="-0.266157814821383"/>
        <n v="-5.6870387148214"/>
        <n v="-6.75122396482139"/>
        <n v="-0.496654214821405"/>
        <n v="-0.948980064821399"/>
        <n v="0.681503135178602"/>
        <n v="3.9248889851786"/>
        <n v="-7.0941814648214"/>
        <n v="7.9798177851786"/>
        <n v="-6.72213501482139"/>
        <n v="-4.37669371482139"/>
        <n v="-8.17093471482139"/>
        <n v="-10.5515852648214"/>
        <n v="-7.92010301482139"/>
        <n v="-5.6080414148214"/>
        <n v="-10.3458481148214"/>
        <n v="-2.07134231482141"/>
        <n v="-13.9530514148214"/>
        <n v="-10.7292118148214"/>
        <n v="-9.66111491482138"/>
        <n v="-9.6540314148214"/>
        <n v="-0.733588814821388"/>
        <n v="-1.61656541482139"/>
        <n v="0.136818085178618"/>
        <n v="-11.6301833648214"/>
        <n v="-8.8151366148214"/>
        <n v="-5.8236754148214"/>
        <n v="19.3549424851786"/>
        <n v="9.59605858517861"/>
        <n v="20.6694210851786"/>
        <m/>
      </sharedItems>
    </cacheField>
    <cacheField name="SedDischarge" numFmtId="164">
      <sharedItems containsString="0" containsBlank="1" containsNumber="1">
        <n v="96.30966659"/>
        <n v="5.518414764"/>
        <n v="4.682333209"/>
        <n v="61.07234806"/>
        <n v="1.760113051"/>
        <n v="0.650851388"/>
        <n v="14.6301586"/>
        <n v="1.404366901"/>
        <n v="0.746645972"/>
        <n v="0.705855602"/>
        <n v="0.319447647"/>
        <n v="1.789818637"/>
        <n v="2.128126208"/>
        <n v="42.98858577"/>
        <n v="0.83792008"/>
        <n v="73.68740388"/>
        <n v="14.4508827"/>
        <n v="96.91523015"/>
        <n v="278.769785"/>
        <n v="3.597566227"/>
        <n v="73.23801662"/>
        <n v="5.005021079"/>
        <n v="2.946416759"/>
        <n v="2.364343824"/>
        <n v="2.586540278"/>
        <n v="31.20986333"/>
        <n v="15.91320522"/>
        <n v="0.207796575"/>
        <n v="0.971953276"/>
        <n v="22.05384286"/>
        <n v="120.2946233"/>
        <n v="34.19814461"/>
        <n v="0.562484987"/>
        <n v="0.044300423"/>
        <n v="0.072492978"/>
        <n v="1.819340293"/>
        <n v="5.387289994"/>
        <n v="2207.239983"/>
        <n v="4.173917631"/>
        <n v="291.5674982"/>
        <n v="1.709570527"/>
        <m/>
      </sharedItems>
    </cacheField>
    <cacheField name="Normalized WavePower">
      <sharedItems containsBlank="1" containsMixedTypes="1" containsNumber="1">
        <s v="NaN"/>
        <n v="0.922447761579692"/>
        <n v="1.01658711538525"/>
        <n v="1.0204756529978"/>
        <n v="0.989903962843237"/>
        <n v="0.693011591508522"/>
        <n v="0.790351524172668"/>
        <n v="0.793082948133858"/>
        <n v="1.05574563898574"/>
        <n v="0.949460179094422"/>
        <n v="0.847702090784523"/>
        <n v="1.16891913107424"/>
        <n v="1.0157552359308"/>
        <n v="0.944460595365018"/>
        <n v="1.511391500977"/>
        <n v="1.34527932051541"/>
        <n v="1.09939472982997"/>
        <n v="1.15235394457247"/>
        <n v="1.07750313096589"/>
        <n v="1.12956541212044"/>
        <n v="0.941662401797184"/>
        <n v="0.874529055204658"/>
        <n v="1.09928159638463"/>
        <n v="0.918505465485892"/>
        <n v="1.0588057082217"/>
        <n v="0.804971538355544"/>
        <n v="1.27521674895795"/>
        <n v="0.904049072914844"/>
        <n v="0.990794221147146"/>
        <n v="0.862189695398935"/>
        <n v="0.761370895987418"/>
        <n v="0.813265992205187"/>
        <n v="1.38613067989225"/>
        <n v="1.07571493959"/>
        <n v="0.797408534559502"/>
        <n v="1.08558931597468"/>
        <n v="0.85495007262402"/>
        <m/>
      </sharedItems>
    </cacheField>
    <cacheField name="Storm Direction(degN)">
      <sharedItems containsBlank="1" containsMixedTypes="1" containsNumber="1">
        <s v="NaN"/>
        <n v="306.503466256519"/>
        <n v="277.867349815027"/>
        <n v="300.475447565781"/>
        <n v="292.872502925686"/>
        <n v="294.484495101121"/>
        <n v="306.593013105742"/>
        <n v="291.384926962789"/>
        <n v="287.843638270362"/>
        <n v="280.614293966178"/>
        <n v="291.744237530326"/>
        <n v="275.08816500753"/>
        <n v="288.719476759826"/>
        <n v="299.725334219221"/>
        <n v="277.22775384873"/>
        <n v="300.299578322412"/>
        <n v="293.675173081535"/>
        <n v="292.466256004643"/>
        <n v="296.869619076064"/>
        <n v="286.761375807909"/>
        <n v="292.457868030655"/>
        <n v="286.084685182111"/>
        <n v="289.738452689176"/>
        <n v="298.382952110153"/>
        <n v="280.709522720439"/>
        <n v="294.153119999495"/>
        <n v="289.945632011"/>
        <n v="291.183740376981"/>
        <n v="298.482162660983"/>
        <n v="299.223817775394"/>
        <n v="290.949913871817"/>
        <n v="288.506443346488"/>
        <n v="295.328218835072"/>
        <n v="288.052476302241"/>
        <n v="301.496829337661"/>
        <n v="283.216861297091"/>
        <n v="302.365918348721"/>
        <m/>
      </sharedItems>
    </cacheField>
    <cacheField name="logsedisch" numFmtId="164">
      <sharedItems containsString="0" containsBlank="1" containsNumber="1">
        <n v="1.98366987939873"/>
        <n v="0.7418143389389348"/>
        <n v="0.670462316169847"/>
        <n v="1.7858446177181135"/>
        <n v="0.2455405631827242"/>
        <n v="-0.18651816464149065"/>
        <n v="1.1652490341725754"/>
        <n v="0.14748058518917564"/>
        <n v="-0.12688527348919246"/>
        <n v="-0.15128413417288594"/>
        <n v="-0.49560030646337816"/>
        <n v="0.25280902598512905"/>
        <n v="0.3279973801139177"/>
        <n v="1.6333531580179648"/>
        <n v="-0.07679740197853921"/>
        <n v="1.8673932559331379"/>
        <n v="1.1598943758144244"/>
        <n v="1.9863920314403924"/>
        <n v="2.4452457001329915"/>
        <n v="0.5560087975373194"/>
        <n v="1.8647365745339062"/>
        <n v="0.6994059108810929"/>
        <n v="0.4692941760886848"/>
        <n v="0.3737106321111907"/>
        <n v="0.41271924569771823"/>
        <n v="1.494291866866012"/>
        <n v="1.2017576635662162"/>
        <n v="-0.6823616149639181"/>
        <n v="-0.012354612093381056"/>
        <n v="1.3434842757757095"/>
        <n v="2.0802462165058935"/>
        <n v="1.5340025444334164"/>
        <n v="-0.24988906459449833"/>
        <n v="-1.353592126921653"/>
        <n v="-1.139704059133103"/>
        <n v="0.259913937958507"/>
        <n v="0.7313703539391643"/>
        <n v="3.343849554560199"/>
        <n v="0.6205438743520639"/>
        <n v="2.4647391103897625"/>
        <n v="0.23288702198263897"/>
        <m/>
      </sharedItems>
    </cacheField>
  </cacheFields>
</pivotCacheDefinition>
</file>

<file path=xl/pivotCache/pivotCacheDefinition3.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AU37" sheet="NoNans"/>
  </cacheSource>
  <cacheFields>
    <cacheField name="WY" numFmtId="0">
      <sharedItems containsSemiMixedTypes="0" containsString="0" containsNumber="1" containsInteger="1">
        <n v="1985.0"/>
        <n v="1986.0"/>
        <n v="1987.0"/>
        <n v="1988.0"/>
        <n v="1989.0"/>
        <n v="1990.0"/>
        <n v="1991.0"/>
        <n v="1992.0"/>
        <n v="1993.0"/>
        <n v="1994.0"/>
        <n v="1995.0"/>
        <n v="1996.0"/>
        <n v="1997.0"/>
        <n v="1998.0"/>
        <n v="1999.0"/>
        <n v="2000.0"/>
        <n v="2001.0"/>
        <n v="2002.0"/>
        <n v="2003.0"/>
        <n v="2004.0"/>
        <n v="2005.0"/>
        <n v="2006.0"/>
        <n v="2007.0"/>
        <n v="2008.0"/>
        <n v="2009.0"/>
        <n v="2010.0"/>
        <n v="2011.0"/>
        <n v="2012.0"/>
        <n v="2013.0"/>
        <n v="2014.0"/>
        <n v="2015.0"/>
        <n v="2016.0"/>
        <n v="2017.0"/>
        <n v="2018.0"/>
        <n v="2019.0"/>
        <n v="2020.0"/>
      </sharedItems>
    </cacheField>
    <cacheField name="1" numFmtId="0">
      <sharedItems containsSemiMixedTypes="0" containsString="0" containsNumber="1">
        <n v="2.19496317409173"/>
        <n v="8.23756396434419"/>
        <n v="-2.06117098330125"/>
        <n v="-5.7993143262139"/>
        <n v="-7.27903176415549"/>
        <n v="-3.2724333065546"/>
        <n v="0.316123207793993"/>
        <n v="-5.28917369491947"/>
        <n v="-5.33752132012364"/>
        <n v="-1.7667053794172"/>
        <n v="5.3524566453751"/>
        <n v="0.447907166970367"/>
        <n v="11.2618535399978"/>
        <n v="8.27063779544906"/>
        <n v="2.82154750430257"/>
        <n v="1.83357783347395"/>
        <n v="-1.37363808286744"/>
        <n v="-4.64562966955992"/>
        <n v="-2.76849998234923"/>
        <n v="1.47405018893181"/>
        <n v="1.06813014466968"/>
        <n v="2.43353816271426"/>
        <n v="-1.7239780188934"/>
        <n v="-1.35993422211044"/>
        <n v="-0.0550520118826796"/>
        <n v="9.87189585840628"/>
        <n v="5.34654549676475"/>
        <n v="-0.341944228346904"/>
        <n v="-9.13488122107299"/>
        <n v="-9.90222246701518"/>
        <n v="-14.2669284650707"/>
        <n v="-12.0947882390582"/>
        <n v="17.277446206922"/>
        <n v="1.39666933601575"/>
        <n v="0.118146182284704"/>
        <n v="-7.22852673930464"/>
      </sharedItems>
    </cacheField>
    <cacheField name="2" numFmtId="0">
      <sharedItems containsSemiMixedTypes="0" containsString="0" containsNumber="1">
        <n v="0.355948668261846"/>
        <n v="6.72437096415112"/>
        <n v="-4.06647823350085"/>
        <n v="-6.19790738385893"/>
        <n v="-10.4894785478896"/>
        <n v="-5.15752740156091"/>
        <n v="-2.01738114228994"/>
        <n v="-6.96687152952259"/>
        <n v="-1.56644230826907"/>
        <n v="-5.8499738827534"/>
        <n v="9.22683248895103"/>
        <n v="7.56738006327259"/>
        <n v="12.8796401954205"/>
        <n v="6.82838283131434"/>
        <n v="3.18843606200321"/>
        <n v="-2.0845468858729"/>
        <n v="-7.87824447254644"/>
        <n v="-10.0020512429504"/>
        <n v="-9.08445105404684"/>
        <n v="-5.57617097948616"/>
        <n v="2.36120487212406"/>
        <n v="3.33449441373941"/>
        <n v="-1.00662195033905"/>
        <n v="-3.54798882798985"/>
        <n v="-1.65453000185764"/>
        <n v="11.2664124728861"/>
        <n v="9.82486223962644"/>
        <n v="-0.158113293910731"/>
        <n v="-4.33855775227349"/>
        <n v="-13.9100750483133"/>
        <n v="-16.5161634032087"/>
        <n v="-9.21921121050428"/>
        <n v="21.7863299761656"/>
        <n v="6.63878978124814"/>
        <n v="5.80463322534874"/>
        <n v="-4.96904372792258"/>
      </sharedItems>
    </cacheField>
    <cacheField name="3" numFmtId="0">
      <sharedItems containsSemiMixedTypes="0" containsString="0" containsNumber="1">
        <n v="-3.08231786301471"/>
        <n v="5.4617017695831"/>
        <n v="-2.75195668475237"/>
        <n v="-2.46554960583819"/>
        <n v="-4.23009279043521"/>
        <n v="-1.74337203836654"/>
        <n v="-3.07024400034456"/>
        <n v="-7.43725914469329"/>
        <n v="-8.23772381944508"/>
        <n v="-2.10859847585891"/>
        <n v="5.204975370493"/>
        <n v="5.14524518867367"/>
        <n v="12.9030834059762"/>
        <n v="4.33062414702135"/>
        <n v="0.15598224865775"/>
        <n v="-4.7164057185106"/>
        <n v="-7.86306786345881"/>
        <n v="-9.10119977036061"/>
        <n v="-5.03503686775596"/>
        <n v="-3.05830150326477"/>
        <n v="1.42801913808933"/>
        <n v="1.85152666884261"/>
        <n v="0.227335619425389"/>
        <n v="0.180284072181337"/>
        <n v="1.21239355911163"/>
        <n v="7.19845606422831"/>
        <n v="9.07547164471077"/>
        <n v="2.44734472992701"/>
        <n v="-12.7388463480565"/>
        <n v="-11.1230649516559"/>
        <n v="-11.4948853184002"/>
        <n v="-10.9547181102313"/>
        <n v="30.077828990937"/>
        <n v="4.78564318653616"/>
        <n v="4.89609920630147"/>
        <n v="-5.61112633217562"/>
      </sharedItems>
    </cacheField>
    <cacheField name="4" numFmtId="0">
      <sharedItems containsSemiMixedTypes="0" containsString="0" containsNumber="1">
        <n v="0.723450634206685"/>
        <n v="3.42952912585633"/>
        <n v="-1.79481307179674"/>
        <n v="-2.89996758284261"/>
        <n v="-0.253875751783482"/>
        <n v="-1.81840594566067"/>
        <n v="-2.5460621497853"/>
        <n v="-3.68042217114565"/>
        <n v="-4.54262227372058"/>
        <n v="-3.65700446869818"/>
        <n v="-0.76606974943536"/>
        <n v="2.97867703640884"/>
        <n v="8.19640206564202"/>
        <n v="5.75195553293864"/>
        <n v="-1.86223950635049"/>
        <n v="-7.24349318489411"/>
        <n v="-5.82677132471694"/>
        <n v="-7.2326125798733"/>
        <n v="-3.58571201625571"/>
        <n v="-3.60669572711893"/>
        <n v="0.0334982772766352"/>
        <n v="-1.17133664193541"/>
        <n v="0.392516362965409"/>
        <n v="-4.15478010683302"/>
        <n v="-0.937968771091903"/>
        <n v="4.44449583685207"/>
        <n v="5.47631996127143"/>
        <n v="3.25675766046095"/>
        <n v="-12.6751038901807"/>
        <n v="-12.1588383386752"/>
        <n v="-14.661119571107"/>
        <n v="-7.97991030279763"/>
        <n v="37.1679266023045"/>
        <n v="10.25088572291"/>
        <n v="6.66764990359098"/>
        <n v="-4.14054538079306"/>
      </sharedItems>
    </cacheField>
    <cacheField name="5" numFmtId="0">
      <sharedItems containsSemiMixedTypes="0" containsString="0" containsNumber="1">
        <n v="5.37130453493234"/>
        <n v="5.14357929048886"/>
        <n v="-3.93598046550943"/>
        <n v="-6.57909375504295"/>
        <n v="-7.94668299170181"/>
        <n v="-7.49022255054675"/>
        <n v="-6.25330394381905"/>
        <n v="-6.58830396741294"/>
        <n v="-5.21275923984112"/>
        <n v="-9.29081238503972"/>
        <n v="-2.29106764088617"/>
        <n v="2.54169938622209"/>
        <n v="8.03680374032598"/>
        <n v="6.81350511008377"/>
        <n v="6.08238072853627"/>
        <n v="-1.88305895965712"/>
        <n v="-9.5023200551037"/>
        <n v="-16.077235004346"/>
        <n v="-6.17168962982754"/>
        <n v="-11.7851649086198"/>
        <n v="-7.63544775225012"/>
        <n v="-2.92387380289291"/>
        <n v="-8.26392999005311"/>
        <n v="-12.1221327919953"/>
        <n v="-7.28014672460709"/>
        <n v="0.798498080560449"/>
        <n v="9.90792214126162"/>
        <n v="7.5862221133074"/>
        <n v="-14.7229921137572"/>
        <n v="-17.2880009700272"/>
        <n v="-18.5356638527386"/>
        <n v="-5.67535955841179"/>
        <n v="38.0160682744494"/>
        <n v="20.297194719965"/>
        <n v="17.7432049702904"/>
        <n v="5.35660741564735"/>
      </sharedItems>
    </cacheField>
    <cacheField name="6" numFmtId="0">
      <sharedItems containsSemiMixedTypes="0" containsString="0" containsNumber="1">
        <n v="5.0350774386845"/>
        <n v="4.06692931042235"/>
        <n v="-3.04305738005949"/>
        <n v="-3.33682727711147"/>
        <n v="-6.04976069412021"/>
        <n v="-8.81187670341748"/>
        <n v="-0.774087730710818"/>
        <n v="-3.09980328813072"/>
        <n v="-9.26099050452362"/>
        <n v="-11.9989894616614"/>
        <n v="-4.83566862077873"/>
        <n v="-2.70901623690247"/>
        <n v="4.98946701340776"/>
        <n v="-0.838740946219858"/>
        <n v="2.48435798509117"/>
        <n v="-1.0373260547716"/>
        <n v="-10.2846067899263"/>
        <n v="-12.6591307386843"/>
        <n v="-4.82956274364673"/>
        <n v="-11.3269264282047"/>
        <n v="-3.32952099423102"/>
        <n v="2.18099715070517"/>
        <n v="-2.83270694770317"/>
        <n v="-8.54199880886208"/>
        <n v="-4.53696009670448"/>
        <n v="6.36687659041112"/>
        <n v="6.81138470589747"/>
        <n v="5.00556893964563"/>
        <n v="-11.5945180573073"/>
        <n v="-14.5759975841929"/>
        <n v="-14.2426345251471"/>
        <n v="-6.39586804103534"/>
        <n v="29.047592908738"/>
        <n v="19.2650463805891"/>
        <n v="14.6174161634542"/>
        <n v="7.55990967969376"/>
      </sharedItems>
    </cacheField>
    <cacheField name="7" numFmtId="0">
      <sharedItems containsSemiMixedTypes="0" containsString="0" containsNumber="1">
        <n v="5.12664809150147"/>
        <n v="0.125175291501478"/>
        <n v="-6.37419135849851"/>
        <n v="1.75435204150149"/>
        <n v="-6.25082305849853"/>
        <n v="-2.33573815849852"/>
        <n v="-4.08188705849852"/>
        <n v="-4.71812975849852"/>
        <n v="-5.21965255849851"/>
        <n v="-7.66364165849852"/>
        <n v="-2.47236770849852"/>
        <n v="-4.79271165849852"/>
        <n v="-0.785229158498524"/>
        <n v="-7.78299845849851"/>
        <n v="7.91571494150148"/>
        <n v="-0.818032558498516"/>
        <n v="-1.4961155584985"/>
        <n v="-9.13288785849852"/>
        <n v="-4.14649515849851"/>
        <n v="-8.7301042584985"/>
        <n v="-5.22688865849851"/>
        <n v="-2.69490865849852"/>
        <n v="-5.46104060849852"/>
        <n v="-3.18246545849851"/>
        <n v="-0.310945208498524"/>
        <n v="-2.68980020849851"/>
        <n v="1.12806264150149"/>
        <n v="-2.8642775084985"/>
        <n v="0.348772891501469"/>
        <n v="-11.5252775584985"/>
        <n v="-11.1824561584985"/>
        <n v="-3.3308250584985"/>
        <n v="8.9030170415015"/>
        <n v="12.4429808415015"/>
        <n v="9.26188234150146"/>
        <n v="4.05136144150148"/>
      </sharedItems>
    </cacheField>
    <cacheField name="8" numFmtId="0">
      <sharedItems containsSemiMixedTypes="0" containsString="0" containsNumber="1">
        <n v="11.3173387839423"/>
        <n v="5.78594323394236"/>
        <n v="1.56828123394234"/>
        <n v="5.33844408394236"/>
        <n v="3.25510118394236"/>
        <n v="-3.43239366605764"/>
        <n v="1.24008403394237"/>
        <n v="-1.33209556605766"/>
        <n v="-8.69903101605765"/>
        <n v="-3.78432966605766"/>
        <n v="-2.15783361605764"/>
        <n v="0.306171333942359"/>
        <n v="-1.83221336605766"/>
        <n v="-3.24369626605764"/>
        <n v="2.20446873394235"/>
        <n v="0.0961453339423599"/>
        <n v="-3.14923826605764"/>
        <n v="-6.59223991605764"/>
        <n v="-6.00868506605764"/>
        <n v="0.267620833942345"/>
        <n v="-6.35511226605766"/>
        <n v="-2.60091366605764"/>
        <n v="-3.28337466605764"/>
        <n v="-4.17985476605765"/>
        <n v="-3.81759716605765"/>
        <n v="-4.77249736605765"/>
        <n v="1.16538573394236"/>
        <n v="-10.3289677660576"/>
        <n v="-5.18803401605764"/>
        <n v="-20.5793926660577"/>
        <n v="-18.8069325160576"/>
        <n v="-16.1303512660577"/>
        <n v="-7.82179116605765"/>
        <n v="11.7306908839423"/>
        <n v="8.17457823394233"/>
        <n v="5.75968743394236"/>
      </sharedItems>
    </cacheField>
    <cacheField name="9" numFmtId="0">
      <sharedItems containsSemiMixedTypes="0" containsString="0" containsNumber="1">
        <n v="11.2932997733104"/>
        <n v="-4.13529157668964"/>
        <n v="-7.11172972668965"/>
        <n v="-7.71710692668964"/>
        <n v="3.56732202331035"/>
        <n v="4.98367197331035"/>
        <n v="-6.44408032668963"/>
        <n v="-7.01002612668964"/>
        <n v="-13.8192566266896"/>
        <n v="-7.96203442668964"/>
        <n v="-8.62175652668965"/>
        <n v="-8.71159622668964"/>
        <n v="-11.0454561766896"/>
        <n v="-11.6225975266896"/>
        <n v="3.03683087331035"/>
        <n v="-1.59276322668964"/>
        <n v="-8.02732782668963"/>
        <n v="-11.3363370766896"/>
        <n v="-5.57140242668964"/>
        <n v="-6.30538657668964"/>
        <n v="-7.00949152668963"/>
        <n v="-7.50188532668965"/>
        <n v="-9.16192352668963"/>
        <n v="-7.24857972668966"/>
        <n v="-6.93437962668963"/>
        <n v="-5.63713477668965"/>
        <n v="0.0176913733103561"/>
        <n v="-8.16718842668965"/>
        <n v="-2.22613762668965"/>
        <n v="-16.0483425266897"/>
        <n v="-15.1894362766896"/>
        <n v="-12.8573164266896"/>
        <n v="1.45479347331036"/>
        <n v="16.4373016733104"/>
        <n v="12.1747823733104"/>
        <n v="9.99666952331035"/>
      </sharedItems>
    </cacheField>
    <cacheField name="10" numFmtId="0">
      <sharedItems containsSemiMixedTypes="0" containsString="0" containsNumber="1">
        <n v="5.27794891512428"/>
        <n v="-2.26942253487572"/>
        <n v="-10.1177901348757"/>
        <n v="-4.67975923487572"/>
        <n v="-2.79190003487572"/>
        <n v="-7.35135693487572"/>
        <n v="-7.67536363487571"/>
        <n v="-6.93464433487571"/>
        <n v="-16.1733934348757"/>
        <n v="-11.9827954348757"/>
        <n v="-10.8206215848757"/>
        <n v="-11.7141538348757"/>
        <n v="-12.2821986848757"/>
        <n v="-16.4238978348757"/>
        <n v="-0.351889734875698"/>
        <n v="-3.41972343487571"/>
        <n v="-6.81382408487571"/>
        <n v="-5.43093838487572"/>
        <n v="-7.7515307348757"/>
        <n v="-6.46190133487572"/>
        <n v="-8.37060498487571"/>
        <n v="-10.0575972348757"/>
        <n v="-10.7379962348757"/>
        <n v="-11.7092563348757"/>
        <n v="-5.99162383487573"/>
        <n v="-8.12267348487572"/>
        <n v="-4.97786523487571"/>
        <n v="-6.19893733487572"/>
        <n v="6.02612341512429"/>
        <n v="-7.42995738487571"/>
        <n v="-7.10849903487571"/>
        <n v="-3.71382023487571"/>
        <n v="1.40033996512429"/>
        <n v="14.7308581651243"/>
        <n v="10.0509695651243"/>
        <n v="6.45057171512428"/>
      </sharedItems>
    </cacheField>
    <cacheField name="11" numFmtId="0">
      <sharedItems containsSemiMixedTypes="0" containsString="0" containsNumber="1">
        <n v="17.6876162441921"/>
        <n v="1.55608364419207"/>
        <n v="-3.25128085580792"/>
        <n v="0.382306894192084"/>
        <n v="11.5355960941921"/>
        <n v="11.1383791441921"/>
        <n v="-1.09901905580793"/>
        <n v="3.09892794419207"/>
        <n v="-9.19731595580792"/>
        <n v="-3.26436435580793"/>
        <n v="-11.8438739058079"/>
        <n v="-7.45399705580792"/>
        <n v="-7.32968160580792"/>
        <n v="-15.1319005558079"/>
        <n v="2.09917194419208"/>
        <n v="3.54179174419208"/>
        <n v="-11.8782827558079"/>
        <n v="-11.6607296558079"/>
        <n v="-11.1326538558079"/>
        <n v="-5.54614160580792"/>
        <n v="-6.61951245580792"/>
        <n v="-9.51150730580793"/>
        <n v="-6.88301865580792"/>
        <n v="-6.28635935580792"/>
        <n v="-3.95402350580792"/>
        <n v="-8.75438640580792"/>
        <n v="-1.99205295580791"/>
        <n v="-7.76688015580791"/>
        <n v="3.37877034419208"/>
        <n v="-14.1539367058079"/>
        <n v="-11.0064669058079"/>
        <n v="-7.93787590580791"/>
        <n v="-1.14435135580791"/>
        <n v="14.2276082441921"/>
        <n v="12.6024408941921"/>
        <n v="10.2344846441921"/>
      </sharedItems>
    </cacheField>
    <cacheField name="12" numFmtId="0">
      <sharedItems containsSemiMixedTypes="0" containsString="0" containsNumber="1">
        <n v="21.3733083416808"/>
        <n v="2.15342769168083"/>
        <n v="0.709377991680839"/>
        <n v="5.95438834168083"/>
        <n v="21.0091684416808"/>
        <n v="23.0795775916808"/>
        <n v="5.38127339168082"/>
        <n v="5.08287419168082"/>
        <n v="-6.00102965831918"/>
        <n v="10.2330132416808"/>
        <n v="-8.91876230831917"/>
        <n v="-8.64840150831918"/>
        <n v="-4.15160150831918"/>
        <n v="-4.80718490831917"/>
        <n v="0.567000391680836"/>
        <n v="9.14935449168084"/>
        <n v="-8.78481030831918"/>
        <n v="-13.2874628083192"/>
        <n v="-15.7134129083192"/>
        <n v="-3.80714095831917"/>
        <n v="-6.52960710831917"/>
        <n v="-6.41722480831916"/>
        <n v="-7.83453190831918"/>
        <n v="-5.77132710831917"/>
        <n v="-6.10934210831917"/>
        <n v="-11.5360975083192"/>
        <n v="-4.90042595831916"/>
        <n v="-10.4293831083192"/>
        <n v="-1.96710555831918"/>
        <n v="-22.4740595083192"/>
        <n v="-20.6226812583192"/>
        <n v="-12.2393269083192"/>
        <n v="-10.6185914083192"/>
        <n v="13.4435847916808"/>
        <n v="11.3205542416808"/>
        <n v="12.6926340916808"/>
      </sharedItems>
    </cacheField>
    <cacheField name="13" numFmtId="0">
      <sharedItems containsSemiMixedTypes="0" containsString="0" containsNumber="1">
        <n v="20.4427239571792"/>
        <n v="-1.70590854282081"/>
        <n v="-1.02434944282081"/>
        <n v="8.22523290717921"/>
        <n v="26.1732490571792"/>
        <n v="23.2622352571792"/>
        <n v="2.32915685717919"/>
        <n v="8.4960733571792"/>
        <n v="1.01591855717919"/>
        <n v="5.8586526071792"/>
        <n v="-9.96599049282081"/>
        <n v="-10.2114068428208"/>
        <n v="4.21937580717919"/>
        <n v="-1.7635679428208"/>
        <n v="3.82696915717918"/>
        <n v="7.9657669571792"/>
        <n v="-11.0696049428208"/>
        <n v="-21.8896252928208"/>
        <n v="-20.0640805428208"/>
        <n v="-6.94559654282082"/>
        <n v="-3.7348877428208"/>
        <n v="-10.7762606428208"/>
        <n v="-12.0348636428208"/>
        <n v="-13.8053035928208"/>
        <n v="-6.76704764282081"/>
        <n v="-21.7129693428208"/>
        <n v="-8.44036054282081"/>
        <n v="-8.80870164282081"/>
        <n v="0.602330157179182"/>
        <n v="-14.8455227428208"/>
        <n v="-17.2724422928208"/>
        <n v="-15.0824416928208"/>
        <n v="-12.2381836428208"/>
        <n v="18.3625034571792"/>
        <n v="13.8366747571792"/>
        <n v="21.9081836071792"/>
      </sharedItems>
    </cacheField>
    <cacheField name="14" numFmtId="0">
      <sharedItems containsSemiMixedTypes="0" containsString="0" containsNumber="1">
        <n v="28.4540810690534"/>
        <n v="-6.88770168094655"/>
        <n v="2.70415706905345"/>
        <n v="15.1955888190535"/>
        <n v="25.8573656190534"/>
        <n v="19.9748504690535"/>
        <n v="1.27197946905343"/>
        <n v="11.8294947690534"/>
        <n v="0.794347869053453"/>
        <n v="4.85630191905344"/>
        <n v="-12.1516256309466"/>
        <n v="-11.0312763309466"/>
        <n v="8.50507776905346"/>
        <n v="-5.75249213094656"/>
        <n v="4.80467036905344"/>
        <n v="4.92739601905345"/>
        <n v="-11.4282311309466"/>
        <n v="-23.2802079309466"/>
        <n v="-21.9820288309465"/>
        <n v="-8.36734943094655"/>
        <n v="-10.4371032309465"/>
        <n v="-14.4902765309465"/>
        <n v="-12.2242995309466"/>
        <n v="-20.8378629309466"/>
        <n v="-7.67433553094656"/>
        <n v="-18.9140097809466"/>
        <n v="-4.73714673094655"/>
        <n v="-4.48370363094656"/>
        <n v="4.00469951905345"/>
        <n v="-10.5412683309466"/>
        <n v="-11.7986385809466"/>
        <n v="-20.3451043309466"/>
        <n v="-8.77977453094655"/>
        <n v="20.2942380690535"/>
        <n v="16.5952214690534"/>
        <n v="24.8269126690535"/>
      </sharedItems>
    </cacheField>
    <cacheField name="15" numFmtId="0">
      <sharedItems containsSemiMixedTypes="0" containsString="0" containsNumber="1">
        <n v="12.3794182966727"/>
        <n v="-0.912890253327277"/>
        <n v="-2.79828825332729"/>
        <n v="3.91546469667273"/>
        <n v="4.93622414667273"/>
        <n v="6.36824534667272"/>
        <n v="-0.457072453327271"/>
        <n v="-5.42232605332728"/>
        <n v="-12.3128198533273"/>
        <n v="-6.62062265332726"/>
        <n v="-8.86988130332728"/>
        <n v="-8.69954785332726"/>
        <n v="-2.94622710332727"/>
        <n v="-6.72919230332727"/>
        <n v="1.25695264667273"/>
        <n v="-1.30627780332728"/>
        <n v="-3.35401205332727"/>
        <n v="-4.97647360332728"/>
        <n v="-8.54023715332728"/>
        <n v="-5.04961925332728"/>
        <n v="-6.29726775332728"/>
        <n v="-7.99390295332728"/>
        <n v="-4.87707445332728"/>
        <n v="-7.95470835332726"/>
        <n v="-8.61261985332726"/>
        <n v="-11.2665050533273"/>
        <n v="-2.66209495332728"/>
        <n v="-1.18305345332726"/>
        <n v="-1.50196120332727"/>
        <n v="-5.00023185332728"/>
        <n v="-8.71923835332729"/>
        <n v="-7.75717510332727"/>
        <n v="0.0882741466727168"/>
        <n v="13.5618808466727"/>
        <n v="10.5349004466727"/>
        <n v="17.3798078966727"/>
      </sharedItems>
    </cacheField>
    <cacheField name="16" numFmtId="0">
      <sharedItems containsSemiMixedTypes="0" containsString="0" containsNumber="1">
        <n v="15.1991458847018"/>
        <n v="8.96134628470175"/>
        <n v="4.09447028470174"/>
        <n v="9.01643903470175"/>
        <n v="8.15035568470175"/>
        <n v="7.84590698470174"/>
        <n v="1.74232798470175"/>
        <n v="-0.273827315298263"/>
        <n v="-3.07469051529824"/>
        <n v="3.33612488470175"/>
        <n v="3.93492218470175"/>
        <n v="0.577739084701761"/>
        <n v="3.20211498470175"/>
        <n v="-3.48811826529825"/>
        <n v="4.34217058470176"/>
        <n v="-5.96298761529826"/>
        <n v="-5.90122161529826"/>
        <n v="-8.02729811529825"/>
        <n v="-6.30854401529825"/>
        <n v="-1.22937781529825"/>
        <n v="-7.41025911529826"/>
        <n v="-2.50451571529825"/>
        <n v="-0.921000315298244"/>
        <n v="-7.09211236529825"/>
        <n v="-3.88482981529825"/>
        <n v="-10.1588320152983"/>
        <n v="1.01857538470175"/>
        <n v="-5.36284151529826"/>
        <n v="-9.93028511529826"/>
        <n v="-9.26327301529824"/>
        <n v="-14.5115955152982"/>
        <n v="-14.1196324152982"/>
        <n v="-7.62372711529824"/>
        <n v="15.6763443847018"/>
        <n v="1.94791918470176"/>
        <n v="13.7843626847018"/>
      </sharedItems>
    </cacheField>
    <cacheField name="17" numFmtId="0">
      <sharedItems containsSemiMixedTypes="0" containsString="0" containsNumber="1">
        <n v="10.2885097965311"/>
        <n v="-0.0106177534688925"/>
        <n v="15.9382980965311"/>
        <n v="7.17324564653111"/>
        <n v="4.22084464653112"/>
        <n v="4.95872019653112"/>
        <n v="5.01030399653112"/>
        <n v="-6.03823870346889"/>
        <n v="-1.91803710346889"/>
        <n v="2.89262744653111"/>
        <n v="0.85616134653111"/>
        <n v="2.70366669653112"/>
        <n v="3.88131054653111"/>
        <n v="-6.44178335346888"/>
        <n v="6.78385739653112"/>
        <n v="-7.78556030346888"/>
        <n v="-5.3319142034689"/>
        <n v="-9.56902055346889"/>
        <n v="-9.31709905346889"/>
        <n v="-1.64897980346888"/>
        <n v="-5.7837203034689"/>
        <n v="-5.06266555346889"/>
        <n v="2.39367869653111"/>
        <n v="-9.5569759034689"/>
        <n v="-8.48785220346889"/>
        <n v="-7.0860261034689"/>
        <n v="-4.94907670346889"/>
        <n v="-0.9570013034689"/>
        <n v="-10.0720566034689"/>
        <n v="-3.91749455346888"/>
        <n v="-12.5678421034689"/>
        <n v="-12.6728776034689"/>
        <n v="-7.32831780346889"/>
        <n v="15.0036636965311"/>
        <n v="8.30673649653112"/>
        <n v="16.2655243465311"/>
      </sharedItems>
    </cacheField>
    <cacheField name="18" numFmtId="0">
      <sharedItems containsSemiMixedTypes="0" containsString="0" containsNumber="1">
        <n v="5.8006331351786"/>
        <n v="-2.52579221482141"/>
        <n v="11.2629793851786"/>
        <n v="6.16247013517861"/>
        <n v="-0.469221964821401"/>
        <n v="4.58274058517861"/>
        <n v="-0.266157814821383"/>
        <n v="-5.6870387148214"/>
        <n v="-6.75122396482139"/>
        <n v="-0.496654214821405"/>
        <n v="-0.948980064821399"/>
        <n v="0.681503135178602"/>
        <n v="3.9248889851786"/>
        <n v="-7.0941814648214"/>
        <n v="7.9798177851786"/>
        <n v="-6.72213501482139"/>
        <n v="-4.37669371482139"/>
        <n v="-8.17093471482139"/>
        <n v="-10.5515852648214"/>
        <n v="-7.92010301482139"/>
        <n v="-5.6080414148214"/>
        <n v="-10.3458481148214"/>
        <n v="-2.07134231482141"/>
        <n v="-13.9530514148214"/>
        <n v="-10.7292118148214"/>
        <n v="-9.66111491482138"/>
        <n v="-9.6540314148214"/>
        <n v="-0.733588814821388"/>
        <n v="-1.61656541482139"/>
        <n v="0.136818085178618"/>
        <n v="-11.6301833648214"/>
        <n v="-8.8151366148214"/>
        <n v="-5.8236754148214"/>
        <n v="19.3549424851786"/>
        <n v="9.59605858517861"/>
        <n v="20.6694210851786"/>
      </sharedItems>
    </cacheField>
    <cacheField name="SedDischarge" numFmtId="164">
      <sharedItems containsSemiMixedTypes="0" containsString="0" containsNumber="1">
        <n v="0.650851388"/>
        <n v="14.6301586"/>
        <n v="1.404366901"/>
        <n v="0.746645972"/>
        <n v="0.705855602"/>
        <n v="0.319447647"/>
        <n v="1.789818637"/>
        <n v="2.128126208"/>
        <n v="42.98858577"/>
        <n v="0.83792008"/>
        <n v="73.68740388"/>
        <n v="14.4508827"/>
        <n v="96.91523015"/>
        <n v="278.769785"/>
        <n v="3.597566227"/>
        <n v="73.23801662"/>
        <n v="5.005021079"/>
        <n v="2.946416759"/>
        <n v="2.364343824"/>
        <n v="2.586540278"/>
        <n v="31.20986333"/>
        <n v="15.91320522"/>
        <n v="0.207796575"/>
        <n v="0.971953276"/>
        <n v="22.05384286"/>
        <n v="120.2946233"/>
        <n v="34.19814461"/>
        <n v="0.562484987"/>
        <n v="0.044300423"/>
        <n v="0.072492978"/>
        <n v="1.819340293"/>
        <n v="5.387289994"/>
        <n v="2207.239983"/>
        <n v="4.173917631"/>
        <n v="291.5674982"/>
        <n v="1.709570527"/>
      </sharedItems>
    </cacheField>
    <cacheField name="Normalized WavePower" numFmtId="0">
      <sharedItems containsSemiMixedTypes="0" containsString="0" containsNumber="1">
        <n v="0.922447761579692"/>
        <n v="1.01658711538525"/>
        <n v="1.0204756529978"/>
        <n v="0.989903962843237"/>
        <n v="0.693011591508522"/>
        <n v="0.790351524172668"/>
        <n v="0.793082948133858"/>
        <n v="1.05574563898574"/>
        <n v="0.949460179094422"/>
        <n v="0.847702090784523"/>
        <n v="1.16891913107424"/>
        <n v="1.0157552359308"/>
        <n v="0.944460595365018"/>
        <n v="1.511391500977"/>
        <n v="1.34527932051541"/>
        <n v="1.09939472982997"/>
        <n v="1.15235394457247"/>
        <n v="1.07750313096589"/>
        <n v="1.12956541212044"/>
        <n v="0.941662401797184"/>
        <n v="0.874529055204658"/>
        <n v="1.09928159638463"/>
        <n v="0.918505465485892"/>
        <n v="1.0588057082217"/>
        <n v="0.804971538355544"/>
        <n v="1.27521674895795"/>
        <n v="0.904049072914844"/>
        <n v="0.990794221147146"/>
        <n v="0.862189695398935"/>
        <n v="0.761370895987418"/>
        <n v="0.813265992205187"/>
        <n v="1.38613067989225"/>
        <n v="1.07571493959"/>
        <n v="0.797408534559502"/>
        <n v="1.08558931597468"/>
        <n v="0.85495007262402"/>
      </sharedItems>
    </cacheField>
    <cacheField name="Storm Direction(degN)" numFmtId="0">
      <sharedItems containsSemiMixedTypes="0" containsString="0" containsNumber="1">
        <n v="306.503466256519"/>
        <n v="277.867349815027"/>
        <n v="300.475447565781"/>
        <n v="292.872502925686"/>
        <n v="294.484495101121"/>
        <n v="306.593013105742"/>
        <n v="291.384926962789"/>
        <n v="287.843638270362"/>
        <n v="280.614293966178"/>
        <n v="291.744237530326"/>
        <n v="275.08816500753"/>
        <n v="288.719476759826"/>
        <n v="299.725334219221"/>
        <n v="277.22775384873"/>
        <n v="300.299578322412"/>
        <n v="293.675173081535"/>
        <n v="292.466256004643"/>
        <n v="296.869619076064"/>
        <n v="286.761375807909"/>
        <n v="292.457868030655"/>
        <n v="286.084685182111"/>
        <n v="289.738452689176"/>
        <n v="298.382952110153"/>
        <n v="280.709522720439"/>
        <n v="294.153119999495"/>
        <n v="289.945632011"/>
        <n v="291.183740376981"/>
        <n v="298.482162660983"/>
        <n v="299.223817775394"/>
        <n v="290.949913871817"/>
        <n v="288.506443346488"/>
        <n v="295.328218835072"/>
        <n v="288.052476302241"/>
        <n v="301.496829337661"/>
        <n v="283.216861297091"/>
        <n v="302.365918348721"/>
      </sharedItems>
    </cacheField>
    <cacheField name="logsedisch" numFmtId="164">
      <sharedItems containsSemiMixedTypes="0" containsString="0" containsNumber="1">
        <n v="-0.18651816464149065"/>
        <n v="1.1652490341725754"/>
        <n v="0.14748058518917564"/>
        <n v="-0.12688527348919246"/>
        <n v="-0.15128413417288594"/>
        <n v="-0.49560030646337816"/>
        <n v="0.25280902598512905"/>
        <n v="0.3279973801139177"/>
        <n v="1.6333531580179648"/>
        <n v="-0.07679740197853921"/>
        <n v="1.8673932559331379"/>
        <n v="1.1598943758144244"/>
        <n v="1.9863920314403924"/>
        <n v="2.4452457001329915"/>
        <n v="0.5560087975373194"/>
        <n v="1.8647365745339062"/>
        <n v="0.6994059108810929"/>
        <n v="0.4692941760886848"/>
        <n v="0.3737106321111907"/>
        <n v="0.41271924569771823"/>
        <n v="1.494291866866012"/>
        <n v="1.2017576635662162"/>
        <n v="-0.6823616149639181"/>
        <n v="-0.012354612093381056"/>
        <n v="1.3434842757757095"/>
        <n v="2.0802462165058935"/>
        <n v="1.5340025444334164"/>
        <n v="-0.24988906459449833"/>
        <n v="-1.353592126921653"/>
        <n v="-1.139704059133103"/>
        <n v="0.259913937958507"/>
        <n v="0.7313703539391643"/>
        <n v="3.343849554560199"/>
        <n v="0.6205438743520639"/>
        <n v="2.4647391103897625"/>
        <n v="0.23288702198263897"/>
      </sharedItems>
    </cacheField>
    <cacheField name="seddischargeprev" numFmtId="164">
      <sharedItems containsSemiMixedTypes="0" containsString="0" containsNumber="1">
        <n v="0.25527250510330607"/>
        <n v="-0.18651816464149065"/>
        <n v="1.1652490341725754"/>
        <n v="0.14748058518917564"/>
        <n v="-0.12688527348919246"/>
        <n v="-0.15128413417288594"/>
        <n v="-0.49560030646337816"/>
        <n v="0.25280902598512905"/>
        <n v="0.3279973801139177"/>
        <n v="1.6333531580179648"/>
        <n v="-0.07679740197853921"/>
        <n v="1.8673932559331379"/>
        <n v="1.1598943758144244"/>
        <n v="1.9863920314403924"/>
        <n v="2.4452457001329915"/>
        <n v="0.5560087975373194"/>
        <n v="1.8647365745339062"/>
        <n v="0.6994059108810929"/>
        <n v="0.4692941760886848"/>
        <n v="0.3737106321111907"/>
        <n v="0.41271924569771823"/>
        <n v="1.494291866866012"/>
        <n v="1.2017576635662162"/>
        <n v="-0.6823616149639181"/>
        <n v="-0.012354612093381056"/>
        <n v="1.3434842757757095"/>
        <n v="2.0802462165058935"/>
        <n v="1.5340025444334164"/>
        <n v="-0.24988906459449833"/>
        <n v="-1.353592126921653"/>
        <n v="-1.139704059133103"/>
        <n v="0.259913937958507"/>
        <n v="0.7313703539391643"/>
        <n v="3.343849554560199"/>
        <n v="0.6205438743520639"/>
        <n v="2.4647391103897625"/>
      </sharedItems>
    </cacheField>
    <cacheField name="1prev" numFmtId="0">
      <sharedItems containsSemiMixedTypes="0" containsString="0" containsNumber="1">
        <n v="-1.0858833281321"/>
        <n v="2.19496317409173"/>
        <n v="8.23756396434419"/>
        <n v="-2.06117098330125"/>
        <n v="-5.7993143262139"/>
        <n v="-7.27903176415549"/>
        <n v="-3.2724333065546"/>
        <n v="0.316123207793993"/>
        <n v="-5.28917369491947"/>
        <n v="-5.33752132012364"/>
        <n v="-1.7667053794172"/>
        <n v="5.3524566453751"/>
        <n v="0.447907166970367"/>
        <n v="11.2618535399978"/>
        <n v="8.27063779544906"/>
        <n v="2.82154750430257"/>
        <n v="1.83357783347395"/>
        <n v="-1.37363808286744"/>
        <n v="-4.64562966955992"/>
        <n v="-2.76849998234923"/>
        <n v="1.47405018893181"/>
        <n v="1.06813014466968"/>
        <n v="2.43353816271426"/>
        <n v="-1.7239780188934"/>
        <n v="-1.35993422211044"/>
        <n v="-0.0550520118826796"/>
        <n v="9.87189585840628"/>
        <n v="5.34654549676475"/>
        <n v="-0.341944228346904"/>
        <n v="-9.13488122107299"/>
        <n v="-9.90222246701518"/>
        <n v="-14.2669284650707"/>
        <n v="-12.0947882390582"/>
        <n v="17.277446206922"/>
        <n v="1.39666933601575"/>
        <n v="0.118146182284704"/>
      </sharedItems>
    </cacheField>
    <cacheField name="2prev" numFmtId="0">
      <sharedItems containsSemiMixedTypes="0" containsString="0" containsNumber="1">
        <n v="-12.8886940483473"/>
        <n v="0.355948668261846"/>
        <n v="6.72437096415112"/>
        <n v="-4.06647823350085"/>
        <n v="-6.19790738385893"/>
        <n v="-10.4894785478896"/>
        <n v="-5.15752740156091"/>
        <n v="-2.01738114228994"/>
        <n v="-6.96687152952259"/>
        <n v="-1.56644230826907"/>
        <n v="-5.8499738827534"/>
        <n v="9.22683248895103"/>
        <n v="7.56738006327259"/>
        <n v="12.8796401954205"/>
        <n v="6.82838283131434"/>
        <n v="3.18843606200321"/>
        <n v="-2.0845468858729"/>
        <n v="-7.87824447254644"/>
        <n v="-10.0020512429504"/>
        <n v="-9.08445105404684"/>
        <n v="-5.57617097948616"/>
        <n v="2.36120487212406"/>
        <n v="3.33449441373941"/>
        <n v="-1.00662195033905"/>
        <n v="-3.54798882798985"/>
        <n v="-1.65453000185764"/>
        <n v="11.2664124728861"/>
        <n v="9.82486223962644"/>
        <n v="-0.158113293910731"/>
        <n v="-4.33855775227349"/>
        <n v="-13.9100750483133"/>
        <n v="-16.5161634032087"/>
        <n v="-9.21921121050428"/>
        <n v="21.7863299761656"/>
        <n v="6.63878978124814"/>
        <n v="5.80463322534874"/>
      </sharedItems>
    </cacheField>
    <cacheField name="3prev" numFmtId="0">
      <sharedItems containsSemiMixedTypes="0" containsString="0" containsNumber="1">
        <n v="-6.08275739160183"/>
        <n v="-3.08231786301471"/>
        <n v="5.4617017695831"/>
        <n v="-2.75195668475237"/>
        <n v="-2.46554960583819"/>
        <n v="-4.23009279043521"/>
        <n v="-1.74337203836654"/>
        <n v="-3.07024400034456"/>
        <n v="-7.43725914469329"/>
        <n v="-8.23772381944508"/>
        <n v="-2.10859847585891"/>
        <n v="5.204975370493"/>
        <n v="5.14524518867367"/>
        <n v="12.9030834059762"/>
        <n v="4.33062414702135"/>
        <n v="0.15598224865775"/>
        <n v="-4.7164057185106"/>
        <n v="-7.86306786345881"/>
        <n v="-9.10119977036061"/>
        <n v="-5.03503686775596"/>
        <n v="-3.05830150326477"/>
        <n v="1.42801913808933"/>
        <n v="1.85152666884261"/>
        <n v="0.227335619425389"/>
        <n v="0.180284072181337"/>
        <n v="1.21239355911163"/>
        <n v="7.19845606422831"/>
        <n v="9.07547164471077"/>
        <n v="2.44734472992701"/>
        <n v="-12.7388463480565"/>
        <n v="-11.1230649516559"/>
        <n v="-11.4948853184002"/>
        <n v="-10.9547181102313"/>
        <n v="30.077828990937"/>
        <n v="4.78564318653616"/>
        <n v="4.89609920630147"/>
      </sharedItems>
    </cacheField>
    <cacheField name="4prev" numFmtId="0">
      <sharedItems containsSemiMixedTypes="0" containsString="0" containsNumber="1">
        <n v="-3.07116830435423"/>
        <n v="0.723450634206685"/>
        <n v="3.42952912585633"/>
        <n v="-1.79481307179674"/>
        <n v="-2.89996758284261"/>
        <n v="-0.253875751783482"/>
        <n v="-1.81840594566067"/>
        <n v="-2.5460621497853"/>
        <n v="-3.68042217114565"/>
        <n v="-4.54262227372058"/>
        <n v="-3.65700446869818"/>
        <n v="-0.76606974943536"/>
        <n v="2.97867703640884"/>
        <n v="8.19640206564202"/>
        <n v="5.75195553293864"/>
        <n v="-1.86223950635049"/>
        <n v="-7.24349318489411"/>
        <n v="-5.82677132471694"/>
        <n v="-7.2326125798733"/>
        <n v="-3.58571201625571"/>
        <n v="-3.60669572711893"/>
        <n v="0.0334982772766352"/>
        <n v="-1.17133664193541"/>
        <n v="0.392516362965409"/>
        <n v="-4.15478010683302"/>
        <n v="-0.937968771091903"/>
        <n v="4.44449583685207"/>
        <n v="5.47631996127143"/>
        <n v="3.25675766046095"/>
        <n v="-12.6751038901807"/>
        <n v="-12.1588383386752"/>
        <n v="-14.661119571107"/>
        <n v="-7.97991030279763"/>
        <n v="37.1679266023045"/>
        <n v="10.25088572291"/>
        <n v="6.66764990359098"/>
      </sharedItems>
    </cacheField>
    <cacheField name="5prev" numFmtId="0">
      <sharedItems containsSemiMixedTypes="0" containsString="0" containsNumber="1">
        <n v="-0.436499391315834"/>
        <n v="5.37130453493234"/>
        <n v="5.14357929048886"/>
        <n v="-3.93598046550943"/>
        <n v="-6.57909375504295"/>
        <n v="-7.94668299170181"/>
        <n v="-7.49022255054675"/>
        <n v="-6.25330394381905"/>
        <n v="-6.58830396741294"/>
        <n v="-5.21275923984112"/>
        <n v="-9.29081238503972"/>
        <n v="-2.29106764088617"/>
        <n v="2.54169938622209"/>
        <n v="8.03680374032598"/>
        <n v="6.81350511008377"/>
        <n v="6.08238072853627"/>
        <n v="-1.88305895965712"/>
        <n v="-9.5023200551037"/>
        <n v="-16.077235004346"/>
        <n v="-6.17168962982754"/>
        <n v="-11.7851649086198"/>
        <n v="-7.63544775225012"/>
        <n v="-2.92387380289291"/>
        <n v="-8.26392999005311"/>
        <n v="-12.1221327919953"/>
        <n v="-7.28014672460709"/>
        <n v="0.798498080560449"/>
        <n v="9.90792214126162"/>
        <n v="7.5862221133074"/>
        <n v="-14.7229921137572"/>
        <n v="-17.2880009700272"/>
        <n v="-18.5356638527386"/>
        <n v="-5.67535955841179"/>
        <n v="38.0160682744494"/>
        <n v="20.297194719965"/>
        <n v="17.7432049702904"/>
      </sharedItems>
    </cacheField>
    <cacheField name="6prev" numFmtId="0">
      <sharedItems containsSemiMixedTypes="0" containsString="0" containsNumber="1">
        <n v="-1.63587126142471"/>
        <n v="5.0350774386845"/>
        <n v="4.06692931042235"/>
        <n v="-3.04305738005949"/>
        <n v="-3.33682727711147"/>
        <n v="-6.04976069412021"/>
        <n v="-8.81187670341748"/>
        <n v="-0.774087730710818"/>
        <n v="-3.09980328813072"/>
        <n v="-9.26099050452362"/>
        <n v="-11.9989894616614"/>
        <n v="-4.83566862077873"/>
        <n v="-2.70901623690247"/>
        <n v="4.98946701340776"/>
        <n v="-0.838740946219858"/>
        <n v="2.48435798509117"/>
        <n v="-1.0373260547716"/>
        <n v="-10.2846067899263"/>
        <n v="-12.6591307386843"/>
        <n v="-4.82956274364673"/>
        <n v="-11.3269264282047"/>
        <n v="-3.32952099423102"/>
        <n v="2.18099715070517"/>
        <n v="-2.83270694770317"/>
        <n v="-8.54199880886208"/>
        <n v="-4.53696009670448"/>
        <n v="6.36687659041112"/>
        <n v="6.81138470589747"/>
        <n v="5.00556893964563"/>
        <n v="-11.5945180573073"/>
        <n v="-14.5759975841929"/>
        <n v="-14.2426345251471"/>
        <n v="-6.39586804103534"/>
        <n v="29.047592908738"/>
        <n v="19.2650463805891"/>
        <n v="14.6174161634542"/>
      </sharedItems>
    </cacheField>
    <cacheField name="7prev" numFmtId="0">
      <sharedItems containsSemiMixedTypes="0" containsString="0" containsNumber="1">
        <n v="-5.29122050849851"/>
        <n v="5.12664809150147"/>
        <n v="0.125175291501478"/>
        <n v="-6.37419135849851"/>
        <n v="1.75435204150149"/>
        <n v="-6.25082305849853"/>
        <n v="-2.33573815849852"/>
        <n v="-4.08188705849852"/>
        <n v="-4.71812975849852"/>
        <n v="-5.21965255849851"/>
        <n v="-7.66364165849852"/>
        <n v="-2.47236770849852"/>
        <n v="-4.79271165849852"/>
        <n v="-0.785229158498524"/>
        <n v="-7.78299845849851"/>
        <n v="7.91571494150148"/>
        <n v="-0.818032558498516"/>
        <n v="-1.4961155584985"/>
        <n v="-9.13288785849852"/>
        <n v="-4.14649515849851"/>
        <n v="-8.7301042584985"/>
        <n v="-5.22688865849851"/>
        <n v="-2.69490865849852"/>
        <n v="-5.46104060849852"/>
        <n v="-3.18246545849851"/>
        <n v="-0.310945208498524"/>
        <n v="-2.68980020849851"/>
        <n v="1.12806264150149"/>
        <n v="-2.8642775084985"/>
        <n v="0.348772891501469"/>
        <n v="-11.5252775584985"/>
        <n v="-11.1824561584985"/>
        <n v="-3.3308250584985"/>
        <n v="8.9030170415015"/>
        <n v="12.4429808415015"/>
        <n v="9.26188234150146"/>
      </sharedItems>
    </cacheField>
    <cacheField name="8prev" numFmtId="0">
      <sharedItems containsSemiMixedTypes="0" containsString="0" containsNumber="1">
        <n v="5.72047298394236"/>
        <n v="11.3173387839423"/>
        <n v="5.78594323394236"/>
        <n v="1.56828123394234"/>
        <n v="5.33844408394236"/>
        <n v="3.25510118394236"/>
        <n v="-3.43239366605764"/>
        <n v="1.24008403394237"/>
        <n v="-1.33209556605766"/>
        <n v="-8.69903101605765"/>
        <n v="-3.78432966605766"/>
        <n v="-2.15783361605764"/>
        <n v="0.306171333942359"/>
        <n v="-1.83221336605766"/>
        <n v="-3.24369626605764"/>
        <n v="2.20446873394235"/>
        <n v="0.0961453339423599"/>
        <n v="-3.14923826605764"/>
        <n v="-6.59223991605764"/>
        <n v="-6.00868506605764"/>
        <n v="0.267620833942345"/>
        <n v="-6.35511226605766"/>
        <n v="-2.60091366605764"/>
        <n v="-3.28337466605764"/>
        <n v="-4.17985476605765"/>
        <n v="-3.81759716605765"/>
        <n v="-4.77249736605765"/>
        <n v="1.16538573394236"/>
        <n v="-10.3289677660576"/>
        <n v="-5.18803401605764"/>
        <n v="-20.5793926660577"/>
        <n v="-18.8069325160576"/>
        <n v="-16.1303512660577"/>
        <n v="-7.82179116605765"/>
        <n v="11.7306908839423"/>
        <n v="8.17457823394233"/>
      </sharedItems>
    </cacheField>
    <cacheField name="9prev" numFmtId="0">
      <sharedItems containsSemiMixedTypes="0" containsString="0" containsNumber="1">
        <n v="-4.85802657668964"/>
        <n v="11.2932997733104"/>
        <n v="-4.13529157668964"/>
        <n v="-7.11172972668965"/>
        <n v="-7.71710692668964"/>
        <n v="3.56732202331035"/>
        <n v="4.98367197331035"/>
        <n v="-6.44408032668963"/>
        <n v="-7.01002612668964"/>
        <n v="-13.8192566266896"/>
        <n v="-7.96203442668964"/>
        <n v="-8.62175652668965"/>
        <n v="-8.71159622668964"/>
        <n v="-11.0454561766896"/>
        <n v="-11.6225975266896"/>
        <n v="3.03683087331035"/>
        <n v="-1.59276322668964"/>
        <n v="-8.02732782668963"/>
        <n v="-11.3363370766896"/>
        <n v="-5.57140242668964"/>
        <n v="-6.30538657668964"/>
        <n v="-7.00949152668963"/>
        <n v="-7.50188532668965"/>
        <n v="-9.16192352668963"/>
        <n v="-7.24857972668966"/>
        <n v="-6.93437962668963"/>
        <n v="-5.63713477668965"/>
        <n v="0.0176913733103561"/>
        <n v="-8.16718842668965"/>
        <n v="-2.22613762668965"/>
        <n v="-16.0483425266897"/>
        <n v="-15.1894362766896"/>
        <n v="-12.8573164266896"/>
        <n v="1.45479347331036"/>
        <n v="16.4373016733104"/>
        <n v="12.1747823733104"/>
      </sharedItems>
    </cacheField>
    <cacheField name="10prev" numFmtId="0">
      <sharedItems containsSemiMixedTypes="0" containsString="0" containsNumber="1">
        <n v="-6.6081184848757"/>
        <n v="5.27794891512428"/>
        <n v="-2.26942253487572"/>
        <n v="-10.1177901348757"/>
        <n v="-4.67975923487572"/>
        <n v="-2.79190003487572"/>
        <n v="-7.35135693487572"/>
        <n v="-7.67536363487571"/>
        <n v="-6.93464433487571"/>
        <n v="-16.1733934348757"/>
        <n v="-11.9827954348757"/>
        <n v="-10.8206215848757"/>
        <n v="-11.7141538348757"/>
        <n v="-12.2821986848757"/>
        <n v="-16.4238978348757"/>
        <n v="-0.351889734875698"/>
        <n v="-3.41972343487571"/>
        <n v="-6.81382408487571"/>
        <n v="-5.43093838487572"/>
        <n v="-7.7515307348757"/>
        <n v="-6.46190133487572"/>
        <n v="-8.37060498487571"/>
        <n v="-10.0575972348757"/>
        <n v="-10.7379962348757"/>
        <n v="-11.7092563348757"/>
        <n v="-5.99162383487573"/>
        <n v="-8.12267348487572"/>
        <n v="-4.97786523487571"/>
        <n v="-6.19893733487572"/>
        <n v="6.02612341512429"/>
        <n v="-7.42995738487571"/>
        <n v="-7.10849903487571"/>
        <n v="-3.71382023487571"/>
        <n v="1.40033996512429"/>
        <n v="14.7308581651243"/>
        <n v="10.0509695651243"/>
      </sharedItems>
    </cacheField>
    <cacheField name="11prev" numFmtId="0">
      <sharedItems containsSemiMixedTypes="0" containsString="0" containsNumber="1">
        <n v="-0.195840605807916"/>
        <n v="17.6876162441921"/>
        <n v="1.55608364419207"/>
        <n v="-3.25128085580792"/>
        <n v="0.382306894192084"/>
        <n v="11.5355960941921"/>
        <n v="11.1383791441921"/>
        <n v="-1.09901905580793"/>
        <n v="3.09892794419207"/>
        <n v="-9.19731595580792"/>
        <n v="-3.26436435580793"/>
        <n v="-11.8438739058079"/>
        <n v="-7.45399705580792"/>
        <n v="-7.32968160580792"/>
        <n v="-15.1319005558079"/>
        <n v="2.09917194419208"/>
        <n v="3.54179174419208"/>
        <n v="-11.8782827558079"/>
        <n v="-11.6607296558079"/>
        <n v="-11.1326538558079"/>
        <n v="-5.54614160580792"/>
        <n v="-6.61951245580792"/>
        <n v="-9.51150730580793"/>
        <n v="-6.88301865580792"/>
        <n v="-6.28635935580792"/>
        <n v="-3.95402350580792"/>
        <n v="-8.75438640580792"/>
        <n v="-1.99205295580791"/>
        <n v="-7.76688015580791"/>
        <n v="3.37877034419208"/>
        <n v="-14.1539367058079"/>
        <n v="-11.0064669058079"/>
        <n v="-7.93787590580791"/>
        <n v="-1.14435135580791"/>
        <n v="14.2276082441921"/>
        <n v="12.6024408941921"/>
      </sharedItems>
    </cacheField>
    <cacheField name="12prev" numFmtId="0">
      <sharedItems containsSemiMixedTypes="0" containsString="0" containsNumber="1">
        <n v="1.07150599168082"/>
        <n v="21.3733083416808"/>
        <n v="2.15342769168083"/>
        <n v="0.709377991680839"/>
        <n v="5.95438834168083"/>
        <n v="21.0091684416808"/>
        <n v="23.0795775916808"/>
        <n v="5.38127339168082"/>
        <n v="5.08287419168082"/>
        <n v="-6.00102965831918"/>
        <n v="10.2330132416808"/>
        <n v="-8.91876230831917"/>
        <n v="-8.64840150831918"/>
        <n v="-4.15160150831918"/>
        <n v="-4.80718490831917"/>
        <n v="0.567000391680836"/>
        <n v="9.14935449168084"/>
        <n v="-8.78481030831918"/>
        <n v="-13.2874628083192"/>
        <n v="-15.7134129083192"/>
        <n v="-3.80714095831917"/>
        <n v="-6.52960710831917"/>
        <n v="-6.41722480831916"/>
        <n v="-7.83453190831918"/>
        <n v="-5.77132710831917"/>
        <n v="-6.10934210831917"/>
        <n v="-11.5360975083192"/>
        <n v="-4.90042595831916"/>
        <n v="-10.4293831083192"/>
        <n v="-1.96710555831918"/>
        <n v="-22.4740595083192"/>
        <n v="-20.6226812583192"/>
        <n v="-12.2393269083192"/>
        <n v="-10.6185914083192"/>
        <n v="13.4435847916808"/>
        <n v="11.3205542416808"/>
      </sharedItems>
    </cacheField>
    <cacheField name="13prev" numFmtId="0">
      <sharedItems containsSemiMixedTypes="0" containsString="0" containsNumber="1">
        <n v="-1.26538219282081"/>
        <n v="20.4427239571792"/>
        <n v="-1.70590854282081"/>
        <n v="-1.02434944282081"/>
        <n v="8.22523290717921"/>
        <n v="26.1732490571792"/>
        <n v="23.2622352571792"/>
        <n v="2.32915685717919"/>
        <n v="8.4960733571792"/>
        <n v="1.01591855717919"/>
        <n v="5.8586526071792"/>
        <n v="-9.96599049282081"/>
        <n v="-10.2114068428208"/>
        <n v="4.21937580717919"/>
        <n v="-1.7635679428208"/>
        <n v="3.82696915717918"/>
        <n v="7.9657669571792"/>
        <n v="-11.0696049428208"/>
        <n v="-21.8896252928208"/>
        <n v="-20.0640805428208"/>
        <n v="-6.94559654282082"/>
        <n v="-3.7348877428208"/>
        <n v="-10.7762606428208"/>
        <n v="-12.0348636428208"/>
        <n v="-13.8053035928208"/>
        <n v="-6.76704764282081"/>
        <n v="-21.7129693428208"/>
        <n v="-8.44036054282081"/>
        <n v="-8.80870164282081"/>
        <n v="0.602330157179182"/>
        <n v="-14.8455227428208"/>
        <n v="-17.2724422928208"/>
        <n v="-15.0824416928208"/>
        <n v="-12.2381836428208"/>
        <n v="18.3625034571792"/>
        <n v="13.8366747571792"/>
      </sharedItems>
    </cacheField>
    <cacheField name="14prev" numFmtId="0">
      <sharedItems containsSemiMixedTypes="0" containsString="0" containsNumber="1">
        <n v="1.18414696905344"/>
        <n v="28.4540810690534"/>
        <n v="-6.88770168094655"/>
        <n v="2.70415706905345"/>
        <n v="15.1955888190535"/>
        <n v="25.8573656190534"/>
        <n v="19.9748504690535"/>
        <n v="1.27197946905343"/>
        <n v="11.8294947690534"/>
        <n v="0.794347869053453"/>
        <n v="4.85630191905344"/>
        <n v="-12.1516256309466"/>
        <n v="-11.0312763309466"/>
        <n v="8.50507776905346"/>
        <n v="-5.75249213094656"/>
        <n v="4.80467036905344"/>
        <n v="4.92739601905345"/>
        <n v="-11.4282311309466"/>
        <n v="-23.2802079309466"/>
        <n v="-21.9820288309465"/>
        <n v="-8.36734943094655"/>
        <n v="-10.4371032309465"/>
        <n v="-14.4902765309465"/>
        <n v="-12.2242995309466"/>
        <n v="-20.8378629309466"/>
        <n v="-7.67433553094656"/>
        <n v="-18.9140097809466"/>
        <n v="-4.73714673094655"/>
        <n v="-4.48370363094656"/>
        <n v="4.00469951905345"/>
        <n v="-10.5412683309466"/>
        <n v="-11.7986385809466"/>
        <n v="-20.3451043309466"/>
        <n v="-8.77977453094655"/>
        <n v="20.2942380690535"/>
        <n v="16.5952214690534"/>
      </sharedItems>
    </cacheField>
    <cacheField name="15prev" numFmtId="0">
      <sharedItems containsSemiMixedTypes="0" containsString="0" containsNumber="1">
        <n v="4.42298584667273"/>
        <n v="12.3794182966727"/>
        <n v="-0.912890253327277"/>
        <n v="-2.79828825332729"/>
        <n v="3.91546469667273"/>
        <n v="4.93622414667273"/>
        <n v="6.36824534667272"/>
        <n v="-0.457072453327271"/>
        <n v="-5.42232605332728"/>
        <n v="-12.3128198533273"/>
        <n v="-6.62062265332726"/>
        <n v="-8.86988130332728"/>
        <n v="-8.69954785332726"/>
        <n v="-2.94622710332727"/>
        <n v="-6.72919230332727"/>
        <n v="1.25695264667273"/>
        <n v="-1.30627780332728"/>
        <n v="-3.35401205332727"/>
        <n v="-4.97647360332728"/>
        <n v="-8.54023715332728"/>
        <n v="-5.04961925332728"/>
        <n v="-6.29726775332728"/>
        <n v="-7.99390295332728"/>
        <n v="-4.87707445332728"/>
        <n v="-7.95470835332726"/>
        <n v="-8.61261985332726"/>
        <n v="-11.2665050533273"/>
        <n v="-2.66209495332728"/>
        <n v="-1.18305345332726"/>
        <n v="-1.50196120332727"/>
        <n v="-5.00023185332728"/>
        <n v="-8.71923835332729"/>
        <n v="-7.75717510332727"/>
        <n v="0.0882741466727168"/>
        <n v="13.5618808466727"/>
        <n v="10.5349004466727"/>
      </sharedItems>
    </cacheField>
    <cacheField name="16prev" numFmtId="0">
      <sharedItems containsSemiMixedTypes="0" containsString="0" containsNumber="1">
        <n v="21.2969120847018"/>
        <n v="15.1991458847018"/>
        <n v="8.96134628470175"/>
        <n v="4.09447028470174"/>
        <n v="9.01643903470175"/>
        <n v="8.15035568470175"/>
        <n v="7.84590698470174"/>
        <n v="1.74232798470175"/>
        <n v="-0.273827315298263"/>
        <n v="-3.07469051529824"/>
        <n v="3.33612488470175"/>
        <n v="3.93492218470175"/>
        <n v="0.577739084701761"/>
        <n v="3.20211498470175"/>
        <n v="-3.48811826529825"/>
        <n v="4.34217058470176"/>
        <n v="-5.96298761529826"/>
        <n v="-5.90122161529826"/>
        <n v="-8.02729811529825"/>
        <n v="-6.30854401529825"/>
        <n v="-1.22937781529825"/>
        <n v="-7.41025911529826"/>
        <n v="-2.50451571529825"/>
        <n v="-0.921000315298244"/>
        <n v="-7.09211236529825"/>
        <n v="-3.88482981529825"/>
        <n v="-10.1588320152983"/>
        <n v="1.01857538470175"/>
        <n v="-5.36284151529826"/>
        <n v="-9.93028511529826"/>
        <n v="-9.26327301529824"/>
        <n v="-14.5115955152982"/>
        <n v="-14.1196324152982"/>
        <n v="-7.62372711529824"/>
        <n v="15.6763443847018"/>
        <n v="1.94791918470176"/>
      </sharedItems>
    </cacheField>
    <cacheField name="17prev" numFmtId="0">
      <sharedItems containsSemiMixedTypes="0" containsString="0" containsNumber="1">
        <n v="18.4876111465311"/>
        <n v="10.2885097965311"/>
        <n v="-0.0106177534688925"/>
        <n v="15.9382980965311"/>
        <n v="7.17324564653111"/>
        <n v="4.22084464653112"/>
        <n v="4.95872019653112"/>
        <n v="5.01030399653112"/>
        <n v="-6.03823870346889"/>
        <n v="-1.91803710346889"/>
        <n v="2.89262744653111"/>
        <n v="0.85616134653111"/>
        <n v="2.70366669653112"/>
        <n v="3.88131054653111"/>
        <n v="-6.44178335346888"/>
        <n v="6.78385739653112"/>
        <n v="-7.78556030346888"/>
        <n v="-5.3319142034689"/>
        <n v="-9.56902055346889"/>
        <n v="-9.31709905346889"/>
        <n v="-1.64897980346888"/>
        <n v="-5.7837203034689"/>
        <n v="-5.06266555346889"/>
        <n v="2.39367869653111"/>
        <n v="-9.5569759034689"/>
        <n v="-8.48785220346889"/>
        <n v="-7.0860261034689"/>
        <n v="-4.94907670346889"/>
        <n v="-0.9570013034689"/>
        <n v="-10.0720566034689"/>
        <n v="-3.91749455346888"/>
        <n v="-12.5678421034689"/>
        <n v="-12.6728776034689"/>
        <n v="-7.32831780346889"/>
        <n v="15.0036636965311"/>
        <n v="8.30673649653112"/>
      </sharedItems>
    </cacheField>
    <cacheField name="18prev" numFmtId="0">
      <sharedItems containsSemiMixedTypes="0" containsString="0" containsNumber="1">
        <n v="16.9564007351786"/>
        <n v="5.8006331351786"/>
        <n v="-2.52579221482141"/>
        <n v="11.2629793851786"/>
        <n v="6.16247013517861"/>
        <n v="-0.469221964821401"/>
        <n v="4.58274058517861"/>
        <n v="-0.266157814821383"/>
        <n v="-5.6870387148214"/>
        <n v="-6.75122396482139"/>
        <n v="-0.496654214821405"/>
        <n v="-0.948980064821399"/>
        <n v="0.681503135178602"/>
        <n v="3.9248889851786"/>
        <n v="-7.0941814648214"/>
        <n v="7.9798177851786"/>
        <n v="-6.72213501482139"/>
        <n v="-4.37669371482139"/>
        <n v="-8.17093471482139"/>
        <n v="-10.5515852648214"/>
        <n v="-7.92010301482139"/>
        <n v="-5.6080414148214"/>
        <n v="-10.3458481148214"/>
        <n v="-2.07134231482141"/>
        <n v="-13.9530514148214"/>
        <n v="-10.7292118148214"/>
        <n v="-9.66111491482138"/>
        <n v="-9.6540314148214"/>
        <n v="-0.733588814821388"/>
        <n v="-1.61656541482139"/>
        <n v="0.136818085178618"/>
        <n v="-11.6301833648214"/>
        <n v="-8.8151366148214"/>
        <n v="-5.8236754148214"/>
        <n v="19.3549424851786"/>
        <n v="9.59605858517861"/>
      </sharedItems>
    </cacheField>
    <cacheField name="6monthlagriversed" numFmtId="0">
      <sharedItems containsSemiMixedTypes="0" containsString="0" containsNumber="1">
        <n v="0.08116080904778716"/>
        <n v="0.8831220639238129"/>
        <n v="0.9040261170041938"/>
        <n v="0.03161301381977912"/>
        <n v="-0.1389133839791384"/>
        <n v="-0.29017766208744833"/>
        <n v="0.023101414977201147"/>
        <n v="0.29202832224263026"/>
        <n v="1.353307445891012"/>
        <n v="1.3407068514318057"/>
        <n v="1.571273876913677"/>
        <n v="1.6441346078495591"/>
        <n v="1.745723065540746"/>
        <n v="2.2737938771543846"/>
        <n v="2.1497844842453233"/>
        <n v="1.584532394358134"/>
        <n v="1.5924157074435767"/>
        <n v="0.5994156724450007"/>
        <n v="0.4241267275541264"/>
        <n v="0.39365276414538497"/>
        <n v="1.2278404922970867"/>
        <n v="1.3722035673319943"/>
        <n v="0.9063620306712187"/>
        <n v="-0.22924006449949813"/>
        <n v="1.0611846595564427"/>
        <n v="1.8523227962135342"/>
        <n v="1.887878158450962"/>
        <n v="1.2400576382814241"/>
        <n v="-0.5179948659234945"/>
        <n v="-1.2336116904753456"/>
        <n v="-0.024147136682423197"/>
        <n v="0.556702246884661"/>
        <n v="3.043878265567688"/>
        <n v="3.0436400395140524"/>
        <n v="2.169882152018631"/>
        <n v="2.166248111248859"/>
      </sharedItems>
    </cacheField>
    <cacheField name="Chad" numFmtId="0">
      <sharedItems containsSemiMixedTypes="0" containsString="0" containsNumber="1">
        <n v="4.96"/>
        <n v="2.87"/>
        <n v="0.49"/>
        <n v="4.23"/>
        <n v="-1.42"/>
        <n v="-0.03"/>
        <n v="0.53"/>
        <n v="-0.91"/>
        <n v="-4.85"/>
        <n v="2.33"/>
        <n v="-1.92"/>
        <n v="-1.25"/>
        <n v="2.09"/>
        <n v="3.25"/>
        <n v="-4.0"/>
        <n v="2.1"/>
        <n v="7.37"/>
        <n v="4.41"/>
        <n v="9.95"/>
        <n v="28.78"/>
        <n v="4.67"/>
        <n v="-2.82"/>
        <n v="-0.17"/>
        <n v="-5.06"/>
        <n v="-0.77"/>
        <n v="11.19"/>
        <n v="-3.227486544"/>
        <n v="5.200707309"/>
        <n v="2.268214153"/>
        <n v="3.426256294"/>
        <n v="-1.457247848"/>
        <n v="-8.480542381"/>
        <n v="-5.338145808"/>
        <n v="-0.744294352"/>
        <n v="-0.068973581"/>
        <n v="-3.494931255"/>
      </sharedItems>
    </cacheField>
    <cacheField name="wave_height" numFmtId="0">
      <sharedItems containsSemiMixedTypes="0" containsString="0" containsNumber="1">
        <n v="2.06221435468296"/>
        <n v="2.32268907563026"/>
        <n v="2.34686372628884"/>
        <n v="2.05745664739884"/>
        <n v="2.14100739500488"/>
        <n v="2.32905373276272"/>
        <n v="2.24031983221917"/>
        <n v="2.07660067396799"/>
        <n v="2.15756043956043"/>
        <n v="2.27224796293337"/>
        <n v="2.26327806122449"/>
        <n v="2.30390453568601"/>
        <n v="2.44373690825303"/>
        <n v="2.61867128653208"/>
        <n v="2.66656087602078"/>
        <n v="2.279255637912"/>
        <n v="2.53129106628242"/>
        <n v="2.34535786350148"/>
        <n v="2.30782338021674"/>
        <n v="2.32334198113208"/>
        <n v="2.29837651122624"/>
        <n v="2.37264587409368"/>
        <n v="2.35394648829431"/>
        <n v="2.31870309844423"/>
        <n v="2.1946392430017"/>
        <n v="2.37129330254041"/>
        <n v="2.28140688501075"/>
        <n v="2.30066353964077"/>
        <n v="2.14033776734481"/>
        <n v="2.11710776788454"/>
        <n v="2.03802554845875"/>
        <n v="2.27897546276366"/>
        <n v="2.14534940036899"/>
        <n v="2.18442773504764"/>
        <n v="2.52413893232074"/>
        <n v="2.17425361155698"/>
      </sharedItems>
    </cacheField>
    <cacheField name="wave_height^2" numFmtId="0">
      <sharedItems containsSemiMixedTypes="0" containsString="0" containsNumber="1">
        <n v="4.252728044660457"/>
        <n v="5.394884542052151"/>
        <n v="5.5077693497703395"/>
        <n v="4.233127855925675"/>
        <n v="4.583912665465582"/>
        <n v="5.4244912900959585"/>
        <n v="5.0190329506345295"/>
        <n v="4.31227035912431"/>
        <n v="4.6550670503561955"/>
        <n v="5.16311080505485"/>
        <n v="5.1224275824200864"/>
        <n v="5.307976109554569"/>
        <n v="5.971850076758078"/>
        <n v="6.857439306907578"/>
        <n v="7.11054690552471"/>
        <n v="5.195006262953639"/>
        <n v="6.4074344622411905"/>
        <n v="5.500703507888227"/>
        <n v="5.326048754275019"/>
        <n v="5.397917961290739"/>
        <n v="5.282534587356503"/>
        <n v="5.629448443853763"/>
        <n v="5.541064069753114"/>
        <n v="5.376384058734872"/>
        <n v="4.816441406923075"/>
        <n v="5.623031926673005"/>
        <n v="5.2048173749744535"/>
        <n v="5.293052722632397"/>
        <n v="4.581045758322566"/>
        <n v="4.482145300837058"/>
        <n v="4.153548136170589"/>
        <n v="5.1937291598788375"/>
        <n v="4.602524049663584"/>
        <n v="4.771724529645362"/>
        <n v="6.3712773496572845"/>
        <n v="4.72737876736857"/>
      </sharedItems>
    </cacheField>
    <cacheField name="point_sur_height^2" numFmtId="0">
      <sharedItems containsSemiMixedTypes="0" containsString="0" containsNumber="1">
        <n v="0.0"/>
        <n v="5.745291374"/>
        <n v="4.803766063"/>
        <n v="5.655690549"/>
        <n v="5.147433515"/>
        <n v="5.563267805"/>
        <n v="4.778745736"/>
        <n v="4.726015419"/>
        <n v="4.320547386"/>
        <n v="6.050901347"/>
        <n v="4.692865226"/>
        <n v="4.696507358"/>
        <n v="4.542795853"/>
        <n v="4.314005957"/>
      </sharedItems>
    </cacheField>
  </cacheFields>
</pivotCacheDefinition>
</file>

<file path=xl/slicerCaches/slicerCache1.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20" sourceName="Column20">
  <x14:extLst>
    <ext uri="{2F2917AC-EB37-4324-AD4E-5DD8C200BD13}">
      <x15:tableSlicerCache tableId="1" column="20"/>
    </ext>
  </x14:extLst>
</x14:slicerCacheDefinition>
</file>

<file path=xl/slicerCaches/slicerCache2.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2_Col_20" sourceName="Column20">
  <x14:extLst>
    <ext uri="{2F2917AC-EB37-4324-AD4E-5DD8C200BD13}">
      <x15:tableSlicerCache tableId="2" column="20"/>
    </ext>
  </x14:extLst>
</x14:slicerCacheDefinition>
</file>

<file path=xl/slicerCaches/slicerCache3.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3_Col_1" sourceName="Column1">
  <x14:extLst>
    <ext uri="{2F2917AC-EB37-4324-AD4E-5DD8C200BD13}">
      <x15:tableSlicerCache tableId="3" column="1"/>
    </ext>
  </x14:extLst>
</x14:slicerCacheDefinition>
</file>

<file path=xl/slicers/slicer1.xml><?xml version="1.0" encoding="utf-8"?>
<x14:slicers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14:slicer name="Column20_1" cache="SlicerCache_Table_1_Col_20" caption="Column20" rowHeight="247650"/>
</x14:slicers>
</file>

<file path=xl/slicers/slicer2.xml><?xml version="1.0" encoding="utf-8"?>
<x14:slicers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14:slicer name="Column20_2" cache="SlicerCache_Table_2_Col_20" caption="Column20" rowHeight="247650"/>
</x14:slicers>
</file>

<file path=xl/slicers/slicer3.xml><?xml version="1.0" encoding="utf-8"?>
<x14:slicers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14:slicer name="Column1_3" cache="SlicerCache_Table_3_Col_1" caption="Column1" rowHeight="247650"/>
</x14:slicers>
</file>

<file path=xl/tables/table1.xml><?xml version="1.0" encoding="utf-8"?>
<table xmlns="http://schemas.openxmlformats.org/spreadsheetml/2006/main" headerRowCount="0" ref="A1:W42" displayName="Table_1" id="1">
  <autoFilter ref="$A$1:$W$42"/>
  <tableColumns count="2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s>
  <tableStyleInfo showColumnStripes="0" showFirstColumn="0" showLastColumn="0" showRowStripes="0"/>
  <extLst>
    <ext uri="GoogleSheetsCustomDataVersion1">
      <go:sheetsCustomData xmlns:go="http://customooxmlschemas.google.com/" headerRowCount="1"/>
    </ext>
  </extLst>
</table>
</file>

<file path=xl/tables/table2.xml><?xml version="1.0" encoding="utf-8"?>
<table xmlns="http://schemas.openxmlformats.org/spreadsheetml/2006/main" headerRowCount="0" ref="A1:W993" displayName="Table_2" id="2">
  <autoFilter ref="$A$1:$W$993"/>
  <tableColumns count="2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s>
  <tableStyleInfo showColumnStripes="0" showFirstColumn="0" showLastColumn="0" showRowStripes="0"/>
  <extLst>
    <ext uri="GoogleSheetsCustomDataVersion1">
      <go:sheetsCustomData xmlns:go="http://customooxmlschemas.google.com/" headerRowCount="1"/>
    </ext>
  </extLst>
</table>
</file>

<file path=xl/tables/table3.xml><?xml version="1.0" encoding="utf-8"?>
<table xmlns="http://schemas.openxmlformats.org/spreadsheetml/2006/main" headerRowCount="0" ref="A1:AU37" displayName="Table_3" id="3">
  <autoFilter ref="$A$1:$AU$37"/>
  <tableColumns count="4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s>
  <tableStyleInfo showColumnStripes="0" showFirstColumn="0" showLastColumn="0" showRowStripes="0"/>
  <extLst>
    <ext uri="GoogleSheetsCustomDataVersion1">
      <go:sheetsCustomData xmlns:go="http://customooxmlschemas.google.com/" headerRowCount="1"/>
    </ext>
  </extLst>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4" Type="http://schemas.openxmlformats.org/officeDocument/2006/relationships/table" Target="../tables/table1.xml"/><Relationship Id="rId5" Type="http://schemas.openxmlformats.org/officeDocument/2006/relationships/table" Target="../tables/table2.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 Id="rId2" Type="http://schemas.microsoft.com/office/2007/relationships/slicer" Target="../slicers/slicer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 Id="rId2" Type="http://schemas.microsoft.com/office/2007/relationships/slicer" Target="../slicers/slicer2.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 Id="rId3" Type="http://schemas.openxmlformats.org/officeDocument/2006/relationships/table" Target="../tables/table3.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 Id="rId2" Type="http://schemas.microsoft.com/office/2007/relationships/slicer" Target="../slicers/slicer3.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2" width="8.71"/>
    <col customWidth="1" min="23" max="23" width="12.29"/>
    <col customWidth="1" min="24" max="24" width="14.29"/>
    <col customWidth="1" min="25" max="26" width="8.71"/>
    <col customWidth="1" min="27" max="27" width="3.86"/>
    <col customWidth="1" min="28" max="28" width="57.29"/>
  </cols>
  <sheetData>
    <row r="1">
      <c r="A1" s="1" t="s">
        <v>0</v>
      </c>
      <c r="B1" s="1">
        <v>1.0</v>
      </c>
      <c r="C1" s="1">
        <v>2.0</v>
      </c>
      <c r="D1" s="1">
        <v>3.0</v>
      </c>
      <c r="E1" s="1">
        <v>4.0</v>
      </c>
      <c r="F1" s="1">
        <v>5.0</v>
      </c>
      <c r="G1" s="1">
        <v>6.0</v>
      </c>
      <c r="H1" s="1">
        <v>7.0</v>
      </c>
      <c r="I1" s="1">
        <v>8.0</v>
      </c>
      <c r="J1" s="1">
        <v>9.0</v>
      </c>
      <c r="K1" s="1">
        <v>10.0</v>
      </c>
      <c r="L1" s="1">
        <v>11.0</v>
      </c>
      <c r="M1" s="1">
        <v>12.0</v>
      </c>
      <c r="N1" s="1">
        <v>13.0</v>
      </c>
      <c r="O1" s="1">
        <v>14.0</v>
      </c>
      <c r="P1" s="1">
        <v>15.0</v>
      </c>
      <c r="Q1" s="1">
        <v>16.0</v>
      </c>
      <c r="R1" s="1">
        <v>17.0</v>
      </c>
      <c r="S1" s="1">
        <v>18.0</v>
      </c>
      <c r="T1" s="2" t="s">
        <v>1</v>
      </c>
      <c r="U1" s="2" t="s">
        <v>2</v>
      </c>
      <c r="V1" s="1" t="s">
        <v>3</v>
      </c>
      <c r="W1" s="1" t="s">
        <v>4</v>
      </c>
      <c r="X1" s="3"/>
      <c r="Y1" s="3"/>
      <c r="AB1" s="3"/>
    </row>
    <row r="2">
      <c r="A2" s="1">
        <v>1980.0</v>
      </c>
      <c r="B2" s="3" t="s">
        <v>5</v>
      </c>
      <c r="C2" s="3" t="s">
        <v>5</v>
      </c>
      <c r="D2" s="3" t="s">
        <v>5</v>
      </c>
      <c r="E2" s="3" t="s">
        <v>5</v>
      </c>
      <c r="F2" s="3" t="s">
        <v>5</v>
      </c>
      <c r="G2" s="3" t="s">
        <v>5</v>
      </c>
      <c r="H2" s="3" t="s">
        <v>5</v>
      </c>
      <c r="I2" s="3" t="s">
        <v>5</v>
      </c>
      <c r="J2" s="3" t="s">
        <v>5</v>
      </c>
      <c r="K2" s="3" t="s">
        <v>5</v>
      </c>
      <c r="L2" s="3" t="s">
        <v>5</v>
      </c>
      <c r="M2" s="3" t="s">
        <v>5</v>
      </c>
      <c r="N2" s="3" t="s">
        <v>5</v>
      </c>
      <c r="O2" s="3" t="s">
        <v>5</v>
      </c>
      <c r="P2" s="3" t="s">
        <v>5</v>
      </c>
      <c r="Q2" s="3" t="s">
        <v>5</v>
      </c>
      <c r="R2" s="3" t="s">
        <v>5</v>
      </c>
      <c r="S2" s="3" t="s">
        <v>5</v>
      </c>
      <c r="T2" s="4">
        <v>96.30966659</v>
      </c>
      <c r="U2" s="3" t="s">
        <v>5</v>
      </c>
      <c r="V2" s="3" t="s">
        <v>5</v>
      </c>
      <c r="W2" s="4">
        <f t="shared" ref="W2:W42" si="1">log(T2)</f>
        <v>1.983669879</v>
      </c>
      <c r="X2" s="3"/>
      <c r="Y2" s="3"/>
    </row>
    <row r="3">
      <c r="A3" s="1">
        <v>1981.0</v>
      </c>
      <c r="B3" s="3" t="s">
        <v>5</v>
      </c>
      <c r="C3" s="3" t="s">
        <v>5</v>
      </c>
      <c r="D3" s="3" t="s">
        <v>5</v>
      </c>
      <c r="E3" s="1" t="s">
        <v>5</v>
      </c>
      <c r="F3" s="3" t="s">
        <v>5</v>
      </c>
      <c r="G3" s="3" t="s">
        <v>5</v>
      </c>
      <c r="H3" s="3" t="s">
        <v>5</v>
      </c>
      <c r="I3" s="3" t="s">
        <v>5</v>
      </c>
      <c r="J3" s="3" t="s">
        <v>5</v>
      </c>
      <c r="K3" s="3" t="s">
        <v>5</v>
      </c>
      <c r="L3" s="3" t="s">
        <v>5</v>
      </c>
      <c r="M3" s="3" t="s">
        <v>5</v>
      </c>
      <c r="N3" s="3" t="s">
        <v>5</v>
      </c>
      <c r="O3" s="3" t="s">
        <v>5</v>
      </c>
      <c r="P3" s="3" t="s">
        <v>5</v>
      </c>
      <c r="Q3" s="3" t="s">
        <v>5</v>
      </c>
      <c r="R3" s="3" t="s">
        <v>5</v>
      </c>
      <c r="S3" s="3" t="s">
        <v>5</v>
      </c>
      <c r="T3" s="4">
        <v>5.518414764</v>
      </c>
      <c r="U3" s="3" t="s">
        <v>5</v>
      </c>
      <c r="V3" s="3" t="s">
        <v>5</v>
      </c>
      <c r="W3" s="4">
        <f t="shared" si="1"/>
        <v>0.7418143389</v>
      </c>
      <c r="X3" s="3"/>
      <c r="Y3" s="1"/>
    </row>
    <row r="4">
      <c r="A4" s="1">
        <v>1982.0</v>
      </c>
      <c r="B4" s="3" t="s">
        <v>5</v>
      </c>
      <c r="C4" s="3" t="s">
        <v>5</v>
      </c>
      <c r="D4" s="3" t="s">
        <v>5</v>
      </c>
      <c r="E4" s="3" t="s">
        <v>5</v>
      </c>
      <c r="F4" s="3" t="s">
        <v>5</v>
      </c>
      <c r="G4" s="3" t="s">
        <v>5</v>
      </c>
      <c r="H4" s="3" t="s">
        <v>5</v>
      </c>
      <c r="I4" s="3" t="s">
        <v>5</v>
      </c>
      <c r="J4" s="3" t="s">
        <v>5</v>
      </c>
      <c r="K4" s="3" t="s">
        <v>5</v>
      </c>
      <c r="L4" s="3" t="s">
        <v>5</v>
      </c>
      <c r="M4" s="3" t="s">
        <v>5</v>
      </c>
      <c r="N4" s="3" t="s">
        <v>5</v>
      </c>
      <c r="O4" s="3" t="s">
        <v>5</v>
      </c>
      <c r="P4" s="3" t="s">
        <v>5</v>
      </c>
      <c r="Q4" s="3" t="s">
        <v>5</v>
      </c>
      <c r="R4" s="3" t="s">
        <v>5</v>
      </c>
      <c r="S4" s="3" t="s">
        <v>5</v>
      </c>
      <c r="T4" s="4">
        <v>4.682333209</v>
      </c>
      <c r="U4" s="3" t="s">
        <v>5</v>
      </c>
      <c r="V4" s="3" t="s">
        <v>5</v>
      </c>
      <c r="W4" s="4">
        <f t="shared" si="1"/>
        <v>0.6704623162</v>
      </c>
      <c r="X4" s="3"/>
      <c r="Y4" s="1"/>
    </row>
    <row r="5">
      <c r="A5" s="1">
        <v>1983.0</v>
      </c>
      <c r="B5" s="3" t="s">
        <v>5</v>
      </c>
      <c r="C5" s="3" t="s">
        <v>5</v>
      </c>
      <c r="D5" s="3" t="s">
        <v>5</v>
      </c>
      <c r="E5" s="3" t="s">
        <v>5</v>
      </c>
      <c r="F5" s="3" t="s">
        <v>5</v>
      </c>
      <c r="G5" s="3" t="s">
        <v>5</v>
      </c>
      <c r="H5" s="3" t="s">
        <v>5</v>
      </c>
      <c r="I5" s="3" t="s">
        <v>5</v>
      </c>
      <c r="J5" s="3" t="s">
        <v>5</v>
      </c>
      <c r="K5" s="3" t="s">
        <v>5</v>
      </c>
      <c r="L5" s="3" t="s">
        <v>5</v>
      </c>
      <c r="M5" s="3" t="s">
        <v>5</v>
      </c>
      <c r="N5" s="3" t="s">
        <v>5</v>
      </c>
      <c r="O5" s="3" t="s">
        <v>5</v>
      </c>
      <c r="P5" s="3" t="s">
        <v>5</v>
      </c>
      <c r="Q5" s="3" t="s">
        <v>5</v>
      </c>
      <c r="R5" s="3" t="s">
        <v>5</v>
      </c>
      <c r="S5" s="3" t="s">
        <v>5</v>
      </c>
      <c r="T5" s="4">
        <v>61.07234806</v>
      </c>
      <c r="U5" s="3" t="s">
        <v>5</v>
      </c>
      <c r="V5" s="3" t="s">
        <v>5</v>
      </c>
      <c r="W5" s="4">
        <f t="shared" si="1"/>
        <v>1.785844618</v>
      </c>
      <c r="X5" s="3"/>
      <c r="Y5" s="3"/>
    </row>
    <row r="6">
      <c r="A6" s="1">
        <v>1984.0</v>
      </c>
      <c r="B6" s="5">
        <v>-1.0858833281321</v>
      </c>
      <c r="C6" s="3">
        <v>-12.8886940483473</v>
      </c>
      <c r="D6" s="3">
        <v>-6.08275739160183</v>
      </c>
      <c r="E6" s="3">
        <v>-3.07116830435423</v>
      </c>
      <c r="F6" s="3">
        <v>-0.436499391315834</v>
      </c>
      <c r="G6" s="3">
        <v>-1.63587126142471</v>
      </c>
      <c r="H6" s="3">
        <v>-5.29122050849851</v>
      </c>
      <c r="I6" s="3">
        <v>5.72047298394236</v>
      </c>
      <c r="J6" s="3">
        <v>-4.85802657668964</v>
      </c>
      <c r="K6" s="3">
        <v>-6.6081184848757</v>
      </c>
      <c r="L6" s="3">
        <v>-0.195840605807916</v>
      </c>
      <c r="M6" s="3">
        <v>1.07150599168082</v>
      </c>
      <c r="N6" s="3">
        <v>-1.26538219282081</v>
      </c>
      <c r="O6" s="3">
        <v>1.18414696905344</v>
      </c>
      <c r="P6" s="3">
        <v>4.42298584667273</v>
      </c>
      <c r="Q6" s="3">
        <v>21.2969120847018</v>
      </c>
      <c r="R6" s="3">
        <v>18.4876111465311</v>
      </c>
      <c r="S6" s="3">
        <v>16.9564007351786</v>
      </c>
      <c r="T6" s="4">
        <v>1.760113051</v>
      </c>
      <c r="U6" s="3" t="s">
        <v>5</v>
      </c>
      <c r="V6" s="3" t="s">
        <v>5</v>
      </c>
      <c r="W6" s="4">
        <f t="shared" si="1"/>
        <v>0.2455405632</v>
      </c>
      <c r="X6" s="3"/>
      <c r="Y6" s="3"/>
    </row>
    <row r="7">
      <c r="A7" s="1">
        <v>1985.0</v>
      </c>
      <c r="B7" s="5">
        <v>2.19496317409173</v>
      </c>
      <c r="C7" s="3">
        <v>0.355948668261846</v>
      </c>
      <c r="D7" s="3">
        <v>-3.08231786301471</v>
      </c>
      <c r="E7" s="3">
        <v>0.723450634206685</v>
      </c>
      <c r="F7" s="3">
        <v>5.37130453493234</v>
      </c>
      <c r="G7" s="3">
        <v>5.0350774386845</v>
      </c>
      <c r="H7" s="3">
        <v>5.12664809150147</v>
      </c>
      <c r="I7" s="3">
        <v>11.3173387839423</v>
      </c>
      <c r="J7" s="3">
        <v>11.2932997733104</v>
      </c>
      <c r="K7" s="3">
        <v>5.27794891512428</v>
      </c>
      <c r="L7" s="3">
        <v>17.6876162441921</v>
      </c>
      <c r="M7" s="3">
        <v>21.3733083416808</v>
      </c>
      <c r="N7" s="3">
        <v>20.4427239571792</v>
      </c>
      <c r="O7" s="3">
        <v>28.4540810690534</v>
      </c>
      <c r="P7" s="3">
        <v>12.3794182966727</v>
      </c>
      <c r="Q7" s="3">
        <v>15.1991458847018</v>
      </c>
      <c r="R7" s="3">
        <v>10.2885097965311</v>
      </c>
      <c r="S7" s="3">
        <v>5.8006331351786</v>
      </c>
      <c r="T7" s="4">
        <v>0.650851388</v>
      </c>
      <c r="U7" s="3">
        <v>0.922447761579692</v>
      </c>
      <c r="V7" s="3">
        <v>306.503466256519</v>
      </c>
      <c r="W7" s="4">
        <f t="shared" si="1"/>
        <v>-0.1865181646</v>
      </c>
      <c r="X7" s="3"/>
      <c r="Y7" s="3"/>
    </row>
    <row r="8">
      <c r="A8" s="1">
        <v>1986.0</v>
      </c>
      <c r="B8" s="5">
        <v>8.23756396434419</v>
      </c>
      <c r="C8" s="3">
        <v>6.72437096415112</v>
      </c>
      <c r="D8" s="3">
        <v>5.4617017695831</v>
      </c>
      <c r="E8" s="3">
        <v>3.42952912585633</v>
      </c>
      <c r="F8" s="3">
        <v>5.14357929048886</v>
      </c>
      <c r="G8" s="3">
        <v>4.06692931042235</v>
      </c>
      <c r="H8" s="3">
        <v>0.125175291501478</v>
      </c>
      <c r="I8" s="3">
        <v>5.78594323394236</v>
      </c>
      <c r="J8" s="3">
        <v>-4.13529157668964</v>
      </c>
      <c r="K8" s="3">
        <v>-2.26942253487572</v>
      </c>
      <c r="L8" s="3">
        <v>1.55608364419207</v>
      </c>
      <c r="M8" s="3">
        <v>2.15342769168083</v>
      </c>
      <c r="N8" s="3">
        <v>-1.70590854282081</v>
      </c>
      <c r="O8" s="3">
        <v>-6.88770168094655</v>
      </c>
      <c r="P8" s="3">
        <v>-0.912890253327277</v>
      </c>
      <c r="Q8" s="3">
        <v>8.96134628470175</v>
      </c>
      <c r="R8" s="3">
        <v>-0.0106177534688925</v>
      </c>
      <c r="S8" s="3">
        <v>-2.52579221482141</v>
      </c>
      <c r="T8" s="4">
        <v>14.6301586</v>
      </c>
      <c r="U8" s="3">
        <v>1.01658711538525</v>
      </c>
      <c r="V8" s="3">
        <v>277.867349815027</v>
      </c>
      <c r="W8" s="4">
        <f t="shared" si="1"/>
        <v>1.165249034</v>
      </c>
      <c r="X8" s="3"/>
      <c r="Y8" s="3"/>
    </row>
    <row r="9">
      <c r="A9" s="1">
        <v>1987.0</v>
      </c>
      <c r="B9" s="5">
        <v>-2.06117098330125</v>
      </c>
      <c r="C9" s="3">
        <v>-4.06647823350085</v>
      </c>
      <c r="D9" s="3">
        <v>-2.75195668475237</v>
      </c>
      <c r="E9" s="3">
        <v>-1.79481307179674</v>
      </c>
      <c r="F9" s="3">
        <v>-3.93598046550943</v>
      </c>
      <c r="G9" s="3">
        <v>-3.04305738005949</v>
      </c>
      <c r="H9" s="3">
        <v>-6.37419135849851</v>
      </c>
      <c r="I9" s="3">
        <v>1.56828123394234</v>
      </c>
      <c r="J9" s="3">
        <v>-7.11172972668965</v>
      </c>
      <c r="K9" s="3">
        <v>-10.1177901348757</v>
      </c>
      <c r="L9" s="3">
        <v>-3.25128085580792</v>
      </c>
      <c r="M9" s="3">
        <v>0.709377991680839</v>
      </c>
      <c r="N9" s="3">
        <v>-1.02434944282081</v>
      </c>
      <c r="O9" s="3">
        <v>2.70415706905345</v>
      </c>
      <c r="P9" s="3">
        <v>-2.79828825332729</v>
      </c>
      <c r="Q9" s="3">
        <v>4.09447028470174</v>
      </c>
      <c r="R9" s="3">
        <v>15.9382980965311</v>
      </c>
      <c r="S9" s="3">
        <v>11.2629793851786</v>
      </c>
      <c r="T9" s="4">
        <v>1.404366901</v>
      </c>
      <c r="U9" s="3">
        <v>1.0204756529978</v>
      </c>
      <c r="V9" s="3">
        <v>300.475447565781</v>
      </c>
      <c r="W9" s="4">
        <f t="shared" si="1"/>
        <v>0.1474805852</v>
      </c>
      <c r="X9" s="3"/>
      <c r="Y9" s="3"/>
    </row>
    <row r="10">
      <c r="A10" s="1">
        <v>1988.0</v>
      </c>
      <c r="B10" s="5">
        <v>-5.7993143262139</v>
      </c>
      <c r="C10" s="3">
        <v>-6.19790738385893</v>
      </c>
      <c r="D10" s="3">
        <v>-2.46554960583819</v>
      </c>
      <c r="E10" s="3">
        <v>-2.89996758284261</v>
      </c>
      <c r="F10" s="3">
        <v>-6.57909375504295</v>
      </c>
      <c r="G10" s="3">
        <v>-3.33682727711147</v>
      </c>
      <c r="H10" s="3">
        <v>1.75435204150149</v>
      </c>
      <c r="I10" s="3">
        <v>5.33844408394236</v>
      </c>
      <c r="J10" s="3">
        <v>-7.71710692668964</v>
      </c>
      <c r="K10" s="3">
        <v>-4.67975923487572</v>
      </c>
      <c r="L10" s="3">
        <v>0.382306894192084</v>
      </c>
      <c r="M10" s="3">
        <v>5.95438834168083</v>
      </c>
      <c r="N10" s="3">
        <v>8.22523290717921</v>
      </c>
      <c r="O10" s="3">
        <v>15.1955888190535</v>
      </c>
      <c r="P10" s="3">
        <v>3.91546469667273</v>
      </c>
      <c r="Q10" s="3">
        <v>9.01643903470175</v>
      </c>
      <c r="R10" s="3">
        <v>7.17324564653111</v>
      </c>
      <c r="S10" s="3">
        <v>6.16247013517861</v>
      </c>
      <c r="T10" s="4">
        <v>0.746645972</v>
      </c>
      <c r="U10" s="3">
        <v>0.989903962843237</v>
      </c>
      <c r="V10" s="3">
        <v>292.872502925686</v>
      </c>
      <c r="W10" s="4">
        <f t="shared" si="1"/>
        <v>-0.1268852735</v>
      </c>
      <c r="X10" s="3"/>
      <c r="Y10" s="3"/>
    </row>
    <row r="11">
      <c r="A11" s="1">
        <v>1989.0</v>
      </c>
      <c r="B11" s="5">
        <v>-7.27903176415549</v>
      </c>
      <c r="C11" s="3">
        <v>-10.4894785478896</v>
      </c>
      <c r="D11" s="3">
        <v>-4.23009279043521</v>
      </c>
      <c r="E11" s="3">
        <v>-0.253875751783482</v>
      </c>
      <c r="F11" s="3">
        <v>-7.94668299170181</v>
      </c>
      <c r="G11" s="3">
        <v>-6.04976069412021</v>
      </c>
      <c r="H11" s="3">
        <v>-6.25082305849853</v>
      </c>
      <c r="I11" s="3">
        <v>3.25510118394236</v>
      </c>
      <c r="J11" s="3">
        <v>3.56732202331035</v>
      </c>
      <c r="K11" s="3">
        <v>-2.79190003487572</v>
      </c>
      <c r="L11" s="3">
        <v>11.5355960941921</v>
      </c>
      <c r="M11" s="3">
        <v>21.0091684416808</v>
      </c>
      <c r="N11" s="3">
        <v>26.1732490571792</v>
      </c>
      <c r="O11" s="3">
        <v>25.8573656190534</v>
      </c>
      <c r="P11" s="3">
        <v>4.93622414667273</v>
      </c>
      <c r="Q11" s="3">
        <v>8.15035568470175</v>
      </c>
      <c r="R11" s="3">
        <v>4.22084464653112</v>
      </c>
      <c r="S11" s="3">
        <v>-0.469221964821401</v>
      </c>
      <c r="T11" s="4">
        <v>0.705855602</v>
      </c>
      <c r="U11" s="3">
        <v>0.693011591508522</v>
      </c>
      <c r="V11" s="3">
        <v>294.484495101121</v>
      </c>
      <c r="W11" s="4">
        <f t="shared" si="1"/>
        <v>-0.1512841342</v>
      </c>
      <c r="X11" s="3"/>
      <c r="Y11" s="3"/>
    </row>
    <row r="12">
      <c r="A12" s="1">
        <v>1990.0</v>
      </c>
      <c r="B12" s="5">
        <v>-3.2724333065546</v>
      </c>
      <c r="C12" s="3">
        <v>-5.15752740156091</v>
      </c>
      <c r="D12" s="3">
        <v>-1.74337203836654</v>
      </c>
      <c r="E12" s="3">
        <v>-1.81840594566067</v>
      </c>
      <c r="F12" s="3">
        <v>-7.49022255054675</v>
      </c>
      <c r="G12" s="3">
        <v>-8.81187670341748</v>
      </c>
      <c r="H12" s="3">
        <v>-2.33573815849852</v>
      </c>
      <c r="I12" s="3">
        <v>-3.43239366605764</v>
      </c>
      <c r="J12" s="3">
        <v>4.98367197331035</v>
      </c>
      <c r="K12" s="3">
        <v>-7.35135693487572</v>
      </c>
      <c r="L12" s="3">
        <v>11.1383791441921</v>
      </c>
      <c r="M12" s="3">
        <v>23.0795775916808</v>
      </c>
      <c r="N12" s="3">
        <v>23.2622352571792</v>
      </c>
      <c r="O12" s="3">
        <v>19.9748504690535</v>
      </c>
      <c r="P12" s="3">
        <v>6.36824534667272</v>
      </c>
      <c r="Q12" s="3">
        <v>7.84590698470174</v>
      </c>
      <c r="R12" s="3">
        <v>4.95872019653112</v>
      </c>
      <c r="S12" s="3">
        <v>4.58274058517861</v>
      </c>
      <c r="T12" s="4">
        <v>0.319447647</v>
      </c>
      <c r="U12" s="3">
        <v>0.790351524172668</v>
      </c>
      <c r="V12" s="3">
        <v>306.593013105742</v>
      </c>
      <c r="W12" s="4">
        <f t="shared" si="1"/>
        <v>-0.4956003065</v>
      </c>
      <c r="X12" s="3"/>
      <c r="Y12" s="3"/>
    </row>
    <row r="13">
      <c r="A13" s="1">
        <v>1991.0</v>
      </c>
      <c r="B13" s="5">
        <v>0.316123207793993</v>
      </c>
      <c r="C13" s="3">
        <v>-2.01738114228994</v>
      </c>
      <c r="D13" s="3">
        <v>-3.07024400034456</v>
      </c>
      <c r="E13" s="3">
        <v>-2.5460621497853</v>
      </c>
      <c r="F13" s="3">
        <v>-6.25330394381905</v>
      </c>
      <c r="G13" s="3">
        <v>-0.774087730710818</v>
      </c>
      <c r="H13" s="3">
        <v>-4.08188705849852</v>
      </c>
      <c r="I13" s="3">
        <v>1.24008403394237</v>
      </c>
      <c r="J13" s="3">
        <v>-6.44408032668963</v>
      </c>
      <c r="K13" s="3">
        <v>-7.67536363487571</v>
      </c>
      <c r="L13" s="3">
        <v>-1.09901905580793</v>
      </c>
      <c r="M13" s="3">
        <v>5.38127339168082</v>
      </c>
      <c r="N13" s="3">
        <v>2.32915685717919</v>
      </c>
      <c r="O13" s="3">
        <v>1.27197946905343</v>
      </c>
      <c r="P13" s="3">
        <v>-0.457072453327271</v>
      </c>
      <c r="Q13" s="3">
        <v>1.74232798470175</v>
      </c>
      <c r="R13" s="3">
        <v>5.01030399653112</v>
      </c>
      <c r="S13" s="3">
        <v>-0.266157814821383</v>
      </c>
      <c r="T13" s="4">
        <v>1.789818637</v>
      </c>
      <c r="U13" s="3">
        <v>0.793082948133858</v>
      </c>
      <c r="V13" s="3">
        <v>291.384926962789</v>
      </c>
      <c r="W13" s="4">
        <f t="shared" si="1"/>
        <v>0.252809026</v>
      </c>
      <c r="X13" s="3"/>
      <c r="Y13" s="3"/>
    </row>
    <row r="14" ht="15.75" customHeight="1">
      <c r="A14" s="1">
        <v>1992.0</v>
      </c>
      <c r="B14" s="5">
        <v>-5.28917369491947</v>
      </c>
      <c r="C14" s="3">
        <v>-6.96687152952259</v>
      </c>
      <c r="D14" s="3">
        <v>-7.43725914469329</v>
      </c>
      <c r="E14" s="3">
        <v>-3.68042217114565</v>
      </c>
      <c r="F14" s="3">
        <v>-6.58830396741294</v>
      </c>
      <c r="G14" s="3">
        <v>-3.09980328813072</v>
      </c>
      <c r="H14" s="3">
        <v>-4.71812975849852</v>
      </c>
      <c r="I14" s="3">
        <v>-1.33209556605766</v>
      </c>
      <c r="J14" s="3">
        <v>-7.01002612668964</v>
      </c>
      <c r="K14" s="3">
        <v>-6.93464433487571</v>
      </c>
      <c r="L14" s="3">
        <v>3.09892794419207</v>
      </c>
      <c r="M14" s="3">
        <v>5.08287419168082</v>
      </c>
      <c r="N14" s="3">
        <v>8.4960733571792</v>
      </c>
      <c r="O14" s="3">
        <v>11.8294947690534</v>
      </c>
      <c r="P14" s="3">
        <v>-5.42232605332728</v>
      </c>
      <c r="Q14" s="3">
        <v>-0.273827315298263</v>
      </c>
      <c r="R14" s="3">
        <v>-6.03823870346889</v>
      </c>
      <c r="S14" s="3">
        <v>-5.6870387148214</v>
      </c>
      <c r="T14" s="4">
        <v>2.128126208</v>
      </c>
      <c r="U14" s="3">
        <v>1.05574563898574</v>
      </c>
      <c r="V14" s="3">
        <v>287.843638270362</v>
      </c>
      <c r="W14" s="4">
        <f t="shared" si="1"/>
        <v>0.3279973801</v>
      </c>
      <c r="X14" s="3"/>
      <c r="Y14" s="3"/>
    </row>
    <row r="15" ht="15.75" customHeight="1">
      <c r="A15" s="1">
        <v>1993.0</v>
      </c>
      <c r="B15" s="5">
        <v>-5.33752132012364</v>
      </c>
      <c r="C15" s="3">
        <v>-1.56644230826907</v>
      </c>
      <c r="D15" s="3">
        <v>-8.23772381944508</v>
      </c>
      <c r="E15" s="3">
        <v>-4.54262227372058</v>
      </c>
      <c r="F15" s="3">
        <v>-5.21275923984112</v>
      </c>
      <c r="G15" s="3">
        <v>-9.26099050452362</v>
      </c>
      <c r="H15" s="3">
        <v>-5.21965255849851</v>
      </c>
      <c r="I15" s="3">
        <v>-8.69903101605765</v>
      </c>
      <c r="J15" s="3">
        <v>-13.8192566266896</v>
      </c>
      <c r="K15" s="3">
        <v>-16.1733934348757</v>
      </c>
      <c r="L15" s="3">
        <v>-9.19731595580792</v>
      </c>
      <c r="M15" s="3">
        <v>-6.00102965831918</v>
      </c>
      <c r="N15" s="3">
        <v>1.01591855717919</v>
      </c>
      <c r="O15" s="3">
        <v>0.794347869053453</v>
      </c>
      <c r="P15" s="3">
        <v>-12.3128198533273</v>
      </c>
      <c r="Q15" s="3">
        <v>-3.07469051529824</v>
      </c>
      <c r="R15" s="3">
        <v>-1.91803710346889</v>
      </c>
      <c r="S15" s="3">
        <v>-6.75122396482139</v>
      </c>
      <c r="T15" s="4">
        <v>42.98858577</v>
      </c>
      <c r="U15" s="3">
        <v>0.949460179094422</v>
      </c>
      <c r="V15" s="3">
        <v>280.614293966178</v>
      </c>
      <c r="W15" s="4">
        <f t="shared" si="1"/>
        <v>1.633353158</v>
      </c>
      <c r="X15" s="3"/>
      <c r="Y15" s="3"/>
    </row>
    <row r="16" ht="15.75" customHeight="1">
      <c r="A16" s="1">
        <v>1994.0</v>
      </c>
      <c r="B16" s="5">
        <v>-1.7667053794172</v>
      </c>
      <c r="C16" s="3">
        <v>-5.8499738827534</v>
      </c>
      <c r="D16" s="3">
        <v>-2.10859847585891</v>
      </c>
      <c r="E16" s="3">
        <v>-3.65700446869818</v>
      </c>
      <c r="F16" s="3">
        <v>-9.29081238503972</v>
      </c>
      <c r="G16" s="3">
        <v>-11.9989894616614</v>
      </c>
      <c r="H16" s="3">
        <v>-7.66364165849852</v>
      </c>
      <c r="I16" s="3">
        <v>-3.78432966605766</v>
      </c>
      <c r="J16" s="3">
        <v>-7.96203442668964</v>
      </c>
      <c r="K16" s="3">
        <v>-11.9827954348757</v>
      </c>
      <c r="L16" s="3">
        <v>-3.26436435580793</v>
      </c>
      <c r="M16" s="3">
        <v>10.2330132416808</v>
      </c>
      <c r="N16" s="3">
        <v>5.8586526071792</v>
      </c>
      <c r="O16" s="3">
        <v>4.85630191905344</v>
      </c>
      <c r="P16" s="3">
        <v>-6.62062265332726</v>
      </c>
      <c r="Q16" s="3">
        <v>3.33612488470175</v>
      </c>
      <c r="R16" s="3">
        <v>2.89262744653111</v>
      </c>
      <c r="S16" s="3">
        <v>-0.496654214821405</v>
      </c>
      <c r="T16" s="4">
        <v>0.83792008</v>
      </c>
      <c r="U16" s="3">
        <v>0.847702090784523</v>
      </c>
      <c r="V16" s="3">
        <v>291.744237530326</v>
      </c>
      <c r="W16" s="4">
        <f t="shared" si="1"/>
        <v>-0.07679740198</v>
      </c>
      <c r="X16" s="3"/>
      <c r="Y16" s="3"/>
    </row>
    <row r="17" ht="15.75" customHeight="1">
      <c r="A17" s="1">
        <v>1995.0</v>
      </c>
      <c r="B17" s="5">
        <v>5.3524566453751</v>
      </c>
      <c r="C17" s="3">
        <v>9.22683248895103</v>
      </c>
      <c r="D17" s="3">
        <v>5.204975370493</v>
      </c>
      <c r="E17" s="3">
        <v>-0.76606974943536</v>
      </c>
      <c r="F17" s="3">
        <v>-2.29106764088617</v>
      </c>
      <c r="G17" s="3">
        <v>-4.83566862077873</v>
      </c>
      <c r="H17" s="3">
        <v>-2.47236770849852</v>
      </c>
      <c r="I17" s="3">
        <v>-2.15783361605764</v>
      </c>
      <c r="J17" s="3">
        <v>-8.62175652668965</v>
      </c>
      <c r="K17" s="3">
        <v>-10.8206215848757</v>
      </c>
      <c r="L17" s="3">
        <v>-11.8438739058079</v>
      </c>
      <c r="M17" s="3">
        <v>-8.91876230831917</v>
      </c>
      <c r="N17" s="3">
        <v>-9.96599049282081</v>
      </c>
      <c r="O17" s="3">
        <v>-12.1516256309466</v>
      </c>
      <c r="P17" s="3">
        <v>-8.86988130332728</v>
      </c>
      <c r="Q17" s="3">
        <v>3.93492218470175</v>
      </c>
      <c r="R17" s="3">
        <v>0.85616134653111</v>
      </c>
      <c r="S17" s="3">
        <v>-0.948980064821399</v>
      </c>
      <c r="T17" s="4">
        <v>73.68740388</v>
      </c>
      <c r="U17" s="3">
        <v>1.16891913107424</v>
      </c>
      <c r="V17" s="3">
        <v>275.08816500753</v>
      </c>
      <c r="W17" s="4">
        <f t="shared" si="1"/>
        <v>1.867393256</v>
      </c>
      <c r="X17" s="3"/>
      <c r="Y17" s="3"/>
    </row>
    <row r="18" ht="15.75" customHeight="1">
      <c r="A18" s="1">
        <v>1996.0</v>
      </c>
      <c r="B18" s="5">
        <v>0.447907166970367</v>
      </c>
      <c r="C18" s="3">
        <v>7.56738006327259</v>
      </c>
      <c r="D18" s="3">
        <v>5.14524518867367</v>
      </c>
      <c r="E18" s="3">
        <v>2.97867703640884</v>
      </c>
      <c r="F18" s="3">
        <v>2.54169938622209</v>
      </c>
      <c r="G18" s="3">
        <v>-2.70901623690247</v>
      </c>
      <c r="H18" s="3">
        <v>-4.79271165849852</v>
      </c>
      <c r="I18" s="3">
        <v>0.306171333942359</v>
      </c>
      <c r="J18" s="3">
        <v>-8.71159622668964</v>
      </c>
      <c r="K18" s="3">
        <v>-11.7141538348757</v>
      </c>
      <c r="L18" s="3">
        <v>-7.45399705580792</v>
      </c>
      <c r="M18" s="3">
        <v>-8.64840150831918</v>
      </c>
      <c r="N18" s="3">
        <v>-10.2114068428208</v>
      </c>
      <c r="O18" s="3">
        <v>-11.0312763309466</v>
      </c>
      <c r="P18" s="3">
        <v>-8.69954785332726</v>
      </c>
      <c r="Q18" s="3">
        <v>0.577739084701761</v>
      </c>
      <c r="R18" s="3">
        <v>2.70366669653112</v>
      </c>
      <c r="S18" s="3">
        <v>0.681503135178602</v>
      </c>
      <c r="T18" s="4">
        <v>14.4508827</v>
      </c>
      <c r="U18" s="3">
        <v>1.0157552359308</v>
      </c>
      <c r="V18" s="3">
        <v>288.719476759826</v>
      </c>
      <c r="W18" s="4">
        <f t="shared" si="1"/>
        <v>1.159894376</v>
      </c>
      <c r="X18" s="3"/>
      <c r="Y18" s="3"/>
    </row>
    <row r="19" ht="15.75" customHeight="1">
      <c r="A19" s="1">
        <v>1997.0</v>
      </c>
      <c r="B19" s="5">
        <v>11.2618535399978</v>
      </c>
      <c r="C19" s="3">
        <v>12.8796401954205</v>
      </c>
      <c r="D19" s="3">
        <v>12.9030834059762</v>
      </c>
      <c r="E19" s="3">
        <v>8.19640206564202</v>
      </c>
      <c r="F19" s="3">
        <v>8.03680374032598</v>
      </c>
      <c r="G19" s="3">
        <v>4.98946701340776</v>
      </c>
      <c r="H19" s="3">
        <v>-0.785229158498524</v>
      </c>
      <c r="I19" s="3">
        <v>-1.83221336605766</v>
      </c>
      <c r="J19" s="3">
        <v>-11.0454561766896</v>
      </c>
      <c r="K19" s="3">
        <v>-12.2821986848757</v>
      </c>
      <c r="L19" s="3">
        <v>-7.32968160580792</v>
      </c>
      <c r="M19" s="3">
        <v>-4.15160150831918</v>
      </c>
      <c r="N19" s="3">
        <v>4.21937580717919</v>
      </c>
      <c r="O19" s="3">
        <v>8.50507776905346</v>
      </c>
      <c r="P19" s="3">
        <v>-2.94622710332727</v>
      </c>
      <c r="Q19" s="3">
        <v>3.20211498470175</v>
      </c>
      <c r="R19" s="3">
        <v>3.88131054653111</v>
      </c>
      <c r="S19" s="3">
        <v>3.9248889851786</v>
      </c>
      <c r="T19" s="4">
        <v>96.91523015</v>
      </c>
      <c r="U19" s="3">
        <v>0.944460595365018</v>
      </c>
      <c r="V19" s="3">
        <v>299.725334219221</v>
      </c>
      <c r="W19" s="4">
        <f t="shared" si="1"/>
        <v>1.986392031</v>
      </c>
      <c r="X19" s="3"/>
      <c r="Y19" s="3"/>
    </row>
    <row r="20" ht="15.75" customHeight="1">
      <c r="A20" s="1">
        <v>1998.0</v>
      </c>
      <c r="B20" s="5">
        <v>8.27063779544906</v>
      </c>
      <c r="C20" s="3">
        <v>6.82838283131434</v>
      </c>
      <c r="D20" s="3">
        <v>4.33062414702135</v>
      </c>
      <c r="E20" s="3">
        <v>5.75195553293864</v>
      </c>
      <c r="F20" s="3">
        <v>6.81350511008377</v>
      </c>
      <c r="G20" s="3">
        <v>-0.838740946219858</v>
      </c>
      <c r="H20" s="3">
        <v>-7.78299845849851</v>
      </c>
      <c r="I20" s="3">
        <v>-3.24369626605764</v>
      </c>
      <c r="J20" s="3">
        <v>-11.6225975266896</v>
      </c>
      <c r="K20" s="3">
        <v>-16.4238978348757</v>
      </c>
      <c r="L20" s="3">
        <v>-15.1319005558079</v>
      </c>
      <c r="M20" s="3">
        <v>-4.80718490831917</v>
      </c>
      <c r="N20" s="3">
        <v>-1.7635679428208</v>
      </c>
      <c r="O20" s="3">
        <v>-5.75249213094656</v>
      </c>
      <c r="P20" s="3">
        <v>-6.72919230332727</v>
      </c>
      <c r="Q20" s="3">
        <v>-3.48811826529825</v>
      </c>
      <c r="R20" s="3">
        <v>-6.44178335346888</v>
      </c>
      <c r="S20" s="3">
        <v>-7.0941814648214</v>
      </c>
      <c r="T20" s="4">
        <v>278.769785</v>
      </c>
      <c r="U20" s="3">
        <v>1.511391500977</v>
      </c>
      <c r="V20" s="3">
        <v>277.22775384873</v>
      </c>
      <c r="W20" s="4">
        <f t="shared" si="1"/>
        <v>2.4452457</v>
      </c>
      <c r="X20" s="3"/>
      <c r="Y20" s="3"/>
    </row>
    <row r="21" ht="15.75" customHeight="1">
      <c r="A21" s="1">
        <v>1999.0</v>
      </c>
      <c r="B21" s="5">
        <v>2.82154750430257</v>
      </c>
      <c r="C21" s="3">
        <v>3.18843606200321</v>
      </c>
      <c r="D21" s="3">
        <v>0.15598224865775</v>
      </c>
      <c r="E21" s="3">
        <v>-1.86223950635049</v>
      </c>
      <c r="F21" s="3">
        <v>6.08238072853627</v>
      </c>
      <c r="G21" s="3">
        <v>2.48435798509117</v>
      </c>
      <c r="H21" s="3">
        <v>7.91571494150148</v>
      </c>
      <c r="I21" s="3">
        <v>2.20446873394235</v>
      </c>
      <c r="J21" s="3">
        <v>3.03683087331035</v>
      </c>
      <c r="K21" s="3">
        <v>-0.351889734875698</v>
      </c>
      <c r="L21" s="3">
        <v>2.09917194419208</v>
      </c>
      <c r="M21" s="3">
        <v>0.567000391680836</v>
      </c>
      <c r="N21" s="3">
        <v>3.82696915717918</v>
      </c>
      <c r="O21" s="3">
        <v>4.80467036905344</v>
      </c>
      <c r="P21" s="3">
        <v>1.25695264667273</v>
      </c>
      <c r="Q21" s="3">
        <v>4.34217058470176</v>
      </c>
      <c r="R21" s="3">
        <v>6.78385739653112</v>
      </c>
      <c r="S21" s="3">
        <v>7.9798177851786</v>
      </c>
      <c r="T21" s="4">
        <v>3.597566227</v>
      </c>
      <c r="U21" s="3">
        <v>1.34527932051541</v>
      </c>
      <c r="V21" s="3">
        <v>300.299578322412</v>
      </c>
      <c r="W21" s="4">
        <f t="shared" si="1"/>
        <v>0.5560087975</v>
      </c>
      <c r="X21" s="3"/>
      <c r="Y21" s="3"/>
    </row>
    <row r="22" ht="15.75" customHeight="1">
      <c r="A22" s="1">
        <v>2000.0</v>
      </c>
      <c r="B22" s="5">
        <v>1.83357783347395</v>
      </c>
      <c r="C22" s="3">
        <v>-2.0845468858729</v>
      </c>
      <c r="D22" s="3">
        <v>-4.7164057185106</v>
      </c>
      <c r="E22" s="3">
        <v>-7.24349318489411</v>
      </c>
      <c r="F22" s="3">
        <v>-1.88305895965712</v>
      </c>
      <c r="G22" s="3">
        <v>-1.0373260547716</v>
      </c>
      <c r="H22" s="3">
        <v>-0.818032558498516</v>
      </c>
      <c r="I22" s="3">
        <v>0.0961453339423599</v>
      </c>
      <c r="J22" s="3">
        <v>-1.59276322668964</v>
      </c>
      <c r="K22" s="3">
        <v>-3.41972343487571</v>
      </c>
      <c r="L22" s="3">
        <v>3.54179174419208</v>
      </c>
      <c r="M22" s="3">
        <v>9.14935449168084</v>
      </c>
      <c r="N22" s="3">
        <v>7.9657669571792</v>
      </c>
      <c r="O22" s="3">
        <v>4.92739601905345</v>
      </c>
      <c r="P22" s="3">
        <v>-1.30627780332728</v>
      </c>
      <c r="Q22" s="3">
        <v>-5.96298761529826</v>
      </c>
      <c r="R22" s="3">
        <v>-7.78556030346888</v>
      </c>
      <c r="S22" s="3">
        <v>-6.72213501482139</v>
      </c>
      <c r="T22" s="4">
        <v>73.23801662</v>
      </c>
      <c r="U22" s="3">
        <v>1.09939472982997</v>
      </c>
      <c r="V22" s="3">
        <v>293.675173081535</v>
      </c>
      <c r="W22" s="4">
        <f t="shared" si="1"/>
        <v>1.864736575</v>
      </c>
      <c r="X22" s="3"/>
      <c r="Y22" s="3"/>
    </row>
    <row r="23" ht="15.75" customHeight="1">
      <c r="A23" s="1">
        <v>2001.0</v>
      </c>
      <c r="B23" s="5">
        <v>-1.37363808286744</v>
      </c>
      <c r="C23" s="3">
        <v>-7.87824447254644</v>
      </c>
      <c r="D23" s="3">
        <v>-7.86306786345881</v>
      </c>
      <c r="E23" s="3">
        <v>-5.82677132471694</v>
      </c>
      <c r="F23" s="3">
        <v>-9.5023200551037</v>
      </c>
      <c r="G23" s="3">
        <v>-10.2846067899263</v>
      </c>
      <c r="H23" s="3">
        <v>-1.4961155584985</v>
      </c>
      <c r="I23" s="3">
        <v>-3.14923826605764</v>
      </c>
      <c r="J23" s="3">
        <v>-8.02732782668963</v>
      </c>
      <c r="K23" s="3">
        <v>-6.81382408487571</v>
      </c>
      <c r="L23" s="3">
        <v>-11.8782827558079</v>
      </c>
      <c r="M23" s="3">
        <v>-8.78481030831918</v>
      </c>
      <c r="N23" s="3">
        <v>-11.0696049428208</v>
      </c>
      <c r="O23" s="3">
        <v>-11.4282311309466</v>
      </c>
      <c r="P23" s="3">
        <v>-3.35401205332727</v>
      </c>
      <c r="Q23" s="3">
        <v>-5.90122161529826</v>
      </c>
      <c r="R23" s="3">
        <v>-5.3319142034689</v>
      </c>
      <c r="S23" s="3">
        <v>-4.37669371482139</v>
      </c>
      <c r="T23" s="4">
        <v>5.005021079</v>
      </c>
      <c r="U23" s="3">
        <v>1.15235394457247</v>
      </c>
      <c r="V23" s="3">
        <v>292.466256004643</v>
      </c>
      <c r="W23" s="4">
        <f t="shared" si="1"/>
        <v>0.6994059109</v>
      </c>
      <c r="X23" s="3"/>
      <c r="Y23" s="3"/>
    </row>
    <row r="24" ht="15.75" customHeight="1">
      <c r="A24" s="1">
        <v>2002.0</v>
      </c>
      <c r="B24" s="5">
        <v>-4.64562966955992</v>
      </c>
      <c r="C24" s="3">
        <v>-10.0020512429504</v>
      </c>
      <c r="D24" s="3">
        <v>-9.10119977036061</v>
      </c>
      <c r="E24" s="3">
        <v>-7.2326125798733</v>
      </c>
      <c r="F24" s="3">
        <v>-16.077235004346</v>
      </c>
      <c r="G24" s="3">
        <v>-12.6591307386843</v>
      </c>
      <c r="H24" s="3">
        <v>-9.13288785849852</v>
      </c>
      <c r="I24" s="3">
        <v>-6.59223991605764</v>
      </c>
      <c r="J24" s="3">
        <v>-11.3363370766896</v>
      </c>
      <c r="K24" s="3">
        <v>-5.43093838487572</v>
      </c>
      <c r="L24" s="3">
        <v>-11.6607296558079</v>
      </c>
      <c r="M24" s="3">
        <v>-13.2874628083192</v>
      </c>
      <c r="N24" s="3">
        <v>-21.8896252928208</v>
      </c>
      <c r="O24" s="3">
        <v>-23.2802079309466</v>
      </c>
      <c r="P24" s="3">
        <v>-4.97647360332728</v>
      </c>
      <c r="Q24" s="3">
        <v>-8.02729811529825</v>
      </c>
      <c r="R24" s="3">
        <v>-9.56902055346889</v>
      </c>
      <c r="S24" s="3">
        <v>-8.17093471482139</v>
      </c>
      <c r="T24" s="4">
        <v>2.946416759</v>
      </c>
      <c r="U24" s="3">
        <v>1.07750313096589</v>
      </c>
      <c r="V24" s="3">
        <v>296.869619076064</v>
      </c>
      <c r="W24" s="4">
        <f t="shared" si="1"/>
        <v>0.4692941761</v>
      </c>
      <c r="X24" s="3"/>
      <c r="Y24" s="3"/>
    </row>
    <row r="25" ht="15.75" customHeight="1">
      <c r="A25" s="1">
        <v>2003.0</v>
      </c>
      <c r="B25" s="5">
        <v>-2.76849998234923</v>
      </c>
      <c r="C25" s="3">
        <v>-9.08445105404684</v>
      </c>
      <c r="D25" s="3">
        <v>-5.03503686775596</v>
      </c>
      <c r="E25" s="3">
        <v>-3.58571201625571</v>
      </c>
      <c r="F25" s="3">
        <v>-6.17168962982754</v>
      </c>
      <c r="G25" s="3">
        <v>-4.82956274364673</v>
      </c>
      <c r="H25" s="3">
        <v>-4.14649515849851</v>
      </c>
      <c r="I25" s="3">
        <v>-6.00868506605764</v>
      </c>
      <c r="J25" s="3">
        <v>-5.57140242668964</v>
      </c>
      <c r="K25" s="3">
        <v>-7.7515307348757</v>
      </c>
      <c r="L25" s="3">
        <v>-11.1326538558079</v>
      </c>
      <c r="M25" s="3">
        <v>-15.7134129083192</v>
      </c>
      <c r="N25" s="3">
        <v>-20.0640805428208</v>
      </c>
      <c r="O25" s="3">
        <v>-21.9820288309465</v>
      </c>
      <c r="P25" s="3">
        <v>-8.54023715332728</v>
      </c>
      <c r="Q25" s="3">
        <v>-6.30854401529825</v>
      </c>
      <c r="R25" s="3">
        <v>-9.31709905346889</v>
      </c>
      <c r="S25" s="3">
        <v>-10.5515852648214</v>
      </c>
      <c r="T25" s="4">
        <v>2.364343824</v>
      </c>
      <c r="U25" s="3">
        <v>1.12956541212044</v>
      </c>
      <c r="V25" s="3">
        <v>286.761375807909</v>
      </c>
      <c r="W25" s="4">
        <f t="shared" si="1"/>
        <v>0.3737106321</v>
      </c>
      <c r="X25" s="3"/>
      <c r="Y25" s="3"/>
    </row>
    <row r="26" ht="15.75" customHeight="1">
      <c r="A26" s="1">
        <v>2004.0</v>
      </c>
      <c r="B26" s="5">
        <v>1.47405018893181</v>
      </c>
      <c r="C26" s="3">
        <v>-5.57617097948616</v>
      </c>
      <c r="D26" s="3">
        <v>-3.05830150326477</v>
      </c>
      <c r="E26" s="3">
        <v>-3.60669572711893</v>
      </c>
      <c r="F26" s="3">
        <v>-11.7851649086198</v>
      </c>
      <c r="G26" s="3">
        <v>-11.3269264282047</v>
      </c>
      <c r="H26" s="3">
        <v>-8.7301042584985</v>
      </c>
      <c r="I26" s="3">
        <v>0.267620833942345</v>
      </c>
      <c r="J26" s="3">
        <v>-6.30538657668964</v>
      </c>
      <c r="K26" s="3">
        <v>-6.46190133487572</v>
      </c>
      <c r="L26" s="3">
        <v>-5.54614160580792</v>
      </c>
      <c r="M26" s="3">
        <v>-3.80714095831917</v>
      </c>
      <c r="N26" s="3">
        <v>-6.94559654282082</v>
      </c>
      <c r="O26" s="3">
        <v>-8.36734943094655</v>
      </c>
      <c r="P26" s="3">
        <v>-5.04961925332728</v>
      </c>
      <c r="Q26" s="3">
        <v>-1.22937781529825</v>
      </c>
      <c r="R26" s="3">
        <v>-1.64897980346888</v>
      </c>
      <c r="S26" s="3">
        <v>-7.92010301482139</v>
      </c>
      <c r="T26" s="4">
        <v>2.586540278</v>
      </c>
      <c r="U26" s="3">
        <v>0.941662401797184</v>
      </c>
      <c r="V26" s="3">
        <v>292.457868030655</v>
      </c>
      <c r="W26" s="4">
        <f t="shared" si="1"/>
        <v>0.4127192457</v>
      </c>
      <c r="X26" s="3"/>
      <c r="Y26" s="3"/>
    </row>
    <row r="27" ht="15.75" customHeight="1">
      <c r="A27" s="1">
        <v>2005.0</v>
      </c>
      <c r="B27" s="5">
        <v>1.06813014466968</v>
      </c>
      <c r="C27" s="3">
        <v>2.36120487212406</v>
      </c>
      <c r="D27" s="3">
        <v>1.42801913808933</v>
      </c>
      <c r="E27" s="3">
        <v>0.0334982772766352</v>
      </c>
      <c r="F27" s="3">
        <v>-7.63544775225012</v>
      </c>
      <c r="G27" s="3">
        <v>-3.32952099423102</v>
      </c>
      <c r="H27" s="3">
        <v>-5.22688865849851</v>
      </c>
      <c r="I27" s="3">
        <v>-6.35511226605766</v>
      </c>
      <c r="J27" s="3">
        <v>-7.00949152668963</v>
      </c>
      <c r="K27" s="3">
        <v>-8.37060498487571</v>
      </c>
      <c r="L27" s="3">
        <v>-6.61951245580792</v>
      </c>
      <c r="M27" s="3">
        <v>-6.52960710831917</v>
      </c>
      <c r="N27" s="3">
        <v>-3.7348877428208</v>
      </c>
      <c r="O27" s="3">
        <v>-10.4371032309465</v>
      </c>
      <c r="P27" s="3">
        <v>-6.29726775332728</v>
      </c>
      <c r="Q27" s="3">
        <v>-7.41025911529826</v>
      </c>
      <c r="R27" s="3">
        <v>-5.7837203034689</v>
      </c>
      <c r="S27" s="3">
        <v>-5.6080414148214</v>
      </c>
      <c r="T27" s="4">
        <v>31.20986333</v>
      </c>
      <c r="U27" s="3">
        <v>0.874529055204658</v>
      </c>
      <c r="V27" s="3">
        <v>286.084685182111</v>
      </c>
      <c r="W27" s="4">
        <f t="shared" si="1"/>
        <v>1.494291867</v>
      </c>
      <c r="X27" s="3"/>
      <c r="Y27" s="3"/>
    </row>
    <row r="28" ht="15.75" customHeight="1">
      <c r="A28" s="1">
        <v>2006.0</v>
      </c>
      <c r="B28" s="5">
        <v>2.43353816271426</v>
      </c>
      <c r="C28" s="3">
        <v>3.33449441373941</v>
      </c>
      <c r="D28" s="3">
        <v>1.85152666884261</v>
      </c>
      <c r="E28" s="3">
        <v>-1.17133664193541</v>
      </c>
      <c r="F28" s="3">
        <v>-2.92387380289291</v>
      </c>
      <c r="G28" s="3">
        <v>2.18099715070517</v>
      </c>
      <c r="H28" s="3">
        <v>-2.69490865849852</v>
      </c>
      <c r="I28" s="3">
        <v>-2.60091366605764</v>
      </c>
      <c r="J28" s="3">
        <v>-7.50188532668965</v>
      </c>
      <c r="K28" s="3">
        <v>-10.0575972348757</v>
      </c>
      <c r="L28" s="3">
        <v>-9.51150730580793</v>
      </c>
      <c r="M28" s="3">
        <v>-6.41722480831916</v>
      </c>
      <c r="N28" s="3">
        <v>-10.7762606428208</v>
      </c>
      <c r="O28" s="3">
        <v>-14.4902765309465</v>
      </c>
      <c r="P28" s="3">
        <v>-7.99390295332728</v>
      </c>
      <c r="Q28" s="3">
        <v>-2.50451571529825</v>
      </c>
      <c r="R28" s="3">
        <v>-5.06266555346889</v>
      </c>
      <c r="S28" s="3">
        <v>-10.3458481148214</v>
      </c>
      <c r="T28" s="4">
        <v>15.91320522</v>
      </c>
      <c r="U28" s="3">
        <v>1.09928159638463</v>
      </c>
      <c r="V28" s="3">
        <v>289.738452689176</v>
      </c>
      <c r="W28" s="4">
        <f t="shared" si="1"/>
        <v>1.201757664</v>
      </c>
      <c r="X28" s="3"/>
      <c r="Y28" s="3"/>
    </row>
    <row r="29" ht="15.75" customHeight="1">
      <c r="A29" s="1">
        <v>2007.0</v>
      </c>
      <c r="B29" s="5">
        <v>-1.7239780188934</v>
      </c>
      <c r="C29" s="3">
        <v>-1.00662195033905</v>
      </c>
      <c r="D29" s="3">
        <v>0.227335619425389</v>
      </c>
      <c r="E29" s="3">
        <v>0.392516362965409</v>
      </c>
      <c r="F29" s="3">
        <v>-8.26392999005311</v>
      </c>
      <c r="G29" s="3">
        <v>-2.83270694770317</v>
      </c>
      <c r="H29" s="3">
        <v>-5.46104060849852</v>
      </c>
      <c r="I29" s="3">
        <v>-3.28337466605764</v>
      </c>
      <c r="J29" s="3">
        <v>-9.16192352668963</v>
      </c>
      <c r="K29" s="3">
        <v>-10.7379962348757</v>
      </c>
      <c r="L29" s="3">
        <v>-6.88301865580792</v>
      </c>
      <c r="M29" s="3">
        <v>-7.83453190831918</v>
      </c>
      <c r="N29" s="3">
        <v>-12.0348636428208</v>
      </c>
      <c r="O29" s="3">
        <v>-12.2242995309466</v>
      </c>
      <c r="P29" s="3">
        <v>-4.87707445332728</v>
      </c>
      <c r="Q29" s="3">
        <v>-0.921000315298244</v>
      </c>
      <c r="R29" s="3">
        <v>2.39367869653111</v>
      </c>
      <c r="S29" s="3">
        <v>-2.07134231482141</v>
      </c>
      <c r="T29" s="4">
        <v>0.207796575</v>
      </c>
      <c r="U29" s="3">
        <v>0.918505465485892</v>
      </c>
      <c r="V29" s="3">
        <v>298.382952110153</v>
      </c>
      <c r="W29" s="4">
        <f t="shared" si="1"/>
        <v>-0.682361615</v>
      </c>
      <c r="X29" s="3"/>
      <c r="Y29" s="3"/>
    </row>
    <row r="30" ht="15.75" customHeight="1">
      <c r="A30" s="1">
        <v>2008.0</v>
      </c>
      <c r="B30" s="5">
        <v>-1.35993422211044</v>
      </c>
      <c r="C30" s="3">
        <v>-3.54798882798985</v>
      </c>
      <c r="D30" s="3">
        <v>0.180284072181337</v>
      </c>
      <c r="E30" s="3">
        <v>-4.15478010683302</v>
      </c>
      <c r="F30" s="3">
        <v>-12.1221327919953</v>
      </c>
      <c r="G30" s="3">
        <v>-8.54199880886208</v>
      </c>
      <c r="H30" s="3">
        <v>-3.18246545849851</v>
      </c>
      <c r="I30" s="3">
        <v>-4.17985476605765</v>
      </c>
      <c r="J30" s="3">
        <v>-7.24857972668966</v>
      </c>
      <c r="K30" s="3">
        <v>-11.7092563348757</v>
      </c>
      <c r="L30" s="3">
        <v>-6.28635935580792</v>
      </c>
      <c r="M30" s="3">
        <v>-5.77132710831917</v>
      </c>
      <c r="N30" s="3">
        <v>-13.8053035928208</v>
      </c>
      <c r="O30" s="3">
        <v>-20.8378629309466</v>
      </c>
      <c r="P30" s="3">
        <v>-7.95470835332726</v>
      </c>
      <c r="Q30" s="3">
        <v>-7.09211236529825</v>
      </c>
      <c r="R30" s="3">
        <v>-9.5569759034689</v>
      </c>
      <c r="S30" s="3">
        <v>-13.9530514148214</v>
      </c>
      <c r="T30" s="4">
        <v>0.971953276</v>
      </c>
      <c r="U30" s="3">
        <v>1.0588057082217</v>
      </c>
      <c r="V30" s="3">
        <v>280.709522720439</v>
      </c>
      <c r="W30" s="4">
        <f t="shared" si="1"/>
        <v>-0.01235461209</v>
      </c>
      <c r="X30" s="3"/>
      <c r="Y30" s="3"/>
    </row>
    <row r="31" ht="15.75" customHeight="1">
      <c r="A31" s="1">
        <v>2009.0</v>
      </c>
      <c r="B31" s="5">
        <v>-0.0550520118826796</v>
      </c>
      <c r="C31" s="3">
        <v>-1.65453000185764</v>
      </c>
      <c r="D31" s="3">
        <v>1.21239355911163</v>
      </c>
      <c r="E31" s="3">
        <v>-0.937968771091903</v>
      </c>
      <c r="F31" s="3">
        <v>-7.28014672460709</v>
      </c>
      <c r="G31" s="3">
        <v>-4.53696009670448</v>
      </c>
      <c r="H31" s="3">
        <v>-0.310945208498524</v>
      </c>
      <c r="I31" s="3">
        <v>-3.81759716605765</v>
      </c>
      <c r="J31" s="3">
        <v>-6.93437962668963</v>
      </c>
      <c r="K31" s="3">
        <v>-5.99162383487573</v>
      </c>
      <c r="L31" s="3">
        <v>-3.95402350580792</v>
      </c>
      <c r="M31" s="3">
        <v>-6.10934210831917</v>
      </c>
      <c r="N31" s="3">
        <v>-6.76704764282081</v>
      </c>
      <c r="O31" s="3">
        <v>-7.67433553094656</v>
      </c>
      <c r="P31" s="3">
        <v>-8.61261985332726</v>
      </c>
      <c r="Q31" s="3">
        <v>-3.88482981529825</v>
      </c>
      <c r="R31" s="3">
        <v>-8.48785220346889</v>
      </c>
      <c r="S31" s="3">
        <v>-10.7292118148214</v>
      </c>
      <c r="T31" s="4">
        <v>22.05384286</v>
      </c>
      <c r="U31" s="3">
        <v>0.804971538355544</v>
      </c>
      <c r="V31" s="3">
        <v>294.153119999495</v>
      </c>
      <c r="W31" s="4">
        <f t="shared" si="1"/>
        <v>1.343484276</v>
      </c>
      <c r="X31" s="3"/>
      <c r="Y31" s="3"/>
    </row>
    <row r="32" ht="15.75" customHeight="1">
      <c r="A32" s="1">
        <v>2010.0</v>
      </c>
      <c r="B32" s="5">
        <v>9.87189585840628</v>
      </c>
      <c r="C32" s="3">
        <v>11.2664124728861</v>
      </c>
      <c r="D32" s="3">
        <v>7.19845606422831</v>
      </c>
      <c r="E32" s="3">
        <v>4.44449583685207</v>
      </c>
      <c r="F32" s="3">
        <v>0.798498080560449</v>
      </c>
      <c r="G32" s="3">
        <v>6.36687659041112</v>
      </c>
      <c r="H32" s="3">
        <v>-2.68980020849851</v>
      </c>
      <c r="I32" s="3">
        <v>-4.77249736605765</v>
      </c>
      <c r="J32" s="3">
        <v>-5.63713477668965</v>
      </c>
      <c r="K32" s="3">
        <v>-8.12267348487572</v>
      </c>
      <c r="L32" s="3">
        <v>-8.75438640580792</v>
      </c>
      <c r="M32" s="3">
        <v>-11.5360975083192</v>
      </c>
      <c r="N32" s="3">
        <v>-21.7129693428208</v>
      </c>
      <c r="O32" s="3">
        <v>-18.9140097809466</v>
      </c>
      <c r="P32" s="3">
        <v>-11.2665050533273</v>
      </c>
      <c r="Q32" s="3">
        <v>-10.1588320152983</v>
      </c>
      <c r="R32" s="3">
        <v>-7.0860261034689</v>
      </c>
      <c r="S32" s="3">
        <v>-9.66111491482138</v>
      </c>
      <c r="T32" s="4">
        <v>120.2946233</v>
      </c>
      <c r="U32" s="3">
        <v>1.27521674895795</v>
      </c>
      <c r="V32" s="3">
        <v>289.945632011</v>
      </c>
      <c r="W32" s="4">
        <f t="shared" si="1"/>
        <v>2.080246217</v>
      </c>
      <c r="X32" s="3"/>
      <c r="Y32" s="3"/>
    </row>
    <row r="33" ht="15.75" customHeight="1">
      <c r="A33" s="1">
        <v>2011.0</v>
      </c>
      <c r="B33" s="5">
        <v>5.34654549676475</v>
      </c>
      <c r="C33" s="3">
        <v>9.82486223962644</v>
      </c>
      <c r="D33" s="3">
        <v>9.07547164471077</v>
      </c>
      <c r="E33" s="3">
        <v>5.47631996127143</v>
      </c>
      <c r="F33" s="3">
        <v>9.90792214126162</v>
      </c>
      <c r="G33" s="3">
        <v>6.81138470589747</v>
      </c>
      <c r="H33" s="3">
        <v>1.12806264150149</v>
      </c>
      <c r="I33" s="3">
        <v>1.16538573394236</v>
      </c>
      <c r="J33" s="3">
        <v>0.0176913733103561</v>
      </c>
      <c r="K33" s="3">
        <v>-4.97786523487571</v>
      </c>
      <c r="L33" s="3">
        <v>-1.99205295580791</v>
      </c>
      <c r="M33" s="3">
        <v>-4.90042595831916</v>
      </c>
      <c r="N33" s="3">
        <v>-8.44036054282081</v>
      </c>
      <c r="O33" s="3">
        <v>-4.73714673094655</v>
      </c>
      <c r="P33" s="3">
        <v>-2.66209495332728</v>
      </c>
      <c r="Q33" s="3">
        <v>1.01857538470175</v>
      </c>
      <c r="R33" s="3">
        <v>-4.94907670346889</v>
      </c>
      <c r="S33" s="3">
        <v>-9.6540314148214</v>
      </c>
      <c r="T33" s="4">
        <v>34.19814461</v>
      </c>
      <c r="U33" s="3">
        <v>0.904049072914844</v>
      </c>
      <c r="V33" s="3">
        <v>291.183740376981</v>
      </c>
      <c r="W33" s="4">
        <f t="shared" si="1"/>
        <v>1.534002544</v>
      </c>
      <c r="X33" s="3"/>
      <c r="Y33" s="3"/>
    </row>
    <row r="34" ht="15.75" customHeight="1">
      <c r="A34" s="1">
        <v>2012.0</v>
      </c>
      <c r="B34" s="5">
        <v>-0.341944228346904</v>
      </c>
      <c r="C34" s="3">
        <v>-0.158113293910731</v>
      </c>
      <c r="D34" s="3">
        <v>2.44734472992701</v>
      </c>
      <c r="E34" s="3">
        <v>3.25675766046095</v>
      </c>
      <c r="F34" s="3">
        <v>7.5862221133074</v>
      </c>
      <c r="G34" s="3">
        <v>5.00556893964563</v>
      </c>
      <c r="H34" s="3">
        <v>-2.8642775084985</v>
      </c>
      <c r="I34" s="3">
        <v>-10.3289677660576</v>
      </c>
      <c r="J34" s="3">
        <v>-8.16718842668965</v>
      </c>
      <c r="K34" s="3">
        <v>-6.19893733487572</v>
      </c>
      <c r="L34" s="3">
        <v>-7.76688015580791</v>
      </c>
      <c r="M34" s="3">
        <v>-10.4293831083192</v>
      </c>
      <c r="N34" s="3">
        <v>-8.80870164282081</v>
      </c>
      <c r="O34" s="3">
        <v>-4.48370363094656</v>
      </c>
      <c r="P34" s="3">
        <v>-1.18305345332726</v>
      </c>
      <c r="Q34" s="3">
        <v>-5.36284151529826</v>
      </c>
      <c r="R34" s="3">
        <v>-0.9570013034689</v>
      </c>
      <c r="S34" s="3">
        <v>-0.733588814821388</v>
      </c>
      <c r="T34" s="4">
        <v>0.562484987</v>
      </c>
      <c r="U34" s="3">
        <v>0.990794221147146</v>
      </c>
      <c r="V34" s="3">
        <v>298.482162660983</v>
      </c>
      <c r="W34" s="4">
        <f t="shared" si="1"/>
        <v>-0.2498890646</v>
      </c>
      <c r="X34" s="3"/>
      <c r="Y34" s="3"/>
    </row>
    <row r="35" ht="15.75" customHeight="1">
      <c r="A35" s="1">
        <v>2013.0</v>
      </c>
      <c r="B35" s="5">
        <v>-9.13488122107299</v>
      </c>
      <c r="C35" s="3">
        <v>-4.33855775227349</v>
      </c>
      <c r="D35" s="3">
        <v>-12.7388463480565</v>
      </c>
      <c r="E35" s="3">
        <v>-12.6751038901807</v>
      </c>
      <c r="F35" s="3">
        <v>-14.7229921137572</v>
      </c>
      <c r="G35" s="3">
        <v>-11.5945180573073</v>
      </c>
      <c r="H35" s="3">
        <v>0.348772891501469</v>
      </c>
      <c r="I35" s="3">
        <v>-5.18803401605764</v>
      </c>
      <c r="J35" s="3">
        <v>-2.22613762668965</v>
      </c>
      <c r="K35" s="3">
        <v>6.02612341512429</v>
      </c>
      <c r="L35" s="3">
        <v>3.37877034419208</v>
      </c>
      <c r="M35" s="3">
        <v>-1.96710555831918</v>
      </c>
      <c r="N35" s="3">
        <v>0.602330157179182</v>
      </c>
      <c r="O35" s="3">
        <v>4.00469951905345</v>
      </c>
      <c r="P35" s="3">
        <v>-1.50196120332727</v>
      </c>
      <c r="Q35" s="3">
        <v>-9.93028511529826</v>
      </c>
      <c r="R35" s="3">
        <v>-10.0720566034689</v>
      </c>
      <c r="S35" s="3">
        <v>-1.61656541482139</v>
      </c>
      <c r="T35" s="4">
        <v>0.044300423</v>
      </c>
      <c r="U35" s="3">
        <v>0.862189695398935</v>
      </c>
      <c r="V35" s="3">
        <v>299.223817775394</v>
      </c>
      <c r="W35" s="4">
        <f t="shared" si="1"/>
        <v>-1.353592127</v>
      </c>
      <c r="X35" s="3"/>
      <c r="Y35" s="3"/>
    </row>
    <row r="36" ht="15.75" customHeight="1">
      <c r="A36" s="1">
        <v>2014.0</v>
      </c>
      <c r="B36" s="5">
        <v>-9.90222246701518</v>
      </c>
      <c r="C36" s="3">
        <v>-13.9100750483133</v>
      </c>
      <c r="D36" s="3">
        <v>-11.1230649516559</v>
      </c>
      <c r="E36" s="3">
        <v>-12.1588383386752</v>
      </c>
      <c r="F36" s="3">
        <v>-17.2880009700272</v>
      </c>
      <c r="G36" s="3">
        <v>-14.5759975841929</v>
      </c>
      <c r="H36" s="3">
        <v>-11.5252775584985</v>
      </c>
      <c r="I36" s="3">
        <v>-20.5793926660577</v>
      </c>
      <c r="J36" s="3">
        <v>-16.0483425266897</v>
      </c>
      <c r="K36" s="3">
        <v>-7.42995738487571</v>
      </c>
      <c r="L36" s="3">
        <v>-14.1539367058079</v>
      </c>
      <c r="M36" s="3">
        <v>-22.4740595083192</v>
      </c>
      <c r="N36" s="3">
        <v>-14.8455227428208</v>
      </c>
      <c r="O36" s="3">
        <v>-10.5412683309466</v>
      </c>
      <c r="P36" s="3">
        <v>-5.00023185332728</v>
      </c>
      <c r="Q36" s="3">
        <v>-9.26327301529824</v>
      </c>
      <c r="R36" s="3">
        <v>-3.91749455346888</v>
      </c>
      <c r="S36" s="3">
        <v>0.136818085178618</v>
      </c>
      <c r="T36" s="4">
        <v>0.072492978</v>
      </c>
      <c r="U36" s="3">
        <v>0.761370895987418</v>
      </c>
      <c r="V36" s="3">
        <v>290.949913871817</v>
      </c>
      <c r="W36" s="4">
        <f t="shared" si="1"/>
        <v>-1.139704059</v>
      </c>
      <c r="X36" s="3"/>
      <c r="Y36" s="3"/>
    </row>
    <row r="37" ht="15.75" customHeight="1">
      <c r="A37" s="1">
        <v>2015.0</v>
      </c>
      <c r="B37" s="5">
        <v>-14.2669284650707</v>
      </c>
      <c r="C37" s="3">
        <v>-16.5161634032087</v>
      </c>
      <c r="D37" s="3">
        <v>-11.4948853184002</v>
      </c>
      <c r="E37" s="3">
        <v>-14.661119571107</v>
      </c>
      <c r="F37" s="3">
        <v>-18.5356638527386</v>
      </c>
      <c r="G37" s="3">
        <v>-14.2426345251471</v>
      </c>
      <c r="H37" s="3">
        <v>-11.1824561584985</v>
      </c>
      <c r="I37" s="3">
        <v>-18.8069325160576</v>
      </c>
      <c r="J37" s="3">
        <v>-15.1894362766896</v>
      </c>
      <c r="K37" s="3">
        <v>-7.10849903487571</v>
      </c>
      <c r="L37" s="3">
        <v>-11.0064669058079</v>
      </c>
      <c r="M37" s="3">
        <v>-20.6226812583192</v>
      </c>
      <c r="N37" s="3">
        <v>-17.2724422928208</v>
      </c>
      <c r="O37" s="3">
        <v>-11.7986385809466</v>
      </c>
      <c r="P37" s="3">
        <v>-8.71923835332729</v>
      </c>
      <c r="Q37" s="3">
        <v>-14.5115955152982</v>
      </c>
      <c r="R37" s="3">
        <v>-12.5678421034689</v>
      </c>
      <c r="S37" s="3">
        <v>-11.6301833648214</v>
      </c>
      <c r="T37" s="4">
        <v>1.819340293</v>
      </c>
      <c r="U37" s="3">
        <v>0.813265992205187</v>
      </c>
      <c r="V37" s="3">
        <v>288.506443346488</v>
      </c>
      <c r="W37" s="4">
        <f t="shared" si="1"/>
        <v>0.259913938</v>
      </c>
      <c r="X37" s="3"/>
      <c r="Y37" s="3"/>
    </row>
    <row r="38" ht="15.75" customHeight="1">
      <c r="A38" s="1">
        <v>2016.0</v>
      </c>
      <c r="B38" s="5">
        <v>-12.0947882390582</v>
      </c>
      <c r="C38" s="3">
        <v>-9.21921121050428</v>
      </c>
      <c r="D38" s="3">
        <v>-10.9547181102313</v>
      </c>
      <c r="E38" s="3">
        <v>-7.97991030279763</v>
      </c>
      <c r="F38" s="3">
        <v>-5.67535955841179</v>
      </c>
      <c r="G38" s="3">
        <v>-6.39586804103534</v>
      </c>
      <c r="H38" s="3">
        <v>-3.3308250584985</v>
      </c>
      <c r="I38" s="3">
        <v>-16.1303512660577</v>
      </c>
      <c r="J38" s="3">
        <v>-12.8573164266896</v>
      </c>
      <c r="K38" s="3">
        <v>-3.71382023487571</v>
      </c>
      <c r="L38" s="3">
        <v>-7.93787590580791</v>
      </c>
      <c r="M38" s="3">
        <v>-12.2393269083192</v>
      </c>
      <c r="N38" s="3">
        <v>-15.0824416928208</v>
      </c>
      <c r="O38" s="3">
        <v>-20.3451043309466</v>
      </c>
      <c r="P38" s="3">
        <v>-7.75717510332727</v>
      </c>
      <c r="Q38" s="3">
        <v>-14.1196324152982</v>
      </c>
      <c r="R38" s="3">
        <v>-12.6728776034689</v>
      </c>
      <c r="S38" s="3">
        <v>-8.8151366148214</v>
      </c>
      <c r="T38" s="4">
        <v>5.387289994</v>
      </c>
      <c r="U38" s="3">
        <v>1.38613067989225</v>
      </c>
      <c r="V38" s="3">
        <v>295.328218835072</v>
      </c>
      <c r="W38" s="4">
        <f t="shared" si="1"/>
        <v>0.7313703539</v>
      </c>
      <c r="X38" s="3"/>
      <c r="Y38" s="3"/>
    </row>
    <row r="39" ht="15.75" customHeight="1">
      <c r="A39" s="1">
        <v>2017.0</v>
      </c>
      <c r="B39" s="5">
        <v>17.277446206922</v>
      </c>
      <c r="C39" s="3">
        <v>21.7863299761656</v>
      </c>
      <c r="D39" s="3">
        <v>30.077828990937</v>
      </c>
      <c r="E39" s="3">
        <v>37.1679266023045</v>
      </c>
      <c r="F39" s="3">
        <v>38.0160682744494</v>
      </c>
      <c r="G39" s="3">
        <v>29.047592908738</v>
      </c>
      <c r="H39" s="3">
        <v>8.9030170415015</v>
      </c>
      <c r="I39" s="3">
        <v>-7.82179116605765</v>
      </c>
      <c r="J39" s="3">
        <v>1.45479347331036</v>
      </c>
      <c r="K39" s="3">
        <v>1.40033996512429</v>
      </c>
      <c r="L39" s="3">
        <v>-1.14435135580791</v>
      </c>
      <c r="M39" s="3">
        <v>-10.6185914083192</v>
      </c>
      <c r="N39" s="3">
        <v>-12.2381836428208</v>
      </c>
      <c r="O39" s="3">
        <v>-8.77977453094655</v>
      </c>
      <c r="P39" s="3">
        <v>0.0882741466727168</v>
      </c>
      <c r="Q39" s="3">
        <v>-7.62372711529824</v>
      </c>
      <c r="R39" s="3">
        <v>-7.32831780346889</v>
      </c>
      <c r="S39" s="3">
        <v>-5.8236754148214</v>
      </c>
      <c r="T39" s="4">
        <v>2207.239983</v>
      </c>
      <c r="U39" s="3">
        <v>1.07571493959</v>
      </c>
      <c r="V39" s="3">
        <v>288.052476302241</v>
      </c>
      <c r="W39" s="4">
        <f t="shared" si="1"/>
        <v>3.343849555</v>
      </c>
      <c r="X39" s="3"/>
      <c r="Y39" s="3"/>
    </row>
    <row r="40" ht="15.75" customHeight="1">
      <c r="A40" s="1">
        <v>2018.0</v>
      </c>
      <c r="B40" s="5">
        <v>1.39666933601575</v>
      </c>
      <c r="C40" s="3">
        <v>6.63878978124814</v>
      </c>
      <c r="D40" s="3">
        <v>4.78564318653616</v>
      </c>
      <c r="E40" s="3">
        <v>10.25088572291</v>
      </c>
      <c r="F40" s="3">
        <v>20.297194719965</v>
      </c>
      <c r="G40" s="3">
        <v>19.2650463805891</v>
      </c>
      <c r="H40" s="3">
        <v>12.4429808415015</v>
      </c>
      <c r="I40" s="3">
        <v>11.7306908839423</v>
      </c>
      <c r="J40" s="3">
        <v>16.4373016733104</v>
      </c>
      <c r="K40" s="3">
        <v>14.7308581651243</v>
      </c>
      <c r="L40" s="3">
        <v>14.2276082441921</v>
      </c>
      <c r="M40" s="3">
        <v>13.4435847916808</v>
      </c>
      <c r="N40" s="3">
        <v>18.3625034571792</v>
      </c>
      <c r="O40" s="3">
        <v>20.2942380690535</v>
      </c>
      <c r="P40" s="3">
        <v>13.5618808466727</v>
      </c>
      <c r="Q40" s="3">
        <v>15.6763443847018</v>
      </c>
      <c r="R40" s="3">
        <v>15.0036636965311</v>
      </c>
      <c r="S40" s="3">
        <v>19.3549424851786</v>
      </c>
      <c r="T40" s="4">
        <v>4.173917631</v>
      </c>
      <c r="U40" s="3">
        <v>0.797408534559502</v>
      </c>
      <c r="V40" s="3">
        <v>301.496829337661</v>
      </c>
      <c r="W40" s="4">
        <f t="shared" si="1"/>
        <v>0.6205438744</v>
      </c>
      <c r="X40" s="3"/>
      <c r="Y40" s="3"/>
    </row>
    <row r="41" ht="15.75" customHeight="1">
      <c r="A41" s="1">
        <v>2019.0</v>
      </c>
      <c r="B41" s="5">
        <v>0.118146182284704</v>
      </c>
      <c r="C41" s="3">
        <v>5.80463322534874</v>
      </c>
      <c r="D41" s="3">
        <v>4.89609920630147</v>
      </c>
      <c r="E41" s="3">
        <v>6.66764990359098</v>
      </c>
      <c r="F41" s="3">
        <v>17.7432049702904</v>
      </c>
      <c r="G41" s="3">
        <v>14.6174161634542</v>
      </c>
      <c r="H41" s="3">
        <v>9.26188234150146</v>
      </c>
      <c r="I41" s="3">
        <v>8.17457823394233</v>
      </c>
      <c r="J41" s="3">
        <v>12.1747823733104</v>
      </c>
      <c r="K41" s="3">
        <v>10.0509695651243</v>
      </c>
      <c r="L41" s="3">
        <v>12.6024408941921</v>
      </c>
      <c r="M41" s="3">
        <v>11.3205542416808</v>
      </c>
      <c r="N41" s="3">
        <v>13.8366747571792</v>
      </c>
      <c r="O41" s="3">
        <v>16.5952214690534</v>
      </c>
      <c r="P41" s="3">
        <v>10.5349004466727</v>
      </c>
      <c r="Q41" s="3">
        <v>1.94791918470176</v>
      </c>
      <c r="R41" s="3">
        <v>8.30673649653112</v>
      </c>
      <c r="S41" s="3">
        <v>9.59605858517861</v>
      </c>
      <c r="T41" s="4">
        <v>291.5674982</v>
      </c>
      <c r="U41" s="3">
        <v>1.08558931597468</v>
      </c>
      <c r="V41" s="3">
        <v>283.216861297091</v>
      </c>
      <c r="W41" s="4">
        <f t="shared" si="1"/>
        <v>2.46473911</v>
      </c>
      <c r="X41" s="3"/>
      <c r="Y41" s="3"/>
    </row>
    <row r="42" ht="15.75" customHeight="1">
      <c r="A42" s="1">
        <v>2020.0</v>
      </c>
      <c r="B42" s="5">
        <v>-7.22852673930464</v>
      </c>
      <c r="C42" s="3">
        <v>-4.96904372792258</v>
      </c>
      <c r="D42" s="3">
        <v>-5.61112633217562</v>
      </c>
      <c r="E42" s="3">
        <v>-4.14054538079306</v>
      </c>
      <c r="F42" s="3">
        <v>5.35660741564735</v>
      </c>
      <c r="G42" s="3">
        <v>7.55990967969376</v>
      </c>
      <c r="H42" s="3">
        <v>4.05136144150148</v>
      </c>
      <c r="I42" s="3">
        <v>5.75968743394236</v>
      </c>
      <c r="J42" s="3">
        <v>9.99666952331035</v>
      </c>
      <c r="K42" s="3">
        <v>6.45057171512428</v>
      </c>
      <c r="L42" s="3">
        <v>10.2344846441921</v>
      </c>
      <c r="M42" s="3">
        <v>12.6926340916808</v>
      </c>
      <c r="N42" s="3">
        <v>21.9081836071792</v>
      </c>
      <c r="O42" s="3">
        <v>24.8269126690535</v>
      </c>
      <c r="P42" s="3">
        <v>17.3798078966727</v>
      </c>
      <c r="Q42" s="3">
        <v>13.7843626847018</v>
      </c>
      <c r="R42" s="3">
        <v>16.2655243465311</v>
      </c>
      <c r="S42" s="3">
        <v>20.6694210851786</v>
      </c>
      <c r="T42" s="4">
        <v>1.709570527</v>
      </c>
      <c r="U42" s="3">
        <v>0.85495007262402</v>
      </c>
      <c r="V42" s="3">
        <v>302.365918348721</v>
      </c>
      <c r="W42" s="4">
        <f t="shared" si="1"/>
        <v>0.232887022</v>
      </c>
      <c r="X42" s="3"/>
      <c r="Y42" s="3"/>
    </row>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sheetData>
  <customSheetViews>
    <customSheetView guid="{FEBA9742-8D52-438A-98AD-DDAA1C4B4AF7}" filter="1" showAutoFilter="1">
      <autoFilter ref="$A$1:$W$42"/>
      <extLst>
        <ext uri="GoogleSheetsCustomDataVersion1">
          <go:sheetsCustomData xmlns:go="http://customooxmlschemas.google.com/" filterViewId="160633023"/>
        </ext>
      </extLst>
    </customSheetView>
    <customSheetView guid="{8DF7023C-8A89-4C4E-BF8C-169458E15583}" filter="1" showAutoFilter="1">
      <autoFilter ref="$A$1:$W$993"/>
      <extLst>
        <ext uri="GoogleSheetsCustomDataVersion1">
          <go:sheetsCustomData xmlns:go="http://customooxmlschemas.google.com/" filterViewId="1796445216"/>
        </ext>
      </extLst>
    </customSheetView>
  </customSheetViews>
  <printOptions/>
  <pageMargins bottom="0.75" footer="0.0" header="0.0" left="0.7" right="0.7" top="0.75"/>
  <pageSetup orientation="landscape"/>
  <drawing r:id="rId1"/>
  <tableParts count="2">
    <tablePart r:id="rId4"/>
    <tablePart r:id="rId5"/>
  </tableParts>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2" max="3" width="28.0"/>
    <col customWidth="1" min="4" max="4" width="22.43"/>
    <col customWidth="1" min="8" max="8" width="33.57"/>
    <col customWidth="1" min="9" max="9" width="24.29"/>
  </cols>
  <sheetData>
    <row r="1">
      <c r="A1" s="2" t="s">
        <v>75</v>
      </c>
      <c r="C1" s="2" t="s">
        <v>76</v>
      </c>
    </row>
    <row r="3">
      <c r="A3" s="2" t="s">
        <v>77</v>
      </c>
      <c r="B3" s="2" t="s">
        <v>78</v>
      </c>
      <c r="C3" s="6" t="s">
        <v>79</v>
      </c>
      <c r="D3" s="19" t="s">
        <v>80</v>
      </c>
      <c r="E3" s="2" t="s">
        <v>53</v>
      </c>
      <c r="F3" s="2" t="s">
        <v>54</v>
      </c>
      <c r="G3" s="2" t="s">
        <v>81</v>
      </c>
    </row>
    <row r="4">
      <c r="A4" s="2">
        <v>1.0</v>
      </c>
      <c r="B4" s="2">
        <v>0.493</v>
      </c>
      <c r="C4" s="6">
        <v>0.06</v>
      </c>
      <c r="D4" s="19"/>
      <c r="G4" s="6">
        <f t="shared" ref="G4:G21" si="1">B4+C4+D4+E4+F4</f>
        <v>0.553</v>
      </c>
    </row>
    <row r="5">
      <c r="A5" s="2">
        <v>2.0</v>
      </c>
      <c r="B5" s="2">
        <v>0.525</v>
      </c>
      <c r="C5" s="6">
        <v>0.107</v>
      </c>
      <c r="D5" s="19"/>
      <c r="G5" s="6">
        <f t="shared" si="1"/>
        <v>0.632</v>
      </c>
    </row>
    <row r="6">
      <c r="A6" s="2">
        <v>3.0</v>
      </c>
      <c r="B6" s="2">
        <v>0.459</v>
      </c>
      <c r="G6" s="6">
        <f t="shared" si="1"/>
        <v>0.459</v>
      </c>
    </row>
    <row r="7">
      <c r="A7" s="2">
        <v>4.0</v>
      </c>
      <c r="B7" s="2">
        <v>0.39</v>
      </c>
      <c r="C7" s="6">
        <v>0.069</v>
      </c>
      <c r="D7" s="19"/>
      <c r="G7" s="6">
        <f t="shared" si="1"/>
        <v>0.459</v>
      </c>
    </row>
    <row r="8">
      <c r="A8" s="2">
        <v>5.0</v>
      </c>
      <c r="B8" s="2">
        <v>0.385</v>
      </c>
      <c r="C8" s="6">
        <v>0.27</v>
      </c>
      <c r="D8" s="19"/>
      <c r="G8" s="6">
        <f t="shared" si="1"/>
        <v>0.655</v>
      </c>
    </row>
    <row r="9">
      <c r="A9" s="2">
        <v>6.0</v>
      </c>
      <c r="B9" s="2">
        <v>0.308</v>
      </c>
      <c r="C9" s="6">
        <v>0.285</v>
      </c>
      <c r="D9" s="19"/>
      <c r="F9" s="2">
        <v>0.069</v>
      </c>
      <c r="G9" s="6">
        <f t="shared" si="1"/>
        <v>0.662</v>
      </c>
    </row>
    <row r="10">
      <c r="A10" s="2">
        <v>7.0</v>
      </c>
      <c r="B10" s="2">
        <v>0.089</v>
      </c>
      <c r="F10" s="2">
        <v>0.202</v>
      </c>
      <c r="G10" s="6">
        <f t="shared" si="1"/>
        <v>0.291</v>
      </c>
    </row>
    <row r="11">
      <c r="A11" s="2">
        <v>8.0</v>
      </c>
      <c r="C11" s="2">
        <v>0.397</v>
      </c>
      <c r="D11" s="19">
        <v>0.183</v>
      </c>
      <c r="G11" s="6">
        <f t="shared" si="1"/>
        <v>0.58</v>
      </c>
    </row>
    <row r="12">
      <c r="A12" s="2">
        <v>9.0</v>
      </c>
      <c r="C12" s="6">
        <v>0.272</v>
      </c>
      <c r="D12" s="2"/>
      <c r="F12" s="2">
        <v>0.129</v>
      </c>
      <c r="G12" s="6">
        <f t="shared" si="1"/>
        <v>0.401</v>
      </c>
    </row>
    <row r="13">
      <c r="A13" s="2">
        <v>10.0</v>
      </c>
      <c r="C13" s="2">
        <v>0.334</v>
      </c>
      <c r="F13" s="2">
        <v>0.145</v>
      </c>
      <c r="G13" s="6">
        <f t="shared" si="1"/>
        <v>0.479</v>
      </c>
    </row>
    <row r="14">
      <c r="A14" s="2">
        <v>11.0</v>
      </c>
      <c r="C14" s="2">
        <v>0.222</v>
      </c>
      <c r="F14" s="2">
        <v>0.237</v>
      </c>
      <c r="G14" s="6">
        <f t="shared" si="1"/>
        <v>0.459</v>
      </c>
    </row>
    <row r="15">
      <c r="A15" s="2">
        <v>12.0</v>
      </c>
      <c r="C15" s="2">
        <v>0.3</v>
      </c>
      <c r="F15" s="2">
        <v>0.194</v>
      </c>
      <c r="G15" s="6">
        <f t="shared" si="1"/>
        <v>0.494</v>
      </c>
    </row>
    <row r="16">
      <c r="A16" s="2">
        <v>13.0</v>
      </c>
      <c r="C16" s="2">
        <v>0.326</v>
      </c>
      <c r="F16" s="2">
        <v>0.195</v>
      </c>
      <c r="G16" s="6">
        <f t="shared" si="1"/>
        <v>0.521</v>
      </c>
    </row>
    <row r="17">
      <c r="A17" s="2">
        <v>14.0</v>
      </c>
      <c r="C17" s="2">
        <v>0.28</v>
      </c>
      <c r="F17" s="2">
        <v>0.278</v>
      </c>
      <c r="G17" s="6">
        <f t="shared" si="1"/>
        <v>0.558</v>
      </c>
    </row>
    <row r="18">
      <c r="A18" s="2">
        <v>15.0</v>
      </c>
      <c r="C18" s="2">
        <v>0.47</v>
      </c>
      <c r="D18" s="2">
        <v>0.146</v>
      </c>
      <c r="F18" s="2">
        <v>0.152</v>
      </c>
      <c r="G18" s="6">
        <f t="shared" si="1"/>
        <v>0.768</v>
      </c>
    </row>
    <row r="19">
      <c r="A19" s="2">
        <v>16.0</v>
      </c>
      <c r="C19" s="2">
        <v>0.376</v>
      </c>
      <c r="D19" s="2">
        <v>0.173</v>
      </c>
      <c r="E19" s="2">
        <v>0.137</v>
      </c>
      <c r="G19" s="6">
        <f t="shared" si="1"/>
        <v>0.686</v>
      </c>
    </row>
    <row r="20">
      <c r="A20" s="2">
        <v>17.0</v>
      </c>
      <c r="C20" s="2">
        <v>0.238</v>
      </c>
      <c r="D20" s="2">
        <v>0.224</v>
      </c>
      <c r="E20" s="2">
        <v>0.141</v>
      </c>
      <c r="G20" s="6">
        <f t="shared" si="1"/>
        <v>0.603</v>
      </c>
    </row>
    <row r="21">
      <c r="A21" s="2">
        <v>18.0</v>
      </c>
      <c r="C21" s="2">
        <v>0.212</v>
      </c>
      <c r="D21" s="2">
        <v>0.253</v>
      </c>
      <c r="F21" s="2">
        <v>0.146</v>
      </c>
      <c r="G21" s="6">
        <f t="shared" si="1"/>
        <v>0.611</v>
      </c>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2" t="s">
        <v>77</v>
      </c>
      <c r="B1" s="2" t="s">
        <v>78</v>
      </c>
      <c r="C1" s="6" t="s">
        <v>79</v>
      </c>
      <c r="D1" s="19" t="s">
        <v>80</v>
      </c>
      <c r="E1" s="2" t="s">
        <v>53</v>
      </c>
      <c r="F1" s="2" t="s">
        <v>54</v>
      </c>
      <c r="G1" s="2" t="s">
        <v>81</v>
      </c>
    </row>
    <row r="2">
      <c r="A2" s="2">
        <v>1.0</v>
      </c>
      <c r="G2" s="6">
        <f t="shared" ref="G2:G19" si="1">B2+C2+D2+E2+F2</f>
        <v>0</v>
      </c>
    </row>
    <row r="3">
      <c r="A3" s="2">
        <v>2.0</v>
      </c>
      <c r="G3" s="6">
        <f t="shared" si="1"/>
        <v>0</v>
      </c>
    </row>
    <row r="4">
      <c r="A4" s="2">
        <v>3.0</v>
      </c>
      <c r="G4" s="6">
        <f t="shared" si="1"/>
        <v>0</v>
      </c>
    </row>
    <row r="5">
      <c r="A5" s="2">
        <v>4.0</v>
      </c>
      <c r="G5" s="6">
        <f t="shared" si="1"/>
        <v>0</v>
      </c>
    </row>
    <row r="6">
      <c r="A6" s="2">
        <v>5.0</v>
      </c>
      <c r="G6" s="6">
        <f t="shared" si="1"/>
        <v>0</v>
      </c>
    </row>
    <row r="7">
      <c r="A7" s="2">
        <v>6.0</v>
      </c>
      <c r="G7" s="6">
        <f t="shared" si="1"/>
        <v>0</v>
      </c>
    </row>
    <row r="8">
      <c r="A8" s="2">
        <v>7.0</v>
      </c>
      <c r="G8" s="6">
        <f t="shared" si="1"/>
        <v>0</v>
      </c>
    </row>
    <row r="9">
      <c r="A9" s="2">
        <v>8.0</v>
      </c>
      <c r="G9" s="6">
        <f t="shared" si="1"/>
        <v>0</v>
      </c>
    </row>
    <row r="10">
      <c r="A10" s="2">
        <v>9.0</v>
      </c>
      <c r="G10" s="6">
        <f t="shared" si="1"/>
        <v>0</v>
      </c>
    </row>
    <row r="11">
      <c r="A11" s="2">
        <v>10.0</v>
      </c>
      <c r="G11" s="6">
        <f t="shared" si="1"/>
        <v>0</v>
      </c>
    </row>
    <row r="12">
      <c r="A12" s="2">
        <v>11.0</v>
      </c>
      <c r="G12" s="6">
        <f t="shared" si="1"/>
        <v>0</v>
      </c>
    </row>
    <row r="13">
      <c r="A13" s="2">
        <v>12.0</v>
      </c>
      <c r="G13" s="6">
        <f t="shared" si="1"/>
        <v>0</v>
      </c>
    </row>
    <row r="14">
      <c r="A14" s="2">
        <v>13.0</v>
      </c>
      <c r="G14" s="6">
        <f t="shared" si="1"/>
        <v>0</v>
      </c>
    </row>
    <row r="15">
      <c r="A15" s="2">
        <v>14.0</v>
      </c>
      <c r="G15" s="6">
        <f t="shared" si="1"/>
        <v>0</v>
      </c>
    </row>
    <row r="16">
      <c r="A16" s="2">
        <v>15.0</v>
      </c>
      <c r="G16" s="6">
        <f t="shared" si="1"/>
        <v>0</v>
      </c>
    </row>
    <row r="17">
      <c r="A17" s="2">
        <v>16.0</v>
      </c>
      <c r="G17" s="6">
        <f t="shared" si="1"/>
        <v>0</v>
      </c>
    </row>
    <row r="18">
      <c r="A18" s="2">
        <v>17.0</v>
      </c>
      <c r="G18" s="6">
        <f t="shared" si="1"/>
        <v>0</v>
      </c>
    </row>
    <row r="19">
      <c r="A19" s="2">
        <v>18.0</v>
      </c>
      <c r="G19" s="6">
        <f t="shared" si="1"/>
        <v>0</v>
      </c>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2" t="s">
        <v>47</v>
      </c>
      <c r="B1" s="1" t="s">
        <v>82</v>
      </c>
      <c r="C1" s="2" t="s">
        <v>83</v>
      </c>
      <c r="D1" s="2" t="s">
        <v>84</v>
      </c>
      <c r="E1" s="2" t="s">
        <v>85</v>
      </c>
      <c r="F1" s="2" t="s">
        <v>86</v>
      </c>
      <c r="G1" s="2" t="s">
        <v>87</v>
      </c>
      <c r="H1" s="2" t="s">
        <v>88</v>
      </c>
      <c r="I1" s="2" t="s">
        <v>89</v>
      </c>
    </row>
    <row r="2">
      <c r="A2" s="1">
        <f>NoNans!A2</f>
        <v>1985</v>
      </c>
      <c r="B2" s="20">
        <f>NoNans!W2</f>
        <v>-0.1865181646</v>
      </c>
      <c r="C2" s="11">
        <f>NoNans!X2</f>
        <v>0.2552725051</v>
      </c>
      <c r="D2" s="6">
        <f t="shared" ref="D2:D37" si="1">(B2+C2)/2</f>
        <v>0.03437717023</v>
      </c>
      <c r="E2" s="11">
        <f t="shared" ref="E2:E37" si="2">C3</f>
        <v>-0.1865181646</v>
      </c>
      <c r="F2" s="11">
        <f>SedPrevPosition!T7</f>
        <v>0.650851388</v>
      </c>
      <c r="G2" s="11">
        <f>SedPrevPosition!T6</f>
        <v>1.760113051</v>
      </c>
      <c r="H2" s="6">
        <f t="shared" ref="H2:H37" si="3">(F2+G2)/2</f>
        <v>1.20548222</v>
      </c>
      <c r="I2" s="6">
        <f t="shared" ref="I2:I37" si="4">log(H2)</f>
        <v>0.08116080905</v>
      </c>
    </row>
    <row r="3">
      <c r="A3" s="1">
        <f>NoNans!A3</f>
        <v>1986</v>
      </c>
      <c r="B3" s="20">
        <f>NoNans!W3</f>
        <v>1.165249034</v>
      </c>
      <c r="C3" s="11">
        <f>NoNans!X3</f>
        <v>-0.1865181646</v>
      </c>
      <c r="D3" s="6">
        <f t="shared" si="1"/>
        <v>0.4893654348</v>
      </c>
      <c r="E3" s="11">
        <f t="shared" si="2"/>
        <v>1.165249034</v>
      </c>
      <c r="F3" s="11">
        <f>SedPrevPosition!T8</f>
        <v>14.6301586</v>
      </c>
      <c r="G3" s="11">
        <f>SedPrevPosition!T7</f>
        <v>0.650851388</v>
      </c>
      <c r="H3" s="6">
        <f t="shared" si="3"/>
        <v>7.640504994</v>
      </c>
      <c r="I3" s="6">
        <f t="shared" si="4"/>
        <v>0.8831220639</v>
      </c>
    </row>
    <row r="4">
      <c r="A4" s="1">
        <f>NoNans!A4</f>
        <v>1987</v>
      </c>
      <c r="B4" s="20">
        <f>NoNans!W4</f>
        <v>0.1474805852</v>
      </c>
      <c r="C4" s="11">
        <f>NoNans!X4</f>
        <v>1.165249034</v>
      </c>
      <c r="D4" s="6">
        <f t="shared" si="1"/>
        <v>0.6563648097</v>
      </c>
      <c r="E4" s="11">
        <f t="shared" si="2"/>
        <v>0.1474805852</v>
      </c>
      <c r="F4" s="11">
        <f>SedPrevPosition!T9</f>
        <v>1.404366901</v>
      </c>
      <c r="G4" s="11">
        <f>SedPrevPosition!T8</f>
        <v>14.6301586</v>
      </c>
      <c r="H4" s="6">
        <f t="shared" si="3"/>
        <v>8.017262751</v>
      </c>
      <c r="I4" s="6">
        <f t="shared" si="4"/>
        <v>0.904026117</v>
      </c>
    </row>
    <row r="5">
      <c r="A5" s="1">
        <f>NoNans!A5</f>
        <v>1988</v>
      </c>
      <c r="B5" s="20">
        <f>NoNans!W5</f>
        <v>-0.1268852735</v>
      </c>
      <c r="C5" s="11">
        <f>NoNans!X5</f>
        <v>0.1474805852</v>
      </c>
      <c r="D5" s="6">
        <f t="shared" si="1"/>
        <v>0.01029765585</v>
      </c>
      <c r="E5" s="11">
        <f t="shared" si="2"/>
        <v>-0.1268852735</v>
      </c>
      <c r="F5" s="11">
        <f>SedPrevPosition!T10</f>
        <v>0.746645972</v>
      </c>
      <c r="G5" s="11">
        <f>SedPrevPosition!T9</f>
        <v>1.404366901</v>
      </c>
      <c r="H5" s="6">
        <f t="shared" si="3"/>
        <v>1.075506437</v>
      </c>
      <c r="I5" s="6">
        <f t="shared" si="4"/>
        <v>0.03161301382</v>
      </c>
    </row>
    <row r="6">
      <c r="A6" s="1">
        <f>NoNans!A6</f>
        <v>1989</v>
      </c>
      <c r="B6" s="20">
        <f>NoNans!W6</f>
        <v>-0.1512841342</v>
      </c>
      <c r="C6" s="11">
        <f>NoNans!X6</f>
        <v>-0.1268852735</v>
      </c>
      <c r="D6" s="6">
        <f t="shared" si="1"/>
        <v>-0.1390847038</v>
      </c>
      <c r="E6" s="11">
        <f t="shared" si="2"/>
        <v>-0.1512841342</v>
      </c>
      <c r="F6" s="11">
        <f>SedPrevPosition!T11</f>
        <v>0.705855602</v>
      </c>
      <c r="G6" s="11">
        <f>SedPrevPosition!T10</f>
        <v>0.746645972</v>
      </c>
      <c r="H6" s="6">
        <f t="shared" si="3"/>
        <v>0.726250787</v>
      </c>
      <c r="I6" s="6">
        <f t="shared" si="4"/>
        <v>-0.138913384</v>
      </c>
    </row>
    <row r="7">
      <c r="A7" s="1">
        <f>NoNans!A7</f>
        <v>1990</v>
      </c>
      <c r="B7" s="20">
        <f>NoNans!W7</f>
        <v>-0.4956003065</v>
      </c>
      <c r="C7" s="11">
        <f>NoNans!X7</f>
        <v>-0.1512841342</v>
      </c>
      <c r="D7" s="6">
        <f t="shared" si="1"/>
        <v>-0.3234422203</v>
      </c>
      <c r="E7" s="11">
        <f t="shared" si="2"/>
        <v>-0.4956003065</v>
      </c>
      <c r="F7" s="11">
        <f>SedPrevPosition!T12</f>
        <v>0.319447647</v>
      </c>
      <c r="G7" s="11">
        <f>SedPrevPosition!T11</f>
        <v>0.705855602</v>
      </c>
      <c r="H7" s="6">
        <f t="shared" si="3"/>
        <v>0.5126516245</v>
      </c>
      <c r="I7" s="6">
        <f t="shared" si="4"/>
        <v>-0.2901776621</v>
      </c>
    </row>
    <row r="8">
      <c r="A8" s="1">
        <f>NoNans!A8</f>
        <v>1991</v>
      </c>
      <c r="B8" s="20">
        <f>NoNans!W8</f>
        <v>0.252809026</v>
      </c>
      <c r="C8" s="11">
        <f>NoNans!X8</f>
        <v>-0.4956003065</v>
      </c>
      <c r="D8" s="6">
        <f t="shared" si="1"/>
        <v>-0.1213956402</v>
      </c>
      <c r="E8" s="11">
        <f t="shared" si="2"/>
        <v>0.252809026</v>
      </c>
      <c r="F8" s="11">
        <f>SedPrevPosition!T13</f>
        <v>1.789818637</v>
      </c>
      <c r="G8" s="11">
        <f>SedPrevPosition!T12</f>
        <v>0.319447647</v>
      </c>
      <c r="H8" s="6">
        <f t="shared" si="3"/>
        <v>1.054633142</v>
      </c>
      <c r="I8" s="6">
        <f t="shared" si="4"/>
        <v>0.02310141498</v>
      </c>
    </row>
    <row r="9">
      <c r="A9" s="1">
        <f>NoNans!A9</f>
        <v>1992</v>
      </c>
      <c r="B9" s="20">
        <f>NoNans!W9</f>
        <v>0.3279973801</v>
      </c>
      <c r="C9" s="11">
        <f>NoNans!X9</f>
        <v>0.252809026</v>
      </c>
      <c r="D9" s="6">
        <f t="shared" si="1"/>
        <v>0.290403203</v>
      </c>
      <c r="E9" s="11">
        <f t="shared" si="2"/>
        <v>0.3279973801</v>
      </c>
      <c r="F9" s="11">
        <f>SedPrevPosition!T14</f>
        <v>2.128126208</v>
      </c>
      <c r="G9" s="11">
        <f>SedPrevPosition!T13</f>
        <v>1.789818637</v>
      </c>
      <c r="H9" s="6">
        <f t="shared" si="3"/>
        <v>1.958972423</v>
      </c>
      <c r="I9" s="6">
        <f t="shared" si="4"/>
        <v>0.2920283222</v>
      </c>
    </row>
    <row r="10">
      <c r="A10" s="1">
        <f>NoNans!A10</f>
        <v>1993</v>
      </c>
      <c r="B10" s="20">
        <f>NoNans!W10</f>
        <v>1.633353158</v>
      </c>
      <c r="C10" s="11">
        <f>NoNans!X10</f>
        <v>0.3279973801</v>
      </c>
      <c r="D10" s="6">
        <f t="shared" si="1"/>
        <v>0.9806752691</v>
      </c>
      <c r="E10" s="11">
        <f t="shared" si="2"/>
        <v>1.633353158</v>
      </c>
      <c r="F10" s="11">
        <f>SedPrevPosition!T15</f>
        <v>42.98858577</v>
      </c>
      <c r="G10" s="11">
        <f>SedPrevPosition!T14</f>
        <v>2.128126208</v>
      </c>
      <c r="H10" s="6">
        <f t="shared" si="3"/>
        <v>22.55835599</v>
      </c>
      <c r="I10" s="6">
        <f t="shared" si="4"/>
        <v>1.353307446</v>
      </c>
    </row>
    <row r="11">
      <c r="A11" s="1">
        <f>NoNans!A11</f>
        <v>1994</v>
      </c>
      <c r="B11" s="20">
        <f>NoNans!W11</f>
        <v>-0.07679740198</v>
      </c>
      <c r="C11" s="11">
        <f>NoNans!X11</f>
        <v>1.633353158</v>
      </c>
      <c r="D11" s="6">
        <f t="shared" si="1"/>
        <v>0.778277878</v>
      </c>
      <c r="E11" s="11">
        <f t="shared" si="2"/>
        <v>-0.07679740198</v>
      </c>
      <c r="F11" s="11">
        <f>SedPrevPosition!T16</f>
        <v>0.83792008</v>
      </c>
      <c r="G11" s="11">
        <f>SedPrevPosition!T15</f>
        <v>42.98858577</v>
      </c>
      <c r="H11" s="6">
        <f t="shared" si="3"/>
        <v>21.91325293</v>
      </c>
      <c r="I11" s="6">
        <f t="shared" si="4"/>
        <v>1.340706851</v>
      </c>
    </row>
    <row r="12">
      <c r="A12" s="1">
        <f>NoNans!A12</f>
        <v>1995</v>
      </c>
      <c r="B12" s="20">
        <f>NoNans!W12</f>
        <v>1.867393256</v>
      </c>
      <c r="C12" s="11">
        <f>NoNans!X12</f>
        <v>-0.07679740198</v>
      </c>
      <c r="D12" s="6">
        <f t="shared" si="1"/>
        <v>0.895297927</v>
      </c>
      <c r="E12" s="11">
        <f t="shared" si="2"/>
        <v>1.867393256</v>
      </c>
      <c r="F12" s="11">
        <f>SedPrevPosition!T17</f>
        <v>73.68740388</v>
      </c>
      <c r="G12" s="11">
        <f>SedPrevPosition!T16</f>
        <v>0.83792008</v>
      </c>
      <c r="H12" s="6">
        <f t="shared" si="3"/>
        <v>37.26266198</v>
      </c>
      <c r="I12" s="6">
        <f t="shared" si="4"/>
        <v>1.571273877</v>
      </c>
    </row>
    <row r="13">
      <c r="A13" s="1">
        <f>NoNans!A13</f>
        <v>1996</v>
      </c>
      <c r="B13" s="20">
        <f>NoNans!W13</f>
        <v>1.159894376</v>
      </c>
      <c r="C13" s="11">
        <f>NoNans!X13</f>
        <v>1.867393256</v>
      </c>
      <c r="D13" s="6">
        <f t="shared" si="1"/>
        <v>1.513643816</v>
      </c>
      <c r="E13" s="11">
        <f t="shared" si="2"/>
        <v>1.159894376</v>
      </c>
      <c r="F13" s="11">
        <f>SedPrevPosition!T18</f>
        <v>14.4508827</v>
      </c>
      <c r="G13" s="11">
        <f>SedPrevPosition!T17</f>
        <v>73.68740388</v>
      </c>
      <c r="H13" s="6">
        <f t="shared" si="3"/>
        <v>44.06914329</v>
      </c>
      <c r="I13" s="6">
        <f t="shared" si="4"/>
        <v>1.644134608</v>
      </c>
    </row>
    <row r="14">
      <c r="A14" s="1">
        <f>NoNans!A14</f>
        <v>1997</v>
      </c>
      <c r="B14" s="20">
        <f>NoNans!W14</f>
        <v>1.986392031</v>
      </c>
      <c r="C14" s="11">
        <f>NoNans!X14</f>
        <v>1.159894376</v>
      </c>
      <c r="D14" s="6">
        <f t="shared" si="1"/>
        <v>1.573143204</v>
      </c>
      <c r="E14" s="11">
        <f t="shared" si="2"/>
        <v>1.986392031</v>
      </c>
      <c r="F14" s="11">
        <f>SedPrevPosition!T19</f>
        <v>96.91523015</v>
      </c>
      <c r="G14" s="11">
        <f>SedPrevPosition!T18</f>
        <v>14.4508827</v>
      </c>
      <c r="H14" s="6">
        <f t="shared" si="3"/>
        <v>55.68305643</v>
      </c>
      <c r="I14" s="6">
        <f t="shared" si="4"/>
        <v>1.745723066</v>
      </c>
    </row>
    <row r="15">
      <c r="A15" s="1">
        <f>NoNans!A15</f>
        <v>1998</v>
      </c>
      <c r="B15" s="20">
        <f>NoNans!W15</f>
        <v>2.4452457</v>
      </c>
      <c r="C15" s="11">
        <f>NoNans!X15</f>
        <v>1.986392031</v>
      </c>
      <c r="D15" s="6">
        <f t="shared" si="1"/>
        <v>2.215818866</v>
      </c>
      <c r="E15" s="11">
        <f t="shared" si="2"/>
        <v>2.4452457</v>
      </c>
      <c r="F15" s="11">
        <f>SedPrevPosition!T20</f>
        <v>278.769785</v>
      </c>
      <c r="G15" s="11">
        <f>SedPrevPosition!T19</f>
        <v>96.91523015</v>
      </c>
      <c r="H15" s="6">
        <f t="shared" si="3"/>
        <v>187.8425076</v>
      </c>
      <c r="I15" s="6">
        <f t="shared" si="4"/>
        <v>2.273793877</v>
      </c>
    </row>
    <row r="16">
      <c r="A16" s="1">
        <f>NoNans!A16</f>
        <v>1999</v>
      </c>
      <c r="B16" s="20">
        <f>NoNans!W16</f>
        <v>0.5560087975</v>
      </c>
      <c r="C16" s="11">
        <f>NoNans!X16</f>
        <v>2.4452457</v>
      </c>
      <c r="D16" s="6">
        <f t="shared" si="1"/>
        <v>1.500627249</v>
      </c>
      <c r="E16" s="11">
        <f t="shared" si="2"/>
        <v>0.5560087975</v>
      </c>
      <c r="F16" s="11">
        <f>SedPrevPosition!T21</f>
        <v>3.597566227</v>
      </c>
      <c r="G16" s="11">
        <f>SedPrevPosition!T20</f>
        <v>278.769785</v>
      </c>
      <c r="H16" s="6">
        <f t="shared" si="3"/>
        <v>141.1836756</v>
      </c>
      <c r="I16" s="6">
        <f t="shared" si="4"/>
        <v>2.149784484</v>
      </c>
    </row>
    <row r="17">
      <c r="A17" s="1">
        <f>NoNans!A17</f>
        <v>2000</v>
      </c>
      <c r="B17" s="20">
        <f>NoNans!W17</f>
        <v>1.864736575</v>
      </c>
      <c r="C17" s="11">
        <f>NoNans!X17</f>
        <v>0.5560087975</v>
      </c>
      <c r="D17" s="6">
        <f t="shared" si="1"/>
        <v>1.210372686</v>
      </c>
      <c r="E17" s="11">
        <f t="shared" si="2"/>
        <v>1.864736575</v>
      </c>
      <c r="F17" s="11">
        <f>SedPrevPosition!T22</f>
        <v>73.23801662</v>
      </c>
      <c r="G17" s="11">
        <f>SedPrevPosition!T21</f>
        <v>3.597566227</v>
      </c>
      <c r="H17" s="6">
        <f t="shared" si="3"/>
        <v>38.41779142</v>
      </c>
      <c r="I17" s="6">
        <f t="shared" si="4"/>
        <v>1.584532394</v>
      </c>
    </row>
    <row r="18">
      <c r="A18" s="1">
        <f>NoNans!A18</f>
        <v>2001</v>
      </c>
      <c r="B18" s="20">
        <f>NoNans!W18</f>
        <v>0.6994059109</v>
      </c>
      <c r="C18" s="11">
        <f>NoNans!X18</f>
        <v>1.864736575</v>
      </c>
      <c r="D18" s="6">
        <f t="shared" si="1"/>
        <v>1.282071243</v>
      </c>
      <c r="E18" s="11">
        <f t="shared" si="2"/>
        <v>0.6994059109</v>
      </c>
      <c r="F18" s="11">
        <f>SedPrevPosition!T23</f>
        <v>5.005021079</v>
      </c>
      <c r="G18" s="11">
        <f>SedPrevPosition!T22</f>
        <v>73.23801662</v>
      </c>
      <c r="H18" s="6">
        <f t="shared" si="3"/>
        <v>39.12151885</v>
      </c>
      <c r="I18" s="6">
        <f t="shared" si="4"/>
        <v>1.592415707</v>
      </c>
    </row>
    <row r="19">
      <c r="A19" s="1">
        <f>NoNans!A19</f>
        <v>2002</v>
      </c>
      <c r="B19" s="20">
        <f>NoNans!W19</f>
        <v>0.4692941761</v>
      </c>
      <c r="C19" s="11">
        <f>NoNans!X19</f>
        <v>0.6994059109</v>
      </c>
      <c r="D19" s="6">
        <f t="shared" si="1"/>
        <v>0.5843500435</v>
      </c>
      <c r="E19" s="11">
        <f t="shared" si="2"/>
        <v>0.4692941761</v>
      </c>
      <c r="F19" s="11">
        <f>SedPrevPosition!T24</f>
        <v>2.946416759</v>
      </c>
      <c r="G19" s="11">
        <f>SedPrevPosition!T23</f>
        <v>5.005021079</v>
      </c>
      <c r="H19" s="6">
        <f t="shared" si="3"/>
        <v>3.975718919</v>
      </c>
      <c r="I19" s="6">
        <f t="shared" si="4"/>
        <v>0.5994156724</v>
      </c>
    </row>
    <row r="20">
      <c r="A20" s="1">
        <f>NoNans!A20</f>
        <v>2003</v>
      </c>
      <c r="B20" s="20">
        <f>NoNans!W20</f>
        <v>0.3737106321</v>
      </c>
      <c r="C20" s="11">
        <f>NoNans!X20</f>
        <v>0.4692941761</v>
      </c>
      <c r="D20" s="6">
        <f t="shared" si="1"/>
        <v>0.4215024041</v>
      </c>
      <c r="E20" s="11">
        <f t="shared" si="2"/>
        <v>0.3737106321</v>
      </c>
      <c r="F20" s="11">
        <f>SedPrevPosition!T25</f>
        <v>2.364343824</v>
      </c>
      <c r="G20" s="11">
        <f>SedPrevPosition!T24</f>
        <v>2.946416759</v>
      </c>
      <c r="H20" s="6">
        <f t="shared" si="3"/>
        <v>2.655380292</v>
      </c>
      <c r="I20" s="6">
        <f t="shared" si="4"/>
        <v>0.4241267276</v>
      </c>
    </row>
    <row r="21">
      <c r="A21" s="1">
        <f>NoNans!A21</f>
        <v>2004</v>
      </c>
      <c r="B21" s="20">
        <f>NoNans!W21</f>
        <v>0.4127192457</v>
      </c>
      <c r="C21" s="11">
        <f>NoNans!X21</f>
        <v>0.3737106321</v>
      </c>
      <c r="D21" s="6">
        <f t="shared" si="1"/>
        <v>0.3932149389</v>
      </c>
      <c r="E21" s="11">
        <f t="shared" si="2"/>
        <v>0.4127192457</v>
      </c>
      <c r="F21" s="11">
        <f>SedPrevPosition!T26</f>
        <v>2.586540278</v>
      </c>
      <c r="G21" s="11">
        <f>SedPrevPosition!T25</f>
        <v>2.364343824</v>
      </c>
      <c r="H21" s="6">
        <f t="shared" si="3"/>
        <v>2.475442051</v>
      </c>
      <c r="I21" s="6">
        <f t="shared" si="4"/>
        <v>0.3936527641</v>
      </c>
    </row>
    <row r="22">
      <c r="A22" s="1">
        <f>NoNans!A22</f>
        <v>2005</v>
      </c>
      <c r="B22" s="20">
        <f>NoNans!W22</f>
        <v>1.494291867</v>
      </c>
      <c r="C22" s="11">
        <f>NoNans!X22</f>
        <v>0.4127192457</v>
      </c>
      <c r="D22" s="6">
        <f t="shared" si="1"/>
        <v>0.9535055563</v>
      </c>
      <c r="E22" s="11">
        <f t="shared" si="2"/>
        <v>1.494291867</v>
      </c>
      <c r="F22" s="11">
        <f>SedPrevPosition!T27</f>
        <v>31.20986333</v>
      </c>
      <c r="G22" s="11">
        <f>SedPrevPosition!T26</f>
        <v>2.586540278</v>
      </c>
      <c r="H22" s="6">
        <f t="shared" si="3"/>
        <v>16.8982018</v>
      </c>
      <c r="I22" s="6">
        <f t="shared" si="4"/>
        <v>1.227840492</v>
      </c>
    </row>
    <row r="23">
      <c r="A23" s="1">
        <f>NoNans!A23</f>
        <v>2006</v>
      </c>
      <c r="B23" s="20">
        <f>NoNans!W23</f>
        <v>1.201757664</v>
      </c>
      <c r="C23" s="11">
        <f>NoNans!X23</f>
        <v>1.494291867</v>
      </c>
      <c r="D23" s="6">
        <f t="shared" si="1"/>
        <v>1.348024765</v>
      </c>
      <c r="E23" s="11">
        <f t="shared" si="2"/>
        <v>1.201757664</v>
      </c>
      <c r="F23" s="11">
        <f>SedPrevPosition!T28</f>
        <v>15.91320522</v>
      </c>
      <c r="G23" s="11">
        <f>SedPrevPosition!T27</f>
        <v>31.20986333</v>
      </c>
      <c r="H23" s="6">
        <f t="shared" si="3"/>
        <v>23.56153428</v>
      </c>
      <c r="I23" s="6">
        <f t="shared" si="4"/>
        <v>1.372203567</v>
      </c>
    </row>
    <row r="24">
      <c r="A24" s="1">
        <f>NoNans!A24</f>
        <v>2007</v>
      </c>
      <c r="B24" s="20">
        <f>NoNans!W24</f>
        <v>-0.682361615</v>
      </c>
      <c r="C24" s="11">
        <f>NoNans!X24</f>
        <v>1.201757664</v>
      </c>
      <c r="D24" s="6">
        <f t="shared" si="1"/>
        <v>0.2596980243</v>
      </c>
      <c r="E24" s="11">
        <f t="shared" si="2"/>
        <v>-0.682361615</v>
      </c>
      <c r="F24" s="11">
        <f>SedPrevPosition!T29</f>
        <v>0.207796575</v>
      </c>
      <c r="G24" s="11">
        <f>SedPrevPosition!T28</f>
        <v>15.91320522</v>
      </c>
      <c r="H24" s="6">
        <f t="shared" si="3"/>
        <v>8.060500898</v>
      </c>
      <c r="I24" s="6">
        <f t="shared" si="4"/>
        <v>0.9063620307</v>
      </c>
    </row>
    <row r="25">
      <c r="A25" s="1">
        <f>NoNans!A25</f>
        <v>2008</v>
      </c>
      <c r="B25" s="20">
        <f>NoNans!W25</f>
        <v>-0.01235461209</v>
      </c>
      <c r="C25" s="11">
        <f>NoNans!X25</f>
        <v>-0.682361615</v>
      </c>
      <c r="D25" s="6">
        <f t="shared" si="1"/>
        <v>-0.3473581135</v>
      </c>
      <c r="E25" s="11">
        <f t="shared" si="2"/>
        <v>-0.01235461209</v>
      </c>
      <c r="F25" s="11">
        <f>SedPrevPosition!T30</f>
        <v>0.971953276</v>
      </c>
      <c r="G25" s="11">
        <f>SedPrevPosition!T29</f>
        <v>0.207796575</v>
      </c>
      <c r="H25" s="6">
        <f t="shared" si="3"/>
        <v>0.5898749255</v>
      </c>
      <c r="I25" s="6">
        <f t="shared" si="4"/>
        <v>-0.2292400645</v>
      </c>
    </row>
    <row r="26">
      <c r="A26" s="1">
        <f>NoNans!A26</f>
        <v>2009</v>
      </c>
      <c r="B26" s="20">
        <f>NoNans!W26</f>
        <v>1.343484276</v>
      </c>
      <c r="C26" s="11">
        <f>NoNans!X26</f>
        <v>-0.01235461209</v>
      </c>
      <c r="D26" s="6">
        <f t="shared" si="1"/>
        <v>0.6655648318</v>
      </c>
      <c r="E26" s="11">
        <f t="shared" si="2"/>
        <v>1.343484276</v>
      </c>
      <c r="F26" s="11">
        <f>SedPrevPosition!T31</f>
        <v>22.05384286</v>
      </c>
      <c r="G26" s="11">
        <f>SedPrevPosition!T30</f>
        <v>0.971953276</v>
      </c>
      <c r="H26" s="6">
        <f t="shared" si="3"/>
        <v>11.51289807</v>
      </c>
      <c r="I26" s="6">
        <f t="shared" si="4"/>
        <v>1.06118466</v>
      </c>
    </row>
    <row r="27">
      <c r="A27" s="1">
        <f>NoNans!A27</f>
        <v>2010</v>
      </c>
      <c r="B27" s="20">
        <f>NoNans!W27</f>
        <v>2.080246217</v>
      </c>
      <c r="C27" s="11">
        <f>NoNans!X27</f>
        <v>1.343484276</v>
      </c>
      <c r="D27" s="6">
        <f t="shared" si="1"/>
        <v>1.711865246</v>
      </c>
      <c r="E27" s="11">
        <f t="shared" si="2"/>
        <v>2.080246217</v>
      </c>
      <c r="F27" s="11">
        <f>SedPrevPosition!T32</f>
        <v>120.2946233</v>
      </c>
      <c r="G27" s="11">
        <f>SedPrevPosition!T31</f>
        <v>22.05384286</v>
      </c>
      <c r="H27" s="6">
        <f t="shared" si="3"/>
        <v>71.17423308</v>
      </c>
      <c r="I27" s="6">
        <f t="shared" si="4"/>
        <v>1.852322796</v>
      </c>
    </row>
    <row r="28">
      <c r="A28" s="1">
        <f>NoNans!A28</f>
        <v>2011</v>
      </c>
      <c r="B28" s="20">
        <f>NoNans!W28</f>
        <v>1.534002544</v>
      </c>
      <c r="C28" s="11">
        <f>NoNans!X28</f>
        <v>2.080246217</v>
      </c>
      <c r="D28" s="6">
        <f t="shared" si="1"/>
        <v>1.80712438</v>
      </c>
      <c r="E28" s="11">
        <f t="shared" si="2"/>
        <v>1.534002544</v>
      </c>
      <c r="F28" s="11">
        <f>SedPrevPosition!T33</f>
        <v>34.19814461</v>
      </c>
      <c r="G28" s="11">
        <f>SedPrevPosition!T32</f>
        <v>120.2946233</v>
      </c>
      <c r="H28" s="6">
        <f t="shared" si="3"/>
        <v>77.24638396</v>
      </c>
      <c r="I28" s="6">
        <f t="shared" si="4"/>
        <v>1.887878158</v>
      </c>
    </row>
    <row r="29">
      <c r="A29" s="1">
        <f>NoNans!A29</f>
        <v>2012</v>
      </c>
      <c r="B29" s="20">
        <f>NoNans!W29</f>
        <v>-0.2498890646</v>
      </c>
      <c r="C29" s="11">
        <f>NoNans!X29</f>
        <v>1.534002544</v>
      </c>
      <c r="D29" s="6">
        <f t="shared" si="1"/>
        <v>0.6420567399</v>
      </c>
      <c r="E29" s="11">
        <f t="shared" si="2"/>
        <v>-0.2498890646</v>
      </c>
      <c r="F29" s="11">
        <f>SedPrevPosition!T34</f>
        <v>0.562484987</v>
      </c>
      <c r="G29" s="11">
        <f>SedPrevPosition!T33</f>
        <v>34.19814461</v>
      </c>
      <c r="H29" s="6">
        <f t="shared" si="3"/>
        <v>17.3803148</v>
      </c>
      <c r="I29" s="6">
        <f t="shared" si="4"/>
        <v>1.240057638</v>
      </c>
    </row>
    <row r="30">
      <c r="A30" s="1">
        <f>NoNans!A30</f>
        <v>2013</v>
      </c>
      <c r="B30" s="20">
        <f>NoNans!W30</f>
        <v>-1.353592127</v>
      </c>
      <c r="C30" s="11">
        <f>NoNans!X30</f>
        <v>-0.2498890646</v>
      </c>
      <c r="D30" s="6">
        <f t="shared" si="1"/>
        <v>-0.8017405958</v>
      </c>
      <c r="E30" s="11">
        <f t="shared" si="2"/>
        <v>-1.353592127</v>
      </c>
      <c r="F30" s="11">
        <f>SedPrevPosition!T35</f>
        <v>0.044300423</v>
      </c>
      <c r="G30" s="11">
        <f>SedPrevPosition!T34</f>
        <v>0.562484987</v>
      </c>
      <c r="H30" s="6">
        <f t="shared" si="3"/>
        <v>0.303392705</v>
      </c>
      <c r="I30" s="6">
        <f t="shared" si="4"/>
        <v>-0.5179948659</v>
      </c>
    </row>
    <row r="31">
      <c r="A31" s="1">
        <f>NoNans!A31</f>
        <v>2014</v>
      </c>
      <c r="B31" s="20">
        <f>NoNans!W31</f>
        <v>-1.139704059</v>
      </c>
      <c r="C31" s="11">
        <f>NoNans!X31</f>
        <v>-1.353592127</v>
      </c>
      <c r="D31" s="6">
        <f t="shared" si="1"/>
        <v>-1.246648093</v>
      </c>
      <c r="E31" s="11">
        <f t="shared" si="2"/>
        <v>-1.139704059</v>
      </c>
      <c r="F31" s="11">
        <f>SedPrevPosition!T36</f>
        <v>0.072492978</v>
      </c>
      <c r="G31" s="11">
        <f>SedPrevPosition!T35</f>
        <v>0.044300423</v>
      </c>
      <c r="H31" s="6">
        <f t="shared" si="3"/>
        <v>0.0583967005</v>
      </c>
      <c r="I31" s="6">
        <f t="shared" si="4"/>
        <v>-1.23361169</v>
      </c>
    </row>
    <row r="32">
      <c r="A32" s="1">
        <f>NoNans!A32</f>
        <v>2015</v>
      </c>
      <c r="B32" s="20">
        <f>NoNans!W32</f>
        <v>0.259913938</v>
      </c>
      <c r="C32" s="11">
        <f>NoNans!X32</f>
        <v>-1.139704059</v>
      </c>
      <c r="D32" s="6">
        <f t="shared" si="1"/>
        <v>-0.4398950606</v>
      </c>
      <c r="E32" s="11">
        <f t="shared" si="2"/>
        <v>0.259913938</v>
      </c>
      <c r="F32" s="11">
        <f>SedPrevPosition!T37</f>
        <v>1.819340293</v>
      </c>
      <c r="G32" s="11">
        <f>SedPrevPosition!T36</f>
        <v>0.072492978</v>
      </c>
      <c r="H32" s="6">
        <f t="shared" si="3"/>
        <v>0.9459166355</v>
      </c>
      <c r="I32" s="6">
        <f t="shared" si="4"/>
        <v>-0.02414713668</v>
      </c>
    </row>
    <row r="33">
      <c r="A33" s="1">
        <f>NoNans!A33</f>
        <v>2016</v>
      </c>
      <c r="B33" s="20">
        <f>NoNans!W33</f>
        <v>0.7313703539</v>
      </c>
      <c r="C33" s="11">
        <f>NoNans!X33</f>
        <v>0.259913938</v>
      </c>
      <c r="D33" s="6">
        <f t="shared" si="1"/>
        <v>0.4956421459</v>
      </c>
      <c r="E33" s="11">
        <f t="shared" si="2"/>
        <v>0.7313703539</v>
      </c>
      <c r="F33" s="11">
        <f>SedPrevPosition!T38</f>
        <v>5.387289994</v>
      </c>
      <c r="G33" s="11">
        <f>SedPrevPosition!T37</f>
        <v>1.819340293</v>
      </c>
      <c r="H33" s="6">
        <f t="shared" si="3"/>
        <v>3.603315144</v>
      </c>
      <c r="I33" s="6">
        <f t="shared" si="4"/>
        <v>0.5567022469</v>
      </c>
    </row>
    <row r="34">
      <c r="A34" s="1">
        <f>NoNans!A34</f>
        <v>2017</v>
      </c>
      <c r="B34" s="20">
        <f>NoNans!W34</f>
        <v>3.343849555</v>
      </c>
      <c r="C34" s="11">
        <f>NoNans!X34</f>
        <v>0.7313703539</v>
      </c>
      <c r="D34" s="6">
        <f t="shared" si="1"/>
        <v>2.037609954</v>
      </c>
      <c r="E34" s="11">
        <f t="shared" si="2"/>
        <v>3.343849555</v>
      </c>
      <c r="F34" s="11">
        <f>SedPrevPosition!T39</f>
        <v>2207.239983</v>
      </c>
      <c r="G34" s="11">
        <f>SedPrevPosition!T38</f>
        <v>5.387289994</v>
      </c>
      <c r="H34" s="6">
        <f t="shared" si="3"/>
        <v>1106.313636</v>
      </c>
      <c r="I34" s="6">
        <f t="shared" si="4"/>
        <v>3.043878266</v>
      </c>
    </row>
    <row r="35">
      <c r="A35" s="1">
        <f>NoNans!A35</f>
        <v>2018</v>
      </c>
      <c r="B35" s="20">
        <f>NoNans!W35</f>
        <v>0.6205438744</v>
      </c>
      <c r="C35" s="11">
        <f>NoNans!X35</f>
        <v>3.343849555</v>
      </c>
      <c r="D35" s="6">
        <f t="shared" si="1"/>
        <v>1.982196714</v>
      </c>
      <c r="E35" s="11">
        <f t="shared" si="2"/>
        <v>0.6205438744</v>
      </c>
      <c r="F35" s="11">
        <f>SedPrevPosition!T40</f>
        <v>4.173917631</v>
      </c>
      <c r="G35" s="11">
        <f>SedPrevPosition!T39</f>
        <v>2207.239983</v>
      </c>
      <c r="H35" s="6">
        <f t="shared" si="3"/>
        <v>1105.70695</v>
      </c>
      <c r="I35" s="6">
        <f t="shared" si="4"/>
        <v>3.04364004</v>
      </c>
    </row>
    <row r="36">
      <c r="A36" s="1">
        <f>NoNans!A36</f>
        <v>2019</v>
      </c>
      <c r="B36" s="20">
        <f>NoNans!W36</f>
        <v>2.46473911</v>
      </c>
      <c r="C36" s="11">
        <f>NoNans!X36</f>
        <v>0.6205438744</v>
      </c>
      <c r="D36" s="6">
        <f t="shared" si="1"/>
        <v>1.542641492</v>
      </c>
      <c r="E36" s="11">
        <f t="shared" si="2"/>
        <v>2.46473911</v>
      </c>
      <c r="F36" s="11">
        <f>SedPrevPosition!T41</f>
        <v>291.5674982</v>
      </c>
      <c r="G36" s="11">
        <f>SedPrevPosition!T40</f>
        <v>4.173917631</v>
      </c>
      <c r="H36" s="6">
        <f t="shared" si="3"/>
        <v>147.8707079</v>
      </c>
      <c r="I36" s="6">
        <f t="shared" si="4"/>
        <v>2.169882152</v>
      </c>
    </row>
    <row r="37">
      <c r="A37" s="1">
        <f>NoNans!A37</f>
        <v>2020</v>
      </c>
      <c r="B37" s="20">
        <f>NoNans!W37</f>
        <v>0.232887022</v>
      </c>
      <c r="C37" s="11">
        <f>NoNans!X37</f>
        <v>2.46473911</v>
      </c>
      <c r="D37" s="6">
        <f t="shared" si="1"/>
        <v>1.348813066</v>
      </c>
      <c r="E37" s="6" t="str">
        <f t="shared" si="2"/>
        <v/>
      </c>
      <c r="F37" s="11">
        <f>SedPrevPosition!T42</f>
        <v>1.709570527</v>
      </c>
      <c r="G37" s="11">
        <f>SedPrevPosition!T41</f>
        <v>291.5674982</v>
      </c>
      <c r="H37" s="6">
        <f t="shared" si="3"/>
        <v>146.6385344</v>
      </c>
      <c r="I37" s="6">
        <f t="shared" si="4"/>
        <v>2.166248111</v>
      </c>
    </row>
    <row r="38">
      <c r="A38" s="1"/>
      <c r="B38" s="1" t="str">
        <f>NoNans!W38</f>
        <v/>
      </c>
      <c r="F38" s="6" t="str">
        <f>SedPrevPosition!U43</f>
        <v/>
      </c>
    </row>
    <row r="39">
      <c r="A39" s="1"/>
      <c r="B39" s="1" t="str">
        <f>NoNans!W39</f>
        <v/>
      </c>
      <c r="F39" s="6" t="str">
        <f>SedPrevPosition!U44</f>
        <v/>
      </c>
    </row>
    <row r="40">
      <c r="A40" s="1"/>
      <c r="B40" s="1" t="str">
        <f>NoNans!W40</f>
        <v/>
      </c>
    </row>
    <row r="41">
      <c r="A41" s="1"/>
      <c r="B41" s="1" t="str">
        <f>NoNans!W41</f>
        <v/>
      </c>
    </row>
    <row r="42">
      <c r="A42" s="1"/>
      <c r="B42" s="1" t="str">
        <f>NoNans!W42</f>
        <v/>
      </c>
    </row>
    <row r="43">
      <c r="A43" s="1"/>
      <c r="B43" s="1" t="str">
        <f>NoNans!W43</f>
        <v/>
      </c>
    </row>
    <row r="44">
      <c r="A44" s="1"/>
      <c r="B44" s="1" t="str">
        <f>NoNans!W44</f>
        <v/>
      </c>
    </row>
    <row r="45">
      <c r="A45" s="1"/>
      <c r="B45" s="1" t="str">
        <f>NoNans!W45</f>
        <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0"/>
  <sheetData>
    <row r="1">
      <c r="A1" s="6" t="s">
        <v>0</v>
      </c>
      <c r="B1" s="6" t="s">
        <v>6</v>
      </c>
      <c r="C1" s="6" t="s">
        <v>7</v>
      </c>
    </row>
    <row r="2">
      <c r="A2" s="6">
        <v>1980.0</v>
      </c>
      <c r="B2" s="6" t="e">
        <v>#NUM!</v>
      </c>
      <c r="C2" s="6" t="e">
        <v>#NUM!</v>
      </c>
    </row>
    <row r="3">
      <c r="A3" s="6">
        <v>1981.0</v>
      </c>
      <c r="B3" s="6" t="e">
        <v>#NUM!</v>
      </c>
      <c r="C3" s="6" t="e">
        <v>#NUM!</v>
      </c>
    </row>
    <row r="4">
      <c r="A4" s="6">
        <v>1982.0</v>
      </c>
      <c r="B4" s="6" t="e">
        <v>#NUM!</v>
      </c>
      <c r="C4" s="6" t="e">
        <v>#NUM!</v>
      </c>
      <c r="D4" s="6">
        <f>correl(B7:B42,C7:C42)</f>
        <v>-0.3114394139</v>
      </c>
    </row>
    <row r="5">
      <c r="A5" s="6">
        <v>1983.0</v>
      </c>
      <c r="B5" s="6" t="e">
        <v>#NUM!</v>
      </c>
      <c r="C5" s="6" t="e">
        <v>#NUM!</v>
      </c>
    </row>
    <row r="6">
      <c r="A6" s="6">
        <v>1984.0</v>
      </c>
      <c r="B6" s="6">
        <v>4.42298584667273</v>
      </c>
      <c r="C6" s="6" t="e">
        <v>#NUM!</v>
      </c>
    </row>
    <row r="7">
      <c r="A7" s="6">
        <v>1985.0</v>
      </c>
      <c r="B7" s="6">
        <v>12.3794182966727</v>
      </c>
      <c r="C7" s="6">
        <v>0.922447761579692</v>
      </c>
    </row>
    <row r="8">
      <c r="A8" s="6">
        <v>1986.0</v>
      </c>
      <c r="B8" s="6">
        <v>-0.912890253327277</v>
      </c>
      <c r="C8" s="6">
        <v>1.01658711538525</v>
      </c>
    </row>
    <row r="9">
      <c r="A9" s="6">
        <v>1987.0</v>
      </c>
      <c r="B9" s="6">
        <v>-2.79828825332729</v>
      </c>
      <c r="C9" s="6">
        <v>1.0204756529978</v>
      </c>
    </row>
    <row r="10">
      <c r="A10" s="6">
        <v>1988.0</v>
      </c>
      <c r="B10" s="6">
        <v>3.91546469667273</v>
      </c>
      <c r="C10" s="6">
        <v>0.989903962843237</v>
      </c>
    </row>
    <row r="11">
      <c r="A11" s="6">
        <v>1989.0</v>
      </c>
      <c r="B11" s="6">
        <v>4.93622414667273</v>
      </c>
      <c r="C11" s="6">
        <v>0.693011591508522</v>
      </c>
    </row>
    <row r="12">
      <c r="A12" s="6">
        <v>1990.0</v>
      </c>
      <c r="B12" s="6">
        <v>6.36824534667272</v>
      </c>
      <c r="C12" s="6">
        <v>0.790351524172668</v>
      </c>
    </row>
    <row r="13">
      <c r="A13" s="6">
        <v>1991.0</v>
      </c>
      <c r="B13" s="6">
        <v>-0.457072453327271</v>
      </c>
      <c r="C13" s="6">
        <v>0.793082948133858</v>
      </c>
    </row>
    <row r="14">
      <c r="A14" s="6">
        <v>1992.0</v>
      </c>
      <c r="B14" s="6">
        <v>-5.42232605332728</v>
      </c>
      <c r="C14" s="6">
        <v>1.05574563898574</v>
      </c>
    </row>
    <row r="15">
      <c r="A15" s="6">
        <v>1993.0</v>
      </c>
      <c r="B15" s="6">
        <v>-12.3128198533273</v>
      </c>
      <c r="C15" s="6">
        <v>0.949460179094422</v>
      </c>
    </row>
    <row r="16">
      <c r="A16" s="6">
        <v>1994.0</v>
      </c>
      <c r="B16" s="6">
        <v>-6.62062265332726</v>
      </c>
      <c r="C16" s="6">
        <v>0.847702090784523</v>
      </c>
    </row>
    <row r="17">
      <c r="A17" s="6">
        <v>1995.0</v>
      </c>
      <c r="B17" s="6">
        <v>-8.86988130332728</v>
      </c>
      <c r="C17" s="6">
        <v>1.16891913107424</v>
      </c>
    </row>
    <row r="18">
      <c r="A18" s="6">
        <v>1996.0</v>
      </c>
      <c r="B18" s="6">
        <v>-8.69954785332726</v>
      </c>
      <c r="C18" s="6">
        <v>1.0157552359308</v>
      </c>
    </row>
    <row r="19">
      <c r="A19" s="6">
        <v>1997.0</v>
      </c>
      <c r="B19" s="6">
        <v>-2.94622710332727</v>
      </c>
      <c r="C19" s="6">
        <v>0.944460595365018</v>
      </c>
    </row>
    <row r="20">
      <c r="A20" s="6">
        <v>1998.0</v>
      </c>
      <c r="B20" s="6">
        <v>-6.72919230332727</v>
      </c>
      <c r="C20" s="6">
        <v>1.511391500977</v>
      </c>
    </row>
    <row r="21">
      <c r="A21" s="6">
        <v>1999.0</v>
      </c>
      <c r="B21" s="6">
        <v>1.25695264667273</v>
      </c>
      <c r="C21" s="6">
        <v>1.34527932051541</v>
      </c>
    </row>
    <row r="22">
      <c r="A22" s="6">
        <v>2000.0</v>
      </c>
      <c r="B22" s="6">
        <v>-1.30627780332728</v>
      </c>
      <c r="C22" s="6">
        <v>1.09939472982997</v>
      </c>
    </row>
    <row r="23">
      <c r="A23" s="6">
        <v>2001.0</v>
      </c>
      <c r="B23" s="6">
        <v>-3.35401205332727</v>
      </c>
      <c r="C23" s="6">
        <v>1.15235394457247</v>
      </c>
    </row>
    <row r="24">
      <c r="A24" s="6">
        <v>2002.0</v>
      </c>
      <c r="B24" s="6">
        <v>-4.97647360332728</v>
      </c>
      <c r="C24" s="6">
        <v>1.07750313096589</v>
      </c>
    </row>
    <row r="25">
      <c r="A25" s="6">
        <v>2003.0</v>
      </c>
      <c r="B25" s="6">
        <v>-8.54023715332728</v>
      </c>
      <c r="C25" s="6">
        <v>1.12956541212044</v>
      </c>
    </row>
    <row r="26">
      <c r="A26" s="6">
        <v>2004.0</v>
      </c>
      <c r="B26" s="6">
        <v>-5.04961925332728</v>
      </c>
      <c r="C26" s="6">
        <v>0.941662401797184</v>
      </c>
    </row>
    <row r="27">
      <c r="A27" s="6">
        <v>2005.0</v>
      </c>
      <c r="B27" s="6">
        <v>-6.29726775332728</v>
      </c>
      <c r="C27" s="6">
        <v>0.874529055204658</v>
      </c>
    </row>
    <row r="28">
      <c r="A28" s="6">
        <v>2006.0</v>
      </c>
      <c r="B28" s="6">
        <v>-7.99390295332728</v>
      </c>
      <c r="C28" s="6">
        <v>1.09928159638463</v>
      </c>
    </row>
    <row r="29">
      <c r="A29" s="6">
        <v>2007.0</v>
      </c>
      <c r="B29" s="6">
        <v>-4.87707445332728</v>
      </c>
      <c r="C29" s="6">
        <v>0.918505465485892</v>
      </c>
    </row>
    <row r="30">
      <c r="A30" s="6">
        <v>2008.0</v>
      </c>
      <c r="B30" s="6">
        <v>-7.95470835332726</v>
      </c>
      <c r="C30" s="6">
        <v>1.0588057082217</v>
      </c>
    </row>
    <row r="31">
      <c r="A31" s="6">
        <v>2009.0</v>
      </c>
      <c r="B31" s="6">
        <v>-8.61261985332726</v>
      </c>
      <c r="C31" s="6">
        <v>0.804971538355544</v>
      </c>
    </row>
    <row r="32">
      <c r="A32" s="6">
        <v>2010.0</v>
      </c>
      <c r="B32" s="6">
        <v>-11.2665050533273</v>
      </c>
      <c r="C32" s="6">
        <v>1.27521674895795</v>
      </c>
    </row>
    <row r="33">
      <c r="A33" s="6">
        <v>2011.0</v>
      </c>
      <c r="B33" s="6">
        <v>-2.66209495332728</v>
      </c>
      <c r="C33" s="6">
        <v>0.904049072914844</v>
      </c>
    </row>
    <row r="34">
      <c r="A34" s="6">
        <v>2012.0</v>
      </c>
      <c r="B34" s="6">
        <v>-1.18305345332726</v>
      </c>
      <c r="C34" s="6">
        <v>0.990794221147146</v>
      </c>
    </row>
    <row r="35">
      <c r="A35" s="6">
        <v>2013.0</v>
      </c>
      <c r="B35" s="6">
        <v>-1.50196120332727</v>
      </c>
      <c r="C35" s="6">
        <v>0.862189695398935</v>
      </c>
    </row>
    <row r="36">
      <c r="A36" s="6">
        <v>2014.0</v>
      </c>
      <c r="B36" s="6">
        <v>-5.00023185332728</v>
      </c>
      <c r="C36" s="6">
        <v>0.761370895987418</v>
      </c>
    </row>
    <row r="37">
      <c r="A37" s="6">
        <v>2015.0</v>
      </c>
      <c r="B37" s="6">
        <v>-8.71923835332729</v>
      </c>
      <c r="C37" s="6">
        <v>0.813265992205187</v>
      </c>
    </row>
    <row r="38">
      <c r="A38" s="6">
        <v>2016.0</v>
      </c>
      <c r="B38" s="6">
        <v>-7.75717510332727</v>
      </c>
      <c r="C38" s="6">
        <v>1.38613067989225</v>
      </c>
    </row>
    <row r="39">
      <c r="A39" s="6">
        <v>2017.0</v>
      </c>
      <c r="B39" s="6">
        <v>0.0882741466727168</v>
      </c>
      <c r="C39" s="6">
        <v>1.07571493959</v>
      </c>
    </row>
    <row r="40">
      <c r="A40" s="6">
        <v>2018.0</v>
      </c>
      <c r="B40" s="6">
        <v>13.5618808466727</v>
      </c>
      <c r="C40" s="6">
        <v>0.797408534559502</v>
      </c>
    </row>
    <row r="41">
      <c r="A41" s="6">
        <v>2019.0</v>
      </c>
      <c r="B41" s="6">
        <v>10.5349004466727</v>
      </c>
      <c r="C41" s="6">
        <v>1.08558931597468</v>
      </c>
    </row>
    <row r="42">
      <c r="A42" s="6">
        <v>2020.0</v>
      </c>
      <c r="B42" s="6">
        <v>17.3798078966727</v>
      </c>
      <c r="C42" s="6">
        <v>0.85495007262402</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22" width="8.71"/>
    <col customWidth="1" min="23" max="23" width="12.29"/>
  </cols>
  <sheetData>
    <row r="1">
      <c r="A1" s="1" t="s">
        <v>0</v>
      </c>
      <c r="B1" s="1">
        <v>1.0</v>
      </c>
      <c r="C1" s="1">
        <v>2.0</v>
      </c>
      <c r="D1" s="1">
        <v>3.0</v>
      </c>
      <c r="E1" s="1">
        <v>4.0</v>
      </c>
      <c r="F1" s="1">
        <v>5.0</v>
      </c>
      <c r="G1" s="1">
        <v>6.0</v>
      </c>
      <c r="H1" s="1">
        <v>7.0</v>
      </c>
      <c r="I1" s="1">
        <v>8.0</v>
      </c>
      <c r="J1" s="1">
        <v>9.0</v>
      </c>
      <c r="K1" s="1">
        <v>10.0</v>
      </c>
      <c r="L1" s="1">
        <v>11.0</v>
      </c>
      <c r="M1" s="1">
        <v>12.0</v>
      </c>
      <c r="N1" s="1">
        <v>13.0</v>
      </c>
      <c r="O1" s="1">
        <v>14.0</v>
      </c>
      <c r="P1" s="1">
        <v>15.0</v>
      </c>
      <c r="Q1" s="1">
        <v>16.0</v>
      </c>
      <c r="R1" s="1">
        <v>17.0</v>
      </c>
      <c r="S1" s="1">
        <v>18.0</v>
      </c>
      <c r="T1" s="2" t="s">
        <v>1</v>
      </c>
      <c r="U1" s="2" t="s">
        <v>2</v>
      </c>
      <c r="V1" s="1" t="s">
        <v>3</v>
      </c>
      <c r="W1" s="1" t="s">
        <v>8</v>
      </c>
    </row>
    <row r="2">
      <c r="A2" s="1">
        <v>1985.0</v>
      </c>
      <c r="B2" s="3">
        <v>2.19496317409173</v>
      </c>
      <c r="C2" s="3">
        <v>0.355948668261846</v>
      </c>
      <c r="D2" s="3">
        <v>-3.08231786301471</v>
      </c>
      <c r="E2" s="3">
        <v>0.723450634206685</v>
      </c>
      <c r="F2" s="3">
        <v>5.37130453493234</v>
      </c>
      <c r="G2" s="3">
        <v>5.0350774386845</v>
      </c>
      <c r="H2" s="3">
        <v>5.12664809150147</v>
      </c>
      <c r="I2" s="3">
        <v>11.3173387839423</v>
      </c>
      <c r="J2" s="3">
        <v>11.2932997733104</v>
      </c>
      <c r="K2" s="3">
        <v>5.27794891512428</v>
      </c>
      <c r="L2" s="3">
        <v>17.6876162441921</v>
      </c>
      <c r="M2" s="3">
        <v>21.3733083416808</v>
      </c>
      <c r="N2" s="3">
        <v>20.4427239571792</v>
      </c>
      <c r="O2" s="3">
        <v>28.4540810690534</v>
      </c>
      <c r="P2" s="3">
        <v>12.3794182966727</v>
      </c>
      <c r="Q2" s="3">
        <v>15.1991458847018</v>
      </c>
      <c r="R2" s="3">
        <v>10.2885097965311</v>
      </c>
      <c r="S2" s="3">
        <v>5.8006331351786</v>
      </c>
      <c r="T2" s="4">
        <v>0.650851388</v>
      </c>
      <c r="U2" s="3">
        <v>0.922447761579692</v>
      </c>
      <c r="V2" s="3">
        <v>306.503466256519</v>
      </c>
      <c r="W2" s="7">
        <v>-1.0858833281321</v>
      </c>
    </row>
    <row r="3">
      <c r="A3" s="1">
        <v>1986.0</v>
      </c>
      <c r="B3" s="3">
        <v>8.23756396434419</v>
      </c>
      <c r="C3" s="3">
        <v>6.72437096415112</v>
      </c>
      <c r="D3" s="3">
        <v>5.4617017695831</v>
      </c>
      <c r="E3" s="3">
        <v>3.42952912585633</v>
      </c>
      <c r="F3" s="3">
        <v>5.14357929048886</v>
      </c>
      <c r="G3" s="3">
        <v>4.06692931042235</v>
      </c>
      <c r="H3" s="3">
        <v>0.125175291501478</v>
      </c>
      <c r="I3" s="3">
        <v>5.78594323394236</v>
      </c>
      <c r="J3" s="3">
        <v>-4.13529157668964</v>
      </c>
      <c r="K3" s="3">
        <v>-2.26942253487572</v>
      </c>
      <c r="L3" s="3">
        <v>1.55608364419207</v>
      </c>
      <c r="M3" s="3">
        <v>2.15342769168083</v>
      </c>
      <c r="N3" s="3">
        <v>-1.70590854282081</v>
      </c>
      <c r="O3" s="3">
        <v>-6.88770168094655</v>
      </c>
      <c r="P3" s="3">
        <v>-0.912890253327277</v>
      </c>
      <c r="Q3" s="3">
        <v>8.96134628470175</v>
      </c>
      <c r="R3" s="3">
        <v>-0.0106177534688925</v>
      </c>
      <c r="S3" s="3">
        <v>-2.52579221482141</v>
      </c>
      <c r="T3" s="4">
        <v>14.6301586</v>
      </c>
      <c r="U3" s="3">
        <v>1.01658711538525</v>
      </c>
      <c r="V3" s="3">
        <v>277.867349815027</v>
      </c>
      <c r="W3" s="7">
        <v>2.19496317409173</v>
      </c>
    </row>
    <row r="4">
      <c r="A4" s="1">
        <v>1987.0</v>
      </c>
      <c r="B4" s="3">
        <v>-2.06117098330125</v>
      </c>
      <c r="C4" s="3">
        <v>-4.06647823350085</v>
      </c>
      <c r="D4" s="3">
        <v>-2.75195668475237</v>
      </c>
      <c r="E4" s="3">
        <v>-1.79481307179674</v>
      </c>
      <c r="F4" s="3">
        <v>-3.93598046550943</v>
      </c>
      <c r="G4" s="3">
        <v>-3.04305738005949</v>
      </c>
      <c r="H4" s="3">
        <v>-6.37419135849851</v>
      </c>
      <c r="I4" s="3">
        <v>1.56828123394234</v>
      </c>
      <c r="J4" s="3">
        <v>-7.11172972668965</v>
      </c>
      <c r="K4" s="3">
        <v>-10.1177901348757</v>
      </c>
      <c r="L4" s="3">
        <v>-3.25128085580792</v>
      </c>
      <c r="M4" s="3">
        <v>0.709377991680839</v>
      </c>
      <c r="N4" s="3">
        <v>-1.02434944282081</v>
      </c>
      <c r="O4" s="3">
        <v>2.70415706905345</v>
      </c>
      <c r="P4" s="3">
        <v>-2.79828825332729</v>
      </c>
      <c r="Q4" s="3">
        <v>4.09447028470174</v>
      </c>
      <c r="R4" s="3">
        <v>15.9382980965311</v>
      </c>
      <c r="S4" s="3">
        <v>11.2629793851786</v>
      </c>
      <c r="T4" s="4">
        <v>1.404366901</v>
      </c>
      <c r="U4" s="3">
        <v>1.0204756529978</v>
      </c>
      <c r="V4" s="3">
        <v>300.475447565781</v>
      </c>
      <c r="W4" s="7">
        <v>8.23756396434419</v>
      </c>
    </row>
    <row r="5">
      <c r="A5" s="1">
        <v>1988.0</v>
      </c>
      <c r="B5" s="3">
        <v>-5.7993143262139</v>
      </c>
      <c r="C5" s="3">
        <v>-6.19790738385893</v>
      </c>
      <c r="D5" s="3">
        <v>-2.46554960583819</v>
      </c>
      <c r="E5" s="3">
        <v>-2.89996758284261</v>
      </c>
      <c r="F5" s="3">
        <v>-6.57909375504295</v>
      </c>
      <c r="G5" s="3">
        <v>-3.33682727711147</v>
      </c>
      <c r="H5" s="3">
        <v>1.75435204150149</v>
      </c>
      <c r="I5" s="3">
        <v>5.33844408394236</v>
      </c>
      <c r="J5" s="3">
        <v>-7.71710692668964</v>
      </c>
      <c r="K5" s="3">
        <v>-4.67975923487572</v>
      </c>
      <c r="L5" s="3">
        <v>0.382306894192084</v>
      </c>
      <c r="M5" s="3">
        <v>5.95438834168083</v>
      </c>
      <c r="N5" s="3">
        <v>8.22523290717921</v>
      </c>
      <c r="O5" s="3">
        <v>15.1955888190535</v>
      </c>
      <c r="P5" s="3">
        <v>3.91546469667273</v>
      </c>
      <c r="Q5" s="3">
        <v>9.01643903470175</v>
      </c>
      <c r="R5" s="3">
        <v>7.17324564653111</v>
      </c>
      <c r="S5" s="3">
        <v>6.16247013517861</v>
      </c>
      <c r="T5" s="4">
        <v>0.746645972</v>
      </c>
      <c r="U5" s="3">
        <v>0.989903962843237</v>
      </c>
      <c r="V5" s="3">
        <v>292.872502925686</v>
      </c>
      <c r="W5" s="7">
        <v>-2.06117098330125</v>
      </c>
    </row>
    <row r="6">
      <c r="A6" s="1">
        <v>1989.0</v>
      </c>
      <c r="B6" s="3">
        <v>-7.27903176415549</v>
      </c>
      <c r="C6" s="3">
        <v>-10.4894785478896</v>
      </c>
      <c r="D6" s="3">
        <v>-4.23009279043521</v>
      </c>
      <c r="E6" s="3">
        <v>-0.253875751783482</v>
      </c>
      <c r="F6" s="3">
        <v>-7.94668299170181</v>
      </c>
      <c r="G6" s="3">
        <v>-6.04976069412021</v>
      </c>
      <c r="H6" s="3">
        <v>-6.25082305849853</v>
      </c>
      <c r="I6" s="3">
        <v>3.25510118394236</v>
      </c>
      <c r="J6" s="3">
        <v>3.56732202331035</v>
      </c>
      <c r="K6" s="3">
        <v>-2.79190003487572</v>
      </c>
      <c r="L6" s="3">
        <v>11.5355960941921</v>
      </c>
      <c r="M6" s="3">
        <v>21.0091684416808</v>
      </c>
      <c r="N6" s="3">
        <v>26.1732490571792</v>
      </c>
      <c r="O6" s="3">
        <v>25.8573656190534</v>
      </c>
      <c r="P6" s="3">
        <v>4.93622414667273</v>
      </c>
      <c r="Q6" s="3">
        <v>8.15035568470175</v>
      </c>
      <c r="R6" s="3">
        <v>4.22084464653112</v>
      </c>
      <c r="S6" s="3">
        <v>-0.469221964821401</v>
      </c>
      <c r="T6" s="4">
        <v>0.705855602</v>
      </c>
      <c r="U6" s="3">
        <v>0.693011591508522</v>
      </c>
      <c r="V6" s="3">
        <v>294.484495101121</v>
      </c>
      <c r="W6" s="7">
        <v>-5.7993143262139</v>
      </c>
    </row>
    <row r="7">
      <c r="A7" s="1">
        <v>1990.0</v>
      </c>
      <c r="B7" s="3">
        <v>-3.2724333065546</v>
      </c>
      <c r="C7" s="3">
        <v>-5.15752740156091</v>
      </c>
      <c r="D7" s="3">
        <v>-1.74337203836654</v>
      </c>
      <c r="E7" s="3">
        <v>-1.81840594566067</v>
      </c>
      <c r="F7" s="3">
        <v>-7.49022255054675</v>
      </c>
      <c r="G7" s="3">
        <v>-8.81187670341748</v>
      </c>
      <c r="H7" s="3">
        <v>-2.33573815849852</v>
      </c>
      <c r="I7" s="3">
        <v>-3.43239366605764</v>
      </c>
      <c r="J7" s="3">
        <v>4.98367197331035</v>
      </c>
      <c r="K7" s="3">
        <v>-7.35135693487572</v>
      </c>
      <c r="L7" s="3">
        <v>11.1383791441921</v>
      </c>
      <c r="M7" s="3">
        <v>23.0795775916808</v>
      </c>
      <c r="N7" s="3">
        <v>23.2622352571792</v>
      </c>
      <c r="O7" s="3">
        <v>19.9748504690535</v>
      </c>
      <c r="P7" s="3">
        <v>6.36824534667272</v>
      </c>
      <c r="Q7" s="3">
        <v>7.84590698470174</v>
      </c>
      <c r="R7" s="3">
        <v>4.95872019653112</v>
      </c>
      <c r="S7" s="3">
        <v>4.58274058517861</v>
      </c>
      <c r="T7" s="4">
        <v>0.319447647</v>
      </c>
      <c r="U7" s="3">
        <v>0.790351524172668</v>
      </c>
      <c r="V7" s="3">
        <v>306.593013105742</v>
      </c>
      <c r="W7" s="7">
        <v>-7.27903176415549</v>
      </c>
    </row>
    <row r="8">
      <c r="A8" s="1">
        <v>1991.0</v>
      </c>
      <c r="B8" s="3">
        <v>0.316123207793993</v>
      </c>
      <c r="C8" s="3">
        <v>-2.01738114228994</v>
      </c>
      <c r="D8" s="3">
        <v>-3.07024400034456</v>
      </c>
      <c r="E8" s="3">
        <v>-2.5460621497853</v>
      </c>
      <c r="F8" s="3">
        <v>-6.25330394381905</v>
      </c>
      <c r="G8" s="3">
        <v>-0.774087730710818</v>
      </c>
      <c r="H8" s="3">
        <v>-4.08188705849852</v>
      </c>
      <c r="I8" s="3">
        <v>1.24008403394237</v>
      </c>
      <c r="J8" s="3">
        <v>-6.44408032668963</v>
      </c>
      <c r="K8" s="3">
        <v>-7.67536363487571</v>
      </c>
      <c r="L8" s="3">
        <v>-1.09901905580793</v>
      </c>
      <c r="M8" s="3">
        <v>5.38127339168082</v>
      </c>
      <c r="N8" s="3">
        <v>2.32915685717919</v>
      </c>
      <c r="O8" s="3">
        <v>1.27197946905343</v>
      </c>
      <c r="P8" s="3">
        <v>-0.457072453327271</v>
      </c>
      <c r="Q8" s="3">
        <v>1.74232798470175</v>
      </c>
      <c r="R8" s="3">
        <v>5.01030399653112</v>
      </c>
      <c r="S8" s="3">
        <v>-0.266157814821383</v>
      </c>
      <c r="T8" s="4">
        <v>1.789818637</v>
      </c>
      <c r="U8" s="3">
        <v>0.793082948133858</v>
      </c>
      <c r="V8" s="3">
        <v>291.384926962789</v>
      </c>
      <c r="W8" s="7">
        <v>-3.2724333065546</v>
      </c>
    </row>
    <row r="9">
      <c r="A9" s="1">
        <v>1992.0</v>
      </c>
      <c r="B9" s="3">
        <v>-5.28917369491947</v>
      </c>
      <c r="C9" s="3">
        <v>-6.96687152952259</v>
      </c>
      <c r="D9" s="3">
        <v>-7.43725914469329</v>
      </c>
      <c r="E9" s="3">
        <v>-3.68042217114565</v>
      </c>
      <c r="F9" s="3">
        <v>-6.58830396741294</v>
      </c>
      <c r="G9" s="3">
        <v>-3.09980328813072</v>
      </c>
      <c r="H9" s="3">
        <v>-4.71812975849852</v>
      </c>
      <c r="I9" s="3">
        <v>-1.33209556605766</v>
      </c>
      <c r="J9" s="3">
        <v>-7.01002612668964</v>
      </c>
      <c r="K9" s="3">
        <v>-6.93464433487571</v>
      </c>
      <c r="L9" s="3">
        <v>3.09892794419207</v>
      </c>
      <c r="M9" s="3">
        <v>5.08287419168082</v>
      </c>
      <c r="N9" s="3">
        <v>8.4960733571792</v>
      </c>
      <c r="O9" s="3">
        <v>11.8294947690534</v>
      </c>
      <c r="P9" s="3">
        <v>-5.42232605332728</v>
      </c>
      <c r="Q9" s="3">
        <v>-0.273827315298263</v>
      </c>
      <c r="R9" s="3">
        <v>-6.03823870346889</v>
      </c>
      <c r="S9" s="3">
        <v>-5.6870387148214</v>
      </c>
      <c r="T9" s="4">
        <v>2.128126208</v>
      </c>
      <c r="U9" s="3">
        <v>1.05574563898574</v>
      </c>
      <c r="V9" s="3">
        <v>287.843638270362</v>
      </c>
      <c r="W9" s="7">
        <v>0.316123207793993</v>
      </c>
    </row>
    <row r="10">
      <c r="A10" s="1">
        <v>1993.0</v>
      </c>
      <c r="B10" s="3">
        <v>-5.33752132012364</v>
      </c>
      <c r="C10" s="3">
        <v>-1.56644230826907</v>
      </c>
      <c r="D10" s="3">
        <v>-8.23772381944508</v>
      </c>
      <c r="E10" s="3">
        <v>-4.54262227372058</v>
      </c>
      <c r="F10" s="3">
        <v>-5.21275923984112</v>
      </c>
      <c r="G10" s="3">
        <v>-9.26099050452362</v>
      </c>
      <c r="H10" s="3">
        <v>-5.21965255849851</v>
      </c>
      <c r="I10" s="3">
        <v>-8.69903101605765</v>
      </c>
      <c r="J10" s="3">
        <v>-13.8192566266896</v>
      </c>
      <c r="K10" s="3">
        <v>-16.1733934348757</v>
      </c>
      <c r="L10" s="3">
        <v>-9.19731595580792</v>
      </c>
      <c r="M10" s="3">
        <v>-6.00102965831918</v>
      </c>
      <c r="N10" s="3">
        <v>1.01591855717919</v>
      </c>
      <c r="O10" s="3">
        <v>0.794347869053453</v>
      </c>
      <c r="P10" s="3">
        <v>-12.3128198533273</v>
      </c>
      <c r="Q10" s="3">
        <v>-3.07469051529824</v>
      </c>
      <c r="R10" s="3">
        <v>-1.91803710346889</v>
      </c>
      <c r="S10" s="3">
        <v>-6.75122396482139</v>
      </c>
      <c r="T10" s="4">
        <v>42.98858577</v>
      </c>
      <c r="U10" s="3">
        <v>0.949460179094422</v>
      </c>
      <c r="V10" s="3">
        <v>280.614293966178</v>
      </c>
      <c r="W10" s="7">
        <v>-5.28917369491947</v>
      </c>
    </row>
    <row r="11">
      <c r="A11" s="1">
        <v>1994.0</v>
      </c>
      <c r="B11" s="3">
        <v>-1.7667053794172</v>
      </c>
      <c r="C11" s="3">
        <v>-5.8499738827534</v>
      </c>
      <c r="D11" s="3">
        <v>-2.10859847585891</v>
      </c>
      <c r="E11" s="3">
        <v>-3.65700446869818</v>
      </c>
      <c r="F11" s="3">
        <v>-9.29081238503972</v>
      </c>
      <c r="G11" s="3">
        <v>-11.9989894616614</v>
      </c>
      <c r="H11" s="3">
        <v>-7.66364165849852</v>
      </c>
      <c r="I11" s="3">
        <v>-3.78432966605766</v>
      </c>
      <c r="J11" s="3">
        <v>-7.96203442668964</v>
      </c>
      <c r="K11" s="3">
        <v>-11.9827954348757</v>
      </c>
      <c r="L11" s="3">
        <v>-3.26436435580793</v>
      </c>
      <c r="M11" s="3">
        <v>10.2330132416808</v>
      </c>
      <c r="N11" s="3">
        <v>5.8586526071792</v>
      </c>
      <c r="O11" s="3">
        <v>4.85630191905344</v>
      </c>
      <c r="P11" s="3">
        <v>-6.62062265332726</v>
      </c>
      <c r="Q11" s="3">
        <v>3.33612488470175</v>
      </c>
      <c r="R11" s="3">
        <v>2.89262744653111</v>
      </c>
      <c r="S11" s="3">
        <v>-0.496654214821405</v>
      </c>
      <c r="T11" s="4">
        <v>0.83792008</v>
      </c>
      <c r="U11" s="3">
        <v>0.847702090784523</v>
      </c>
      <c r="V11" s="3">
        <v>291.744237530326</v>
      </c>
      <c r="W11" s="7">
        <v>-5.33752132012364</v>
      </c>
    </row>
    <row r="12">
      <c r="A12" s="1">
        <v>1995.0</v>
      </c>
      <c r="B12" s="3">
        <v>5.3524566453751</v>
      </c>
      <c r="C12" s="3">
        <v>9.22683248895103</v>
      </c>
      <c r="D12" s="3">
        <v>5.204975370493</v>
      </c>
      <c r="E12" s="3">
        <v>-0.76606974943536</v>
      </c>
      <c r="F12" s="3">
        <v>-2.29106764088617</v>
      </c>
      <c r="G12" s="3">
        <v>-4.83566862077873</v>
      </c>
      <c r="H12" s="3">
        <v>-2.47236770849852</v>
      </c>
      <c r="I12" s="3">
        <v>-2.15783361605764</v>
      </c>
      <c r="J12" s="3">
        <v>-8.62175652668965</v>
      </c>
      <c r="K12" s="3">
        <v>-10.8206215848757</v>
      </c>
      <c r="L12" s="3">
        <v>-11.8438739058079</v>
      </c>
      <c r="M12" s="3">
        <v>-8.91876230831917</v>
      </c>
      <c r="N12" s="3">
        <v>-9.96599049282081</v>
      </c>
      <c r="O12" s="3">
        <v>-12.1516256309466</v>
      </c>
      <c r="P12" s="3">
        <v>-8.86988130332728</v>
      </c>
      <c r="Q12" s="3">
        <v>3.93492218470175</v>
      </c>
      <c r="R12" s="3">
        <v>0.85616134653111</v>
      </c>
      <c r="S12" s="3">
        <v>-0.948980064821399</v>
      </c>
      <c r="T12" s="4">
        <v>73.68740388</v>
      </c>
      <c r="U12" s="3">
        <v>1.16891913107424</v>
      </c>
      <c r="V12" s="3">
        <v>275.08816500753</v>
      </c>
      <c r="W12" s="7">
        <v>-1.7667053794172</v>
      </c>
    </row>
    <row r="13">
      <c r="A13" s="1">
        <v>1996.0</v>
      </c>
      <c r="B13" s="3">
        <v>0.447907166970367</v>
      </c>
      <c r="C13" s="3">
        <v>7.56738006327259</v>
      </c>
      <c r="D13" s="3">
        <v>5.14524518867367</v>
      </c>
      <c r="E13" s="3">
        <v>2.97867703640884</v>
      </c>
      <c r="F13" s="3">
        <v>2.54169938622209</v>
      </c>
      <c r="G13" s="3">
        <v>-2.70901623690247</v>
      </c>
      <c r="H13" s="3">
        <v>-4.79271165849852</v>
      </c>
      <c r="I13" s="3">
        <v>0.306171333942359</v>
      </c>
      <c r="J13" s="3">
        <v>-8.71159622668964</v>
      </c>
      <c r="K13" s="3">
        <v>-11.7141538348757</v>
      </c>
      <c r="L13" s="3">
        <v>-7.45399705580792</v>
      </c>
      <c r="M13" s="3">
        <v>-8.64840150831918</v>
      </c>
      <c r="N13" s="3">
        <v>-10.2114068428208</v>
      </c>
      <c r="O13" s="3">
        <v>-11.0312763309466</v>
      </c>
      <c r="P13" s="3">
        <v>-8.69954785332726</v>
      </c>
      <c r="Q13" s="3">
        <v>0.577739084701761</v>
      </c>
      <c r="R13" s="3">
        <v>2.70366669653112</v>
      </c>
      <c r="S13" s="3">
        <v>0.681503135178602</v>
      </c>
      <c r="T13" s="4">
        <v>14.4508827</v>
      </c>
      <c r="U13" s="3">
        <v>1.0157552359308</v>
      </c>
      <c r="V13" s="3">
        <v>288.719476759826</v>
      </c>
      <c r="W13" s="7">
        <v>5.3524566453751</v>
      </c>
    </row>
    <row r="14">
      <c r="A14" s="1">
        <v>1997.0</v>
      </c>
      <c r="B14" s="3">
        <v>11.2618535399978</v>
      </c>
      <c r="C14" s="3">
        <v>12.8796401954205</v>
      </c>
      <c r="D14" s="3">
        <v>12.9030834059762</v>
      </c>
      <c r="E14" s="3">
        <v>8.19640206564202</v>
      </c>
      <c r="F14" s="3">
        <v>8.03680374032598</v>
      </c>
      <c r="G14" s="3">
        <v>4.98946701340776</v>
      </c>
      <c r="H14" s="3">
        <v>-0.785229158498524</v>
      </c>
      <c r="I14" s="3">
        <v>-1.83221336605766</v>
      </c>
      <c r="J14" s="3">
        <v>-11.0454561766896</v>
      </c>
      <c r="K14" s="3">
        <v>-12.2821986848757</v>
      </c>
      <c r="L14" s="3">
        <v>-7.32968160580792</v>
      </c>
      <c r="M14" s="3">
        <v>-4.15160150831918</v>
      </c>
      <c r="N14" s="3">
        <v>4.21937580717919</v>
      </c>
      <c r="O14" s="3">
        <v>8.50507776905346</v>
      </c>
      <c r="P14" s="3">
        <v>-2.94622710332727</v>
      </c>
      <c r="Q14" s="3">
        <v>3.20211498470175</v>
      </c>
      <c r="R14" s="3">
        <v>3.88131054653111</v>
      </c>
      <c r="S14" s="3">
        <v>3.9248889851786</v>
      </c>
      <c r="T14" s="4">
        <v>96.91523015</v>
      </c>
      <c r="U14" s="3">
        <v>0.944460595365018</v>
      </c>
      <c r="V14" s="3">
        <v>299.725334219221</v>
      </c>
      <c r="W14" s="7">
        <v>0.447907166970367</v>
      </c>
    </row>
    <row r="15">
      <c r="A15" s="1">
        <v>1998.0</v>
      </c>
      <c r="B15" s="3">
        <v>8.27063779544906</v>
      </c>
      <c r="C15" s="3">
        <v>6.82838283131434</v>
      </c>
      <c r="D15" s="3">
        <v>4.33062414702135</v>
      </c>
      <c r="E15" s="3">
        <v>5.75195553293864</v>
      </c>
      <c r="F15" s="3">
        <v>6.81350511008377</v>
      </c>
      <c r="G15" s="3">
        <v>-0.838740946219858</v>
      </c>
      <c r="H15" s="3">
        <v>-7.78299845849851</v>
      </c>
      <c r="I15" s="3">
        <v>-3.24369626605764</v>
      </c>
      <c r="J15" s="3">
        <v>-11.6225975266896</v>
      </c>
      <c r="K15" s="3">
        <v>-16.4238978348757</v>
      </c>
      <c r="L15" s="3">
        <v>-15.1319005558079</v>
      </c>
      <c r="M15" s="3">
        <v>-4.80718490831917</v>
      </c>
      <c r="N15" s="3">
        <v>-1.7635679428208</v>
      </c>
      <c r="O15" s="3">
        <v>-5.75249213094656</v>
      </c>
      <c r="P15" s="3">
        <v>-6.72919230332727</v>
      </c>
      <c r="Q15" s="3">
        <v>-3.48811826529825</v>
      </c>
      <c r="R15" s="3">
        <v>-6.44178335346888</v>
      </c>
      <c r="S15" s="3">
        <v>-7.0941814648214</v>
      </c>
      <c r="T15" s="4">
        <v>278.769785</v>
      </c>
      <c r="U15" s="3">
        <v>1.511391500977</v>
      </c>
      <c r="V15" s="3">
        <v>277.22775384873</v>
      </c>
      <c r="W15" s="7">
        <v>11.2618535399978</v>
      </c>
    </row>
    <row r="16">
      <c r="A16" s="1">
        <v>1999.0</v>
      </c>
      <c r="B16" s="3">
        <v>2.82154750430257</v>
      </c>
      <c r="C16" s="3">
        <v>3.18843606200321</v>
      </c>
      <c r="D16" s="3">
        <v>0.15598224865775</v>
      </c>
      <c r="E16" s="3">
        <v>-1.86223950635049</v>
      </c>
      <c r="F16" s="3">
        <v>6.08238072853627</v>
      </c>
      <c r="G16" s="3">
        <v>2.48435798509117</v>
      </c>
      <c r="H16" s="3">
        <v>7.91571494150148</v>
      </c>
      <c r="I16" s="3">
        <v>2.20446873394235</v>
      </c>
      <c r="J16" s="3">
        <v>3.03683087331035</v>
      </c>
      <c r="K16" s="3">
        <v>-0.351889734875698</v>
      </c>
      <c r="L16" s="3">
        <v>2.09917194419208</v>
      </c>
      <c r="M16" s="3">
        <v>0.567000391680836</v>
      </c>
      <c r="N16" s="3">
        <v>3.82696915717918</v>
      </c>
      <c r="O16" s="3">
        <v>4.80467036905344</v>
      </c>
      <c r="P16" s="3">
        <v>1.25695264667273</v>
      </c>
      <c r="Q16" s="3">
        <v>4.34217058470176</v>
      </c>
      <c r="R16" s="3">
        <v>6.78385739653112</v>
      </c>
      <c r="S16" s="3">
        <v>7.9798177851786</v>
      </c>
      <c r="T16" s="4">
        <v>3.597566227</v>
      </c>
      <c r="U16" s="3">
        <v>1.34527932051541</v>
      </c>
      <c r="V16" s="3">
        <v>300.299578322412</v>
      </c>
      <c r="W16" s="7">
        <v>8.27063779544906</v>
      </c>
    </row>
    <row r="17">
      <c r="A17" s="1">
        <v>2000.0</v>
      </c>
      <c r="B17" s="3">
        <v>1.83357783347395</v>
      </c>
      <c r="C17" s="3">
        <v>-2.0845468858729</v>
      </c>
      <c r="D17" s="3">
        <v>-4.7164057185106</v>
      </c>
      <c r="E17" s="3">
        <v>-7.24349318489411</v>
      </c>
      <c r="F17" s="3">
        <v>-1.88305895965712</v>
      </c>
      <c r="G17" s="3">
        <v>-1.0373260547716</v>
      </c>
      <c r="H17" s="3">
        <v>-0.818032558498516</v>
      </c>
      <c r="I17" s="3">
        <v>0.0961453339423599</v>
      </c>
      <c r="J17" s="3">
        <v>-1.59276322668964</v>
      </c>
      <c r="K17" s="3">
        <v>-3.41972343487571</v>
      </c>
      <c r="L17" s="3">
        <v>3.54179174419208</v>
      </c>
      <c r="M17" s="3">
        <v>9.14935449168084</v>
      </c>
      <c r="N17" s="3">
        <v>7.9657669571792</v>
      </c>
      <c r="O17" s="3">
        <v>4.92739601905345</v>
      </c>
      <c r="P17" s="3">
        <v>-1.30627780332728</v>
      </c>
      <c r="Q17" s="3">
        <v>-5.96298761529826</v>
      </c>
      <c r="R17" s="3">
        <v>-7.78556030346888</v>
      </c>
      <c r="S17" s="3">
        <v>-6.72213501482139</v>
      </c>
      <c r="T17" s="4">
        <v>73.23801662</v>
      </c>
      <c r="U17" s="3">
        <v>1.09939472982997</v>
      </c>
      <c r="V17" s="3">
        <v>293.675173081535</v>
      </c>
      <c r="W17" s="7">
        <v>2.82154750430257</v>
      </c>
    </row>
    <row r="18">
      <c r="A18" s="1">
        <v>2001.0</v>
      </c>
      <c r="B18" s="3">
        <v>-1.37363808286744</v>
      </c>
      <c r="C18" s="3">
        <v>-7.87824447254644</v>
      </c>
      <c r="D18" s="3">
        <v>-7.86306786345881</v>
      </c>
      <c r="E18" s="3">
        <v>-5.82677132471694</v>
      </c>
      <c r="F18" s="3">
        <v>-9.5023200551037</v>
      </c>
      <c r="G18" s="3">
        <v>-10.2846067899263</v>
      </c>
      <c r="H18" s="3">
        <v>-1.4961155584985</v>
      </c>
      <c r="I18" s="3">
        <v>-3.14923826605764</v>
      </c>
      <c r="J18" s="3">
        <v>-8.02732782668963</v>
      </c>
      <c r="K18" s="3">
        <v>-6.81382408487571</v>
      </c>
      <c r="L18" s="3">
        <v>-11.8782827558079</v>
      </c>
      <c r="M18" s="3">
        <v>-8.78481030831918</v>
      </c>
      <c r="N18" s="3">
        <v>-11.0696049428208</v>
      </c>
      <c r="O18" s="3">
        <v>-11.4282311309466</v>
      </c>
      <c r="P18" s="3">
        <v>-3.35401205332727</v>
      </c>
      <c r="Q18" s="3">
        <v>-5.90122161529826</v>
      </c>
      <c r="R18" s="3">
        <v>-5.3319142034689</v>
      </c>
      <c r="S18" s="3">
        <v>-4.37669371482139</v>
      </c>
      <c r="T18" s="4">
        <v>5.005021079</v>
      </c>
      <c r="U18" s="3">
        <v>1.15235394457247</v>
      </c>
      <c r="V18" s="3">
        <v>292.466256004643</v>
      </c>
      <c r="W18" s="7">
        <v>1.83357783347395</v>
      </c>
    </row>
    <row r="19">
      <c r="A19" s="1">
        <v>2002.0</v>
      </c>
      <c r="B19" s="3">
        <v>-4.64562966955992</v>
      </c>
      <c r="C19" s="3">
        <v>-10.0020512429504</v>
      </c>
      <c r="D19" s="3">
        <v>-9.10119977036061</v>
      </c>
      <c r="E19" s="3">
        <v>-7.2326125798733</v>
      </c>
      <c r="F19" s="3">
        <v>-16.077235004346</v>
      </c>
      <c r="G19" s="3">
        <v>-12.6591307386843</v>
      </c>
      <c r="H19" s="3">
        <v>-9.13288785849852</v>
      </c>
      <c r="I19" s="3">
        <v>-6.59223991605764</v>
      </c>
      <c r="J19" s="3">
        <v>-11.3363370766896</v>
      </c>
      <c r="K19" s="3">
        <v>-5.43093838487572</v>
      </c>
      <c r="L19" s="3">
        <v>-11.6607296558079</v>
      </c>
      <c r="M19" s="3">
        <v>-13.2874628083192</v>
      </c>
      <c r="N19" s="3">
        <v>-21.8896252928208</v>
      </c>
      <c r="O19" s="3">
        <v>-23.2802079309466</v>
      </c>
      <c r="P19" s="3">
        <v>-4.97647360332728</v>
      </c>
      <c r="Q19" s="3">
        <v>-8.02729811529825</v>
      </c>
      <c r="R19" s="3">
        <v>-9.56902055346889</v>
      </c>
      <c r="S19" s="3">
        <v>-8.17093471482139</v>
      </c>
      <c r="T19" s="4">
        <v>2.946416759</v>
      </c>
      <c r="U19" s="3">
        <v>1.07750313096589</v>
      </c>
      <c r="V19" s="3">
        <v>296.869619076064</v>
      </c>
      <c r="W19" s="7">
        <v>-1.37363808286744</v>
      </c>
    </row>
    <row r="20">
      <c r="A20" s="1">
        <v>2003.0</v>
      </c>
      <c r="B20" s="3">
        <v>-2.76849998234923</v>
      </c>
      <c r="C20" s="3">
        <v>-9.08445105404684</v>
      </c>
      <c r="D20" s="3">
        <v>-5.03503686775596</v>
      </c>
      <c r="E20" s="3">
        <v>-3.58571201625571</v>
      </c>
      <c r="F20" s="3">
        <v>-6.17168962982754</v>
      </c>
      <c r="G20" s="3">
        <v>-4.82956274364673</v>
      </c>
      <c r="H20" s="3">
        <v>-4.14649515849851</v>
      </c>
      <c r="I20" s="3">
        <v>-6.00868506605764</v>
      </c>
      <c r="J20" s="3">
        <v>-5.57140242668964</v>
      </c>
      <c r="K20" s="3">
        <v>-7.7515307348757</v>
      </c>
      <c r="L20" s="3">
        <v>-11.1326538558079</v>
      </c>
      <c r="M20" s="3">
        <v>-15.7134129083192</v>
      </c>
      <c r="N20" s="3">
        <v>-20.0640805428208</v>
      </c>
      <c r="O20" s="3">
        <v>-21.9820288309465</v>
      </c>
      <c r="P20" s="3">
        <v>-8.54023715332728</v>
      </c>
      <c r="Q20" s="3">
        <v>-6.30854401529825</v>
      </c>
      <c r="R20" s="3">
        <v>-9.31709905346889</v>
      </c>
      <c r="S20" s="3">
        <v>-10.5515852648214</v>
      </c>
      <c r="T20" s="4">
        <v>2.364343824</v>
      </c>
      <c r="U20" s="3">
        <v>1.12956541212044</v>
      </c>
      <c r="V20" s="3">
        <v>286.761375807909</v>
      </c>
      <c r="W20" s="7">
        <v>-4.64562966955992</v>
      </c>
    </row>
    <row r="21">
      <c r="A21" s="1">
        <v>2004.0</v>
      </c>
      <c r="B21" s="3">
        <v>1.47405018893181</v>
      </c>
      <c r="C21" s="3">
        <v>-5.57617097948616</v>
      </c>
      <c r="D21" s="3">
        <v>-3.05830150326477</v>
      </c>
      <c r="E21" s="3">
        <v>-3.60669572711893</v>
      </c>
      <c r="F21" s="3">
        <v>-11.7851649086198</v>
      </c>
      <c r="G21" s="3">
        <v>-11.3269264282047</v>
      </c>
      <c r="H21" s="3">
        <v>-8.7301042584985</v>
      </c>
      <c r="I21" s="3">
        <v>0.267620833942345</v>
      </c>
      <c r="J21" s="3">
        <v>-6.30538657668964</v>
      </c>
      <c r="K21" s="3">
        <v>-6.46190133487572</v>
      </c>
      <c r="L21" s="3">
        <v>-5.54614160580792</v>
      </c>
      <c r="M21" s="3">
        <v>-3.80714095831917</v>
      </c>
      <c r="N21" s="3">
        <v>-6.94559654282082</v>
      </c>
      <c r="O21" s="3">
        <v>-8.36734943094655</v>
      </c>
      <c r="P21" s="3">
        <v>-5.04961925332728</v>
      </c>
      <c r="Q21" s="3">
        <v>-1.22937781529825</v>
      </c>
      <c r="R21" s="3">
        <v>-1.64897980346888</v>
      </c>
      <c r="S21" s="3">
        <v>-7.92010301482139</v>
      </c>
      <c r="T21" s="4">
        <v>2.586540278</v>
      </c>
      <c r="U21" s="3">
        <v>0.941662401797184</v>
      </c>
      <c r="V21" s="3">
        <v>292.457868030655</v>
      </c>
      <c r="W21" s="7">
        <v>-2.76849998234923</v>
      </c>
    </row>
    <row r="22">
      <c r="A22" s="1">
        <v>2005.0</v>
      </c>
      <c r="B22" s="3">
        <v>1.06813014466968</v>
      </c>
      <c r="C22" s="3">
        <v>2.36120487212406</v>
      </c>
      <c r="D22" s="3">
        <v>1.42801913808933</v>
      </c>
      <c r="E22" s="3">
        <v>0.0334982772766352</v>
      </c>
      <c r="F22" s="3">
        <v>-7.63544775225012</v>
      </c>
      <c r="G22" s="3">
        <v>-3.32952099423102</v>
      </c>
      <c r="H22" s="3">
        <v>-5.22688865849851</v>
      </c>
      <c r="I22" s="3">
        <v>-6.35511226605766</v>
      </c>
      <c r="J22" s="3">
        <v>-7.00949152668963</v>
      </c>
      <c r="K22" s="3">
        <v>-8.37060498487571</v>
      </c>
      <c r="L22" s="3">
        <v>-6.61951245580792</v>
      </c>
      <c r="M22" s="3">
        <v>-6.52960710831917</v>
      </c>
      <c r="N22" s="3">
        <v>-3.7348877428208</v>
      </c>
      <c r="O22" s="3">
        <v>-10.4371032309465</v>
      </c>
      <c r="P22" s="3">
        <v>-6.29726775332728</v>
      </c>
      <c r="Q22" s="3">
        <v>-7.41025911529826</v>
      </c>
      <c r="R22" s="3">
        <v>-5.7837203034689</v>
      </c>
      <c r="S22" s="3">
        <v>-5.6080414148214</v>
      </c>
      <c r="T22" s="4">
        <v>31.20986333</v>
      </c>
      <c r="U22" s="3">
        <v>0.874529055204658</v>
      </c>
      <c r="V22" s="3">
        <v>286.084685182111</v>
      </c>
      <c r="W22" s="7">
        <v>1.47405018893181</v>
      </c>
    </row>
    <row r="23">
      <c r="A23" s="1">
        <v>2006.0</v>
      </c>
      <c r="B23" s="3">
        <v>2.43353816271426</v>
      </c>
      <c r="C23" s="3">
        <v>3.33449441373941</v>
      </c>
      <c r="D23" s="3">
        <v>1.85152666884261</v>
      </c>
      <c r="E23" s="3">
        <v>-1.17133664193541</v>
      </c>
      <c r="F23" s="3">
        <v>-2.92387380289291</v>
      </c>
      <c r="G23" s="3">
        <v>2.18099715070517</v>
      </c>
      <c r="H23" s="3">
        <v>-2.69490865849852</v>
      </c>
      <c r="I23" s="3">
        <v>-2.60091366605764</v>
      </c>
      <c r="J23" s="3">
        <v>-7.50188532668965</v>
      </c>
      <c r="K23" s="3">
        <v>-10.0575972348757</v>
      </c>
      <c r="L23" s="3">
        <v>-9.51150730580793</v>
      </c>
      <c r="M23" s="3">
        <v>-6.41722480831916</v>
      </c>
      <c r="N23" s="3">
        <v>-10.7762606428208</v>
      </c>
      <c r="O23" s="3">
        <v>-14.4902765309465</v>
      </c>
      <c r="P23" s="3">
        <v>-7.99390295332728</v>
      </c>
      <c r="Q23" s="3">
        <v>-2.50451571529825</v>
      </c>
      <c r="R23" s="3">
        <v>-5.06266555346889</v>
      </c>
      <c r="S23" s="3">
        <v>-10.3458481148214</v>
      </c>
      <c r="T23" s="4">
        <v>15.91320522</v>
      </c>
      <c r="U23" s="3">
        <v>1.09928159638463</v>
      </c>
      <c r="V23" s="3">
        <v>289.738452689176</v>
      </c>
      <c r="W23" s="7">
        <v>1.06813014466968</v>
      </c>
    </row>
    <row r="24">
      <c r="A24" s="1">
        <v>2007.0</v>
      </c>
      <c r="B24" s="3">
        <v>-1.7239780188934</v>
      </c>
      <c r="C24" s="3">
        <v>-1.00662195033905</v>
      </c>
      <c r="D24" s="3">
        <v>0.227335619425389</v>
      </c>
      <c r="E24" s="3">
        <v>0.392516362965409</v>
      </c>
      <c r="F24" s="3">
        <v>-8.26392999005311</v>
      </c>
      <c r="G24" s="3">
        <v>-2.83270694770317</v>
      </c>
      <c r="H24" s="3">
        <v>-5.46104060849852</v>
      </c>
      <c r="I24" s="3">
        <v>-3.28337466605764</v>
      </c>
      <c r="J24" s="3">
        <v>-9.16192352668963</v>
      </c>
      <c r="K24" s="3">
        <v>-10.7379962348757</v>
      </c>
      <c r="L24" s="3">
        <v>-6.88301865580792</v>
      </c>
      <c r="M24" s="3">
        <v>-7.83453190831918</v>
      </c>
      <c r="N24" s="3">
        <v>-12.0348636428208</v>
      </c>
      <c r="O24" s="3">
        <v>-12.2242995309466</v>
      </c>
      <c r="P24" s="3">
        <v>-4.87707445332728</v>
      </c>
      <c r="Q24" s="3">
        <v>-0.921000315298244</v>
      </c>
      <c r="R24" s="3">
        <v>2.39367869653111</v>
      </c>
      <c r="S24" s="3">
        <v>-2.07134231482141</v>
      </c>
      <c r="T24" s="4">
        <v>0.207796575</v>
      </c>
      <c r="U24" s="3">
        <v>0.918505465485892</v>
      </c>
      <c r="V24" s="3">
        <v>298.382952110153</v>
      </c>
      <c r="W24" s="7">
        <v>2.43353816271426</v>
      </c>
    </row>
    <row r="25">
      <c r="A25" s="1">
        <v>2008.0</v>
      </c>
      <c r="B25" s="3">
        <v>-1.35993422211044</v>
      </c>
      <c r="C25" s="3">
        <v>-3.54798882798985</v>
      </c>
      <c r="D25" s="3">
        <v>0.180284072181337</v>
      </c>
      <c r="E25" s="3">
        <v>-4.15478010683302</v>
      </c>
      <c r="F25" s="3">
        <v>-12.1221327919953</v>
      </c>
      <c r="G25" s="3">
        <v>-8.54199880886208</v>
      </c>
      <c r="H25" s="3">
        <v>-3.18246545849851</v>
      </c>
      <c r="I25" s="3">
        <v>-4.17985476605765</v>
      </c>
      <c r="J25" s="3">
        <v>-7.24857972668966</v>
      </c>
      <c r="K25" s="3">
        <v>-11.7092563348757</v>
      </c>
      <c r="L25" s="3">
        <v>-6.28635935580792</v>
      </c>
      <c r="M25" s="3">
        <v>-5.77132710831917</v>
      </c>
      <c r="N25" s="3">
        <v>-13.8053035928208</v>
      </c>
      <c r="O25" s="3">
        <v>-20.8378629309466</v>
      </c>
      <c r="P25" s="3">
        <v>-7.95470835332726</v>
      </c>
      <c r="Q25" s="3">
        <v>-7.09211236529825</v>
      </c>
      <c r="R25" s="3">
        <v>-9.5569759034689</v>
      </c>
      <c r="S25" s="3">
        <v>-13.9530514148214</v>
      </c>
      <c r="T25" s="4">
        <v>0.971953276</v>
      </c>
      <c r="U25" s="3">
        <v>1.0588057082217</v>
      </c>
      <c r="V25" s="3">
        <v>280.709522720439</v>
      </c>
      <c r="W25" s="7">
        <v>-1.7239780188934</v>
      </c>
    </row>
    <row r="26">
      <c r="A26" s="1">
        <v>2009.0</v>
      </c>
      <c r="B26" s="3">
        <v>-0.0550520118826796</v>
      </c>
      <c r="C26" s="3">
        <v>-1.65453000185764</v>
      </c>
      <c r="D26" s="3">
        <v>1.21239355911163</v>
      </c>
      <c r="E26" s="3">
        <v>-0.937968771091903</v>
      </c>
      <c r="F26" s="3">
        <v>-7.28014672460709</v>
      </c>
      <c r="G26" s="3">
        <v>-4.53696009670448</v>
      </c>
      <c r="H26" s="3">
        <v>-0.310945208498524</v>
      </c>
      <c r="I26" s="3">
        <v>-3.81759716605765</v>
      </c>
      <c r="J26" s="3">
        <v>-6.93437962668963</v>
      </c>
      <c r="K26" s="3">
        <v>-5.99162383487573</v>
      </c>
      <c r="L26" s="3">
        <v>-3.95402350580792</v>
      </c>
      <c r="M26" s="3">
        <v>-6.10934210831917</v>
      </c>
      <c r="N26" s="3">
        <v>-6.76704764282081</v>
      </c>
      <c r="O26" s="3">
        <v>-7.67433553094656</v>
      </c>
      <c r="P26" s="3">
        <v>-8.61261985332726</v>
      </c>
      <c r="Q26" s="3">
        <v>-3.88482981529825</v>
      </c>
      <c r="R26" s="3">
        <v>-8.48785220346889</v>
      </c>
      <c r="S26" s="3">
        <v>-10.7292118148214</v>
      </c>
      <c r="T26" s="4">
        <v>22.05384286</v>
      </c>
      <c r="U26" s="3">
        <v>0.804971538355544</v>
      </c>
      <c r="V26" s="3">
        <v>294.153119999495</v>
      </c>
      <c r="W26" s="7">
        <v>-1.35993422211044</v>
      </c>
    </row>
    <row r="27">
      <c r="A27" s="1">
        <v>2010.0</v>
      </c>
      <c r="B27" s="3">
        <v>9.87189585840628</v>
      </c>
      <c r="C27" s="3">
        <v>11.2664124728861</v>
      </c>
      <c r="D27" s="3">
        <v>7.19845606422831</v>
      </c>
      <c r="E27" s="3">
        <v>4.44449583685207</v>
      </c>
      <c r="F27" s="3">
        <v>0.798498080560449</v>
      </c>
      <c r="G27" s="3">
        <v>6.36687659041112</v>
      </c>
      <c r="H27" s="3">
        <v>-2.68980020849851</v>
      </c>
      <c r="I27" s="3">
        <v>-4.77249736605765</v>
      </c>
      <c r="J27" s="3">
        <v>-5.63713477668965</v>
      </c>
      <c r="K27" s="3">
        <v>-8.12267348487572</v>
      </c>
      <c r="L27" s="3">
        <v>-8.75438640580792</v>
      </c>
      <c r="M27" s="3">
        <v>-11.5360975083192</v>
      </c>
      <c r="N27" s="3">
        <v>-21.7129693428208</v>
      </c>
      <c r="O27" s="3">
        <v>-18.9140097809466</v>
      </c>
      <c r="P27" s="3">
        <v>-11.2665050533273</v>
      </c>
      <c r="Q27" s="3">
        <v>-10.1588320152983</v>
      </c>
      <c r="R27" s="3">
        <v>-7.0860261034689</v>
      </c>
      <c r="S27" s="3">
        <v>-9.66111491482138</v>
      </c>
      <c r="T27" s="4">
        <v>120.2946233</v>
      </c>
      <c r="U27" s="3">
        <v>1.27521674895795</v>
      </c>
      <c r="V27" s="3">
        <v>289.945632011</v>
      </c>
      <c r="W27" s="7">
        <v>-0.0550520118826796</v>
      </c>
    </row>
    <row r="28">
      <c r="A28" s="1">
        <v>2011.0</v>
      </c>
      <c r="B28" s="3">
        <v>5.34654549676475</v>
      </c>
      <c r="C28" s="3">
        <v>9.82486223962644</v>
      </c>
      <c r="D28" s="3">
        <v>9.07547164471077</v>
      </c>
      <c r="E28" s="3">
        <v>5.47631996127143</v>
      </c>
      <c r="F28" s="3">
        <v>9.90792214126162</v>
      </c>
      <c r="G28" s="3">
        <v>6.81138470589747</v>
      </c>
      <c r="H28" s="3">
        <v>1.12806264150149</v>
      </c>
      <c r="I28" s="3">
        <v>1.16538573394236</v>
      </c>
      <c r="J28" s="3">
        <v>0.0176913733103561</v>
      </c>
      <c r="K28" s="3">
        <v>-4.97786523487571</v>
      </c>
      <c r="L28" s="3">
        <v>-1.99205295580791</v>
      </c>
      <c r="M28" s="3">
        <v>-4.90042595831916</v>
      </c>
      <c r="N28" s="3">
        <v>-8.44036054282081</v>
      </c>
      <c r="O28" s="3">
        <v>-4.73714673094655</v>
      </c>
      <c r="P28" s="3">
        <v>-2.66209495332728</v>
      </c>
      <c r="Q28" s="3">
        <v>1.01857538470175</v>
      </c>
      <c r="R28" s="3">
        <v>-4.94907670346889</v>
      </c>
      <c r="S28" s="3">
        <v>-9.6540314148214</v>
      </c>
      <c r="T28" s="4">
        <v>34.19814461</v>
      </c>
      <c r="U28" s="3">
        <v>0.904049072914844</v>
      </c>
      <c r="V28" s="3">
        <v>291.183740376981</v>
      </c>
      <c r="W28" s="7">
        <v>9.87189585840628</v>
      </c>
    </row>
    <row r="29">
      <c r="A29" s="1">
        <v>2012.0</v>
      </c>
      <c r="B29" s="3">
        <v>-0.341944228346904</v>
      </c>
      <c r="C29" s="3">
        <v>-0.158113293910731</v>
      </c>
      <c r="D29" s="3">
        <v>2.44734472992701</v>
      </c>
      <c r="E29" s="3">
        <v>3.25675766046095</v>
      </c>
      <c r="F29" s="3">
        <v>7.5862221133074</v>
      </c>
      <c r="G29" s="3">
        <v>5.00556893964563</v>
      </c>
      <c r="H29" s="3">
        <v>-2.8642775084985</v>
      </c>
      <c r="I29" s="3">
        <v>-10.3289677660576</v>
      </c>
      <c r="J29" s="3">
        <v>-8.16718842668965</v>
      </c>
      <c r="K29" s="3">
        <v>-6.19893733487572</v>
      </c>
      <c r="L29" s="3">
        <v>-7.76688015580791</v>
      </c>
      <c r="M29" s="3">
        <v>-10.4293831083192</v>
      </c>
      <c r="N29" s="3">
        <v>-8.80870164282081</v>
      </c>
      <c r="O29" s="3">
        <v>-4.48370363094656</v>
      </c>
      <c r="P29" s="3">
        <v>-1.18305345332726</v>
      </c>
      <c r="Q29" s="3">
        <v>-5.36284151529826</v>
      </c>
      <c r="R29" s="3">
        <v>-0.9570013034689</v>
      </c>
      <c r="S29" s="3">
        <v>-0.733588814821388</v>
      </c>
      <c r="T29" s="4">
        <v>0.562484987</v>
      </c>
      <c r="U29" s="3">
        <v>0.990794221147146</v>
      </c>
      <c r="V29" s="3">
        <v>298.482162660983</v>
      </c>
      <c r="W29" s="7">
        <v>5.34654549676475</v>
      </c>
    </row>
    <row r="30">
      <c r="A30" s="1">
        <v>2013.0</v>
      </c>
      <c r="B30" s="3">
        <v>-9.13488122107299</v>
      </c>
      <c r="C30" s="3">
        <v>-4.33855775227349</v>
      </c>
      <c r="D30" s="3">
        <v>-12.7388463480565</v>
      </c>
      <c r="E30" s="3">
        <v>-12.6751038901807</v>
      </c>
      <c r="F30" s="3">
        <v>-14.7229921137572</v>
      </c>
      <c r="G30" s="3">
        <v>-11.5945180573073</v>
      </c>
      <c r="H30" s="3">
        <v>0.348772891501469</v>
      </c>
      <c r="I30" s="3">
        <v>-5.18803401605764</v>
      </c>
      <c r="J30" s="3">
        <v>-2.22613762668965</v>
      </c>
      <c r="K30" s="3">
        <v>6.02612341512429</v>
      </c>
      <c r="L30" s="3">
        <v>3.37877034419208</v>
      </c>
      <c r="M30" s="3">
        <v>-1.96710555831918</v>
      </c>
      <c r="N30" s="3">
        <v>0.602330157179182</v>
      </c>
      <c r="O30" s="3">
        <v>4.00469951905345</v>
      </c>
      <c r="P30" s="3">
        <v>-1.50196120332727</v>
      </c>
      <c r="Q30" s="3">
        <v>-9.93028511529826</v>
      </c>
      <c r="R30" s="3">
        <v>-10.0720566034689</v>
      </c>
      <c r="S30" s="3">
        <v>-1.61656541482139</v>
      </c>
      <c r="T30" s="4">
        <v>0.044300423</v>
      </c>
      <c r="U30" s="3">
        <v>0.862189695398935</v>
      </c>
      <c r="V30" s="3">
        <v>299.223817775394</v>
      </c>
      <c r="W30" s="7">
        <v>-0.341944228346904</v>
      </c>
    </row>
    <row r="31">
      <c r="A31" s="1">
        <v>2014.0</v>
      </c>
      <c r="B31" s="3">
        <v>-9.90222246701518</v>
      </c>
      <c r="C31" s="3">
        <v>-13.9100750483133</v>
      </c>
      <c r="D31" s="3">
        <v>-11.1230649516559</v>
      </c>
      <c r="E31" s="3">
        <v>-12.1588383386752</v>
      </c>
      <c r="F31" s="3">
        <v>-17.2880009700272</v>
      </c>
      <c r="G31" s="3">
        <v>-14.5759975841929</v>
      </c>
      <c r="H31" s="3">
        <v>-11.5252775584985</v>
      </c>
      <c r="I31" s="3">
        <v>-20.5793926660577</v>
      </c>
      <c r="J31" s="3">
        <v>-16.0483425266897</v>
      </c>
      <c r="K31" s="3">
        <v>-7.42995738487571</v>
      </c>
      <c r="L31" s="3">
        <v>-14.1539367058079</v>
      </c>
      <c r="M31" s="3">
        <v>-22.4740595083192</v>
      </c>
      <c r="N31" s="3">
        <v>-14.8455227428208</v>
      </c>
      <c r="O31" s="3">
        <v>-10.5412683309466</v>
      </c>
      <c r="P31" s="3">
        <v>-5.00023185332728</v>
      </c>
      <c r="Q31" s="3">
        <v>-9.26327301529824</v>
      </c>
      <c r="R31" s="3">
        <v>-3.91749455346888</v>
      </c>
      <c r="S31" s="3">
        <v>0.136818085178618</v>
      </c>
      <c r="T31" s="4">
        <v>0.072492978</v>
      </c>
      <c r="U31" s="3">
        <v>0.761370895987418</v>
      </c>
      <c r="V31" s="3">
        <v>290.949913871817</v>
      </c>
      <c r="W31" s="7">
        <v>-9.13488122107299</v>
      </c>
    </row>
    <row r="32">
      <c r="A32" s="1">
        <v>2015.0</v>
      </c>
      <c r="B32" s="3">
        <v>-14.2669284650707</v>
      </c>
      <c r="C32" s="3">
        <v>-16.5161634032087</v>
      </c>
      <c r="D32" s="3">
        <v>-11.4948853184002</v>
      </c>
      <c r="E32" s="3">
        <v>-14.661119571107</v>
      </c>
      <c r="F32" s="3">
        <v>-18.5356638527386</v>
      </c>
      <c r="G32" s="3">
        <v>-14.2426345251471</v>
      </c>
      <c r="H32" s="3">
        <v>-11.1824561584985</v>
      </c>
      <c r="I32" s="3">
        <v>-18.8069325160576</v>
      </c>
      <c r="J32" s="3">
        <v>-15.1894362766896</v>
      </c>
      <c r="K32" s="3">
        <v>-7.10849903487571</v>
      </c>
      <c r="L32" s="3">
        <v>-11.0064669058079</v>
      </c>
      <c r="M32" s="3">
        <v>-20.6226812583192</v>
      </c>
      <c r="N32" s="3">
        <v>-17.2724422928208</v>
      </c>
      <c r="O32" s="3">
        <v>-11.7986385809466</v>
      </c>
      <c r="P32" s="3">
        <v>-8.71923835332729</v>
      </c>
      <c r="Q32" s="3">
        <v>-14.5115955152982</v>
      </c>
      <c r="R32" s="3">
        <v>-12.5678421034689</v>
      </c>
      <c r="S32" s="3">
        <v>-11.6301833648214</v>
      </c>
      <c r="T32" s="4">
        <v>1.819340293</v>
      </c>
      <c r="U32" s="3">
        <v>0.813265992205187</v>
      </c>
      <c r="V32" s="3">
        <v>288.506443346488</v>
      </c>
      <c r="W32" s="7">
        <v>-9.90222246701518</v>
      </c>
    </row>
    <row r="33">
      <c r="A33" s="1">
        <v>2016.0</v>
      </c>
      <c r="B33" s="3">
        <v>-12.0947882390582</v>
      </c>
      <c r="C33" s="3">
        <v>-9.21921121050428</v>
      </c>
      <c r="D33" s="3">
        <v>-10.9547181102313</v>
      </c>
      <c r="E33" s="3">
        <v>-7.97991030279763</v>
      </c>
      <c r="F33" s="3">
        <v>-5.67535955841179</v>
      </c>
      <c r="G33" s="3">
        <v>-6.39586804103534</v>
      </c>
      <c r="H33" s="3">
        <v>-3.3308250584985</v>
      </c>
      <c r="I33" s="3">
        <v>-16.1303512660577</v>
      </c>
      <c r="J33" s="3">
        <v>-12.8573164266896</v>
      </c>
      <c r="K33" s="3">
        <v>-3.71382023487571</v>
      </c>
      <c r="L33" s="3">
        <v>-7.93787590580791</v>
      </c>
      <c r="M33" s="3">
        <v>-12.2393269083192</v>
      </c>
      <c r="N33" s="3">
        <v>-15.0824416928208</v>
      </c>
      <c r="O33" s="3">
        <v>-20.3451043309466</v>
      </c>
      <c r="P33" s="3">
        <v>-7.75717510332727</v>
      </c>
      <c r="Q33" s="3">
        <v>-14.1196324152982</v>
      </c>
      <c r="R33" s="3">
        <v>-12.6728776034689</v>
      </c>
      <c r="S33" s="3">
        <v>-8.8151366148214</v>
      </c>
      <c r="T33" s="4">
        <v>5.387289994</v>
      </c>
      <c r="U33" s="3">
        <v>1.38613067989225</v>
      </c>
      <c r="V33" s="3">
        <v>295.328218835072</v>
      </c>
      <c r="W33" s="7">
        <v>-14.2669284650707</v>
      </c>
    </row>
    <row r="34">
      <c r="A34" s="1"/>
      <c r="B34" s="3"/>
      <c r="C34" s="3"/>
      <c r="D34" s="3"/>
      <c r="E34" s="3"/>
      <c r="F34" s="3"/>
      <c r="G34" s="3"/>
      <c r="H34" s="3"/>
      <c r="I34" s="3"/>
      <c r="J34" s="3"/>
      <c r="K34" s="3"/>
      <c r="L34" s="3"/>
      <c r="M34" s="3"/>
      <c r="N34" s="3"/>
      <c r="O34" s="3"/>
      <c r="P34" s="3"/>
      <c r="Q34" s="3"/>
      <c r="R34" s="3"/>
      <c r="S34" s="3"/>
      <c r="T34" s="4"/>
      <c r="U34" s="3"/>
      <c r="V34" s="3"/>
      <c r="W34" s="8"/>
    </row>
    <row r="35">
      <c r="A35" s="1"/>
      <c r="B35" s="3"/>
      <c r="C35" s="3"/>
      <c r="D35" s="3"/>
      <c r="E35" s="3"/>
      <c r="F35" s="3"/>
      <c r="G35" s="3"/>
      <c r="H35" s="3"/>
      <c r="I35" s="3"/>
      <c r="J35" s="3"/>
      <c r="K35" s="3"/>
      <c r="L35" s="3"/>
      <c r="M35" s="3"/>
      <c r="N35" s="3"/>
      <c r="O35" s="3"/>
      <c r="P35" s="3"/>
      <c r="Q35" s="3"/>
      <c r="R35" s="3"/>
      <c r="S35" s="3"/>
      <c r="T35" s="4"/>
      <c r="U35" s="3"/>
      <c r="V35" s="3"/>
      <c r="W35" s="7"/>
    </row>
    <row r="36">
      <c r="A36" s="1"/>
      <c r="B36" s="3"/>
      <c r="C36" s="3"/>
      <c r="D36" s="3"/>
      <c r="E36" s="3"/>
      <c r="F36" s="3"/>
      <c r="G36" s="3"/>
      <c r="H36" s="3"/>
      <c r="I36" s="3"/>
      <c r="J36" s="3"/>
      <c r="K36" s="3"/>
      <c r="L36" s="3"/>
      <c r="M36" s="3"/>
      <c r="N36" s="3"/>
      <c r="O36" s="3"/>
      <c r="P36" s="3"/>
      <c r="Q36" s="3"/>
      <c r="R36" s="3"/>
      <c r="S36" s="3"/>
      <c r="T36" s="4"/>
      <c r="U36" s="3"/>
      <c r="V36" s="3"/>
      <c r="W36" s="7"/>
    </row>
    <row r="37">
      <c r="A37" s="1"/>
      <c r="B37" s="3"/>
      <c r="C37" s="3"/>
      <c r="D37" s="3"/>
      <c r="E37" s="3"/>
      <c r="F37" s="3"/>
      <c r="G37" s="3"/>
      <c r="H37" s="3"/>
      <c r="I37" s="3"/>
      <c r="J37" s="3"/>
      <c r="K37" s="3"/>
      <c r="L37" s="3"/>
      <c r="M37" s="3"/>
      <c r="N37" s="3"/>
      <c r="O37" s="3"/>
      <c r="P37" s="3"/>
      <c r="Q37" s="3"/>
      <c r="R37" s="3"/>
      <c r="S37" s="3"/>
      <c r="T37" s="4"/>
      <c r="U37" s="3"/>
      <c r="V37" s="3"/>
      <c r="W37" s="7"/>
    </row>
    <row r="38">
      <c r="W38" s="9"/>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1" t="s">
        <v>0</v>
      </c>
      <c r="B1" s="1">
        <v>1.0</v>
      </c>
      <c r="C1" s="1">
        <v>2.0</v>
      </c>
      <c r="D1" s="1">
        <v>3.0</v>
      </c>
      <c r="E1" s="1">
        <v>4.0</v>
      </c>
      <c r="F1" s="1">
        <v>5.0</v>
      </c>
      <c r="G1" s="1">
        <v>6.0</v>
      </c>
      <c r="H1" s="1">
        <v>7.0</v>
      </c>
      <c r="I1" s="1">
        <v>8.0</v>
      </c>
      <c r="J1" s="1">
        <v>9.0</v>
      </c>
      <c r="K1" s="1">
        <v>10.0</v>
      </c>
      <c r="L1" s="1">
        <v>11.0</v>
      </c>
      <c r="M1" s="1">
        <v>12.0</v>
      </c>
      <c r="N1" s="1">
        <v>13.0</v>
      </c>
      <c r="O1" s="1">
        <v>14.0</v>
      </c>
      <c r="P1" s="1">
        <v>15.0</v>
      </c>
      <c r="Q1" s="1">
        <v>16.0</v>
      </c>
      <c r="R1" s="1">
        <v>17.0</v>
      </c>
      <c r="S1" s="1">
        <v>18.0</v>
      </c>
      <c r="T1" s="2" t="s">
        <v>1</v>
      </c>
      <c r="U1" s="2" t="s">
        <v>2</v>
      </c>
      <c r="V1" s="1" t="s">
        <v>3</v>
      </c>
      <c r="W1" s="1" t="s">
        <v>8</v>
      </c>
    </row>
    <row r="2">
      <c r="A2" s="6">
        <v>2017.0</v>
      </c>
      <c r="B2" s="6">
        <v>17.277446206922</v>
      </c>
      <c r="C2" s="6">
        <v>21.7863299761656</v>
      </c>
      <c r="D2" s="6">
        <v>30.077828990937</v>
      </c>
      <c r="E2" s="6">
        <v>37.1679266023045</v>
      </c>
      <c r="F2" s="6">
        <v>38.0160682744494</v>
      </c>
      <c r="G2" s="6">
        <v>29.047592908738</v>
      </c>
      <c r="H2" s="6">
        <v>8.9030170415015</v>
      </c>
      <c r="I2" s="6">
        <v>-7.82179116605765</v>
      </c>
      <c r="J2" s="6">
        <v>1.45479347331036</v>
      </c>
      <c r="K2" s="6">
        <v>1.40033996512429</v>
      </c>
      <c r="L2" s="6">
        <v>-1.14435135580791</v>
      </c>
      <c r="M2" s="6">
        <v>-10.6185914083192</v>
      </c>
      <c r="N2" s="6">
        <v>-12.2381836428208</v>
      </c>
      <c r="O2" s="6">
        <v>-8.77977453094655</v>
      </c>
      <c r="P2" s="6">
        <v>0.0882741466727168</v>
      </c>
      <c r="Q2" s="6">
        <v>-7.62372711529824</v>
      </c>
      <c r="R2" s="6">
        <v>-7.32831780346889</v>
      </c>
      <c r="S2" s="6">
        <v>-5.8236754148214</v>
      </c>
      <c r="T2" s="6">
        <v>2207.239983</v>
      </c>
      <c r="U2" s="6">
        <v>1.07571493959</v>
      </c>
      <c r="V2" s="6">
        <v>288.052476302241</v>
      </c>
      <c r="W2" s="7">
        <v>-12.0947882390582</v>
      </c>
    </row>
    <row r="3">
      <c r="A3" s="6">
        <v>2018.0</v>
      </c>
      <c r="B3" s="6">
        <v>1.39666933601575</v>
      </c>
      <c r="C3" s="6">
        <v>6.63878978124814</v>
      </c>
      <c r="D3" s="6">
        <v>4.78564318653616</v>
      </c>
      <c r="E3" s="6">
        <v>10.25088572291</v>
      </c>
      <c r="F3" s="6">
        <v>20.297194719965</v>
      </c>
      <c r="G3" s="6">
        <v>19.2650463805891</v>
      </c>
      <c r="H3" s="6">
        <v>12.4429808415015</v>
      </c>
      <c r="I3" s="6">
        <v>11.7306908839423</v>
      </c>
      <c r="J3" s="6">
        <v>16.4373016733104</v>
      </c>
      <c r="K3" s="6">
        <v>14.7308581651243</v>
      </c>
      <c r="L3" s="6">
        <v>14.2276082441921</v>
      </c>
      <c r="M3" s="6">
        <v>13.4435847916808</v>
      </c>
      <c r="N3" s="6">
        <v>18.3625034571792</v>
      </c>
      <c r="O3" s="6">
        <v>20.2942380690535</v>
      </c>
      <c r="P3" s="6">
        <v>13.5618808466727</v>
      </c>
      <c r="Q3" s="6">
        <v>15.6763443847018</v>
      </c>
      <c r="R3" s="6">
        <v>15.0036636965311</v>
      </c>
      <c r="S3" s="6">
        <v>19.3549424851786</v>
      </c>
      <c r="T3" s="6">
        <v>4.173917631</v>
      </c>
      <c r="U3" s="6">
        <v>0.797408534559502</v>
      </c>
      <c r="V3" s="6">
        <v>301.496829337661</v>
      </c>
      <c r="W3" s="7">
        <v>17.277446206922</v>
      </c>
    </row>
    <row r="4">
      <c r="A4" s="6">
        <v>2019.0</v>
      </c>
      <c r="B4" s="6">
        <v>0.118146182284704</v>
      </c>
      <c r="C4" s="6">
        <v>5.80463322534874</v>
      </c>
      <c r="D4" s="6">
        <v>4.89609920630147</v>
      </c>
      <c r="E4" s="6">
        <v>6.66764990359098</v>
      </c>
      <c r="F4" s="6">
        <v>17.7432049702904</v>
      </c>
      <c r="G4" s="6">
        <v>14.6174161634542</v>
      </c>
      <c r="H4" s="6">
        <v>9.26188234150146</v>
      </c>
      <c r="I4" s="6">
        <v>8.17457823394233</v>
      </c>
      <c r="J4" s="6">
        <v>12.1747823733104</v>
      </c>
      <c r="K4" s="6">
        <v>10.0509695651243</v>
      </c>
      <c r="L4" s="6">
        <v>12.6024408941921</v>
      </c>
      <c r="M4" s="6">
        <v>11.3205542416808</v>
      </c>
      <c r="N4" s="6">
        <v>13.8366747571792</v>
      </c>
      <c r="O4" s="6">
        <v>16.5952214690534</v>
      </c>
      <c r="P4" s="6">
        <v>10.5349004466727</v>
      </c>
      <c r="Q4" s="6">
        <v>1.94791918470176</v>
      </c>
      <c r="R4" s="6">
        <v>8.30673649653112</v>
      </c>
      <c r="S4" s="6">
        <v>9.59605858517861</v>
      </c>
      <c r="T4" s="6">
        <v>291.5674982</v>
      </c>
      <c r="U4" s="6">
        <v>1.08558931597468</v>
      </c>
      <c r="V4" s="6">
        <v>283.216861297091</v>
      </c>
      <c r="W4" s="7">
        <v>1.39666933601575</v>
      </c>
    </row>
    <row r="5">
      <c r="A5" s="6">
        <v>2020.0</v>
      </c>
      <c r="B5" s="6">
        <v>-7.22852673930464</v>
      </c>
      <c r="C5" s="6">
        <v>-4.96904372792258</v>
      </c>
      <c r="D5" s="6">
        <v>-5.61112633217562</v>
      </c>
      <c r="E5" s="6">
        <v>-4.14054538079306</v>
      </c>
      <c r="F5" s="6">
        <v>5.35660741564735</v>
      </c>
      <c r="G5" s="6">
        <v>7.55990967969376</v>
      </c>
      <c r="H5" s="6">
        <v>4.05136144150148</v>
      </c>
      <c r="I5" s="6">
        <v>5.75968743394236</v>
      </c>
      <c r="J5" s="6">
        <v>9.99666952331035</v>
      </c>
      <c r="K5" s="6">
        <v>6.45057171512428</v>
      </c>
      <c r="L5" s="6">
        <v>10.2344846441921</v>
      </c>
      <c r="M5" s="6">
        <v>12.6926340916808</v>
      </c>
      <c r="N5" s="6">
        <v>21.9081836071792</v>
      </c>
      <c r="O5" s="6">
        <v>24.8269126690535</v>
      </c>
      <c r="P5" s="6">
        <v>17.3798078966727</v>
      </c>
      <c r="Q5" s="6">
        <v>13.7843626847018</v>
      </c>
      <c r="R5" s="6">
        <v>16.2655243465311</v>
      </c>
      <c r="S5" s="6">
        <v>20.6694210851786</v>
      </c>
      <c r="T5" s="6">
        <v>1.709570527</v>
      </c>
      <c r="U5" s="6">
        <v>0.85495007262402</v>
      </c>
      <c r="V5" s="6">
        <v>302.365918348721</v>
      </c>
      <c r="W5" s="7">
        <v>0.118146182284704</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5" max="5" width="16.86"/>
    <col customWidth="1" min="6" max="6" width="14.43"/>
    <col customWidth="1" min="7" max="7" width="42.29"/>
    <col customWidth="1" min="8" max="8" width="10.86"/>
  </cols>
  <sheetData>
    <row r="1">
      <c r="A1" s="6" t="s">
        <v>0</v>
      </c>
      <c r="B1" s="6" t="s">
        <v>9</v>
      </c>
      <c r="C1" s="6" t="s">
        <v>7</v>
      </c>
      <c r="D1" s="6" t="s">
        <v>10</v>
      </c>
      <c r="E1" s="6" t="s">
        <v>11</v>
      </c>
      <c r="F1" s="6" t="s">
        <v>12</v>
      </c>
      <c r="Q1" s="2" t="s">
        <v>13</v>
      </c>
      <c r="R1" s="2" t="s">
        <v>14</v>
      </c>
      <c r="S1" s="10" t="s">
        <v>15</v>
      </c>
      <c r="T1" s="2" t="s">
        <v>16</v>
      </c>
    </row>
    <row r="2">
      <c r="A2" s="6">
        <v>1985.0</v>
      </c>
      <c r="B2" s="6">
        <v>2.19496317409173</v>
      </c>
      <c r="C2" s="6">
        <v>0.922447761579692</v>
      </c>
      <c r="D2" s="11">
        <v>0.650851388</v>
      </c>
      <c r="E2" s="11">
        <v>-0.18651816464149065</v>
      </c>
      <c r="F2" s="6">
        <v>306.503466256519</v>
      </c>
      <c r="Q2" s="6">
        <f t="shared" ref="Q2:Q37" si="1">B2/$B$44</f>
        <v>0.1270421073</v>
      </c>
      <c r="R2" s="6">
        <f t="shared" ref="R2:R37" si="2">C2/$C$44</f>
        <v>0.6103301236</v>
      </c>
      <c r="S2" s="6">
        <f t="shared" ref="S2:S37" si="3">E2/$E$44</f>
        <v>-0.05577947261</v>
      </c>
      <c r="T2" s="5">
        <f>RawData!B6/B44</f>
        <v>-0.06284975888</v>
      </c>
    </row>
    <row r="3">
      <c r="A3" s="6">
        <v>1986.0</v>
      </c>
      <c r="B3" s="6">
        <v>8.23756396434419</v>
      </c>
      <c r="C3" s="6">
        <v>1.01658711538525</v>
      </c>
      <c r="D3" s="11">
        <v>14.6301586</v>
      </c>
      <c r="E3" s="11">
        <v>1.1652490341725754</v>
      </c>
      <c r="F3" s="6">
        <v>277.867349815027</v>
      </c>
      <c r="Q3" s="6">
        <f t="shared" si="1"/>
        <v>0.4767813406</v>
      </c>
      <c r="R3" s="6">
        <f t="shared" si="2"/>
        <v>0.672616668</v>
      </c>
      <c r="S3" s="6">
        <f t="shared" si="3"/>
        <v>0.3484753172</v>
      </c>
      <c r="T3" s="6">
        <f t="shared" ref="T3:T37" si="4">Q2</f>
        <v>0.1270421073</v>
      </c>
    </row>
    <row r="4">
      <c r="A4" s="6">
        <v>1987.0</v>
      </c>
      <c r="B4" s="6">
        <v>-2.06117098330125</v>
      </c>
      <c r="C4" s="6">
        <v>1.0204756529978</v>
      </c>
      <c r="D4" s="11">
        <v>1.404366901</v>
      </c>
      <c r="E4" s="11">
        <v>0.14748058518917564</v>
      </c>
      <c r="F4" s="6">
        <v>300.475447565781</v>
      </c>
      <c r="Q4" s="6">
        <f t="shared" si="1"/>
        <v>-0.1192983592</v>
      </c>
      <c r="R4" s="6">
        <f t="shared" si="2"/>
        <v>0.6751894875</v>
      </c>
      <c r="S4" s="6">
        <f t="shared" si="3"/>
        <v>0.04410503008</v>
      </c>
      <c r="T4" s="6">
        <f t="shared" si="4"/>
        <v>0.4767813406</v>
      </c>
    </row>
    <row r="5">
      <c r="A5" s="6">
        <v>1988.0</v>
      </c>
      <c r="B5" s="6">
        <v>-5.7993143262139</v>
      </c>
      <c r="C5" s="6">
        <v>0.989903962843237</v>
      </c>
      <c r="D5" s="11">
        <v>0.746645972</v>
      </c>
      <c r="E5" s="11">
        <v>-0.12688527348919246</v>
      </c>
      <c r="F5" s="6">
        <v>292.872502925686</v>
      </c>
      <c r="Q5" s="6">
        <f t="shared" si="1"/>
        <v>-0.3356580745</v>
      </c>
      <c r="R5" s="6">
        <f t="shared" si="2"/>
        <v>0.6549619752</v>
      </c>
      <c r="S5" s="6">
        <f t="shared" si="3"/>
        <v>-0.0379458679</v>
      </c>
      <c r="T5" s="6">
        <f t="shared" si="4"/>
        <v>-0.1192983592</v>
      </c>
    </row>
    <row r="6">
      <c r="A6" s="6">
        <v>1989.0</v>
      </c>
      <c r="B6" s="6">
        <v>-7.27903176415549</v>
      </c>
      <c r="C6" s="6">
        <v>0.693011591508522</v>
      </c>
      <c r="D6" s="11">
        <v>0.705855602</v>
      </c>
      <c r="E6" s="11">
        <v>-0.15128413417288594</v>
      </c>
      <c r="F6" s="6">
        <v>294.484495101121</v>
      </c>
      <c r="Q6" s="6">
        <f t="shared" si="1"/>
        <v>-0.421302528</v>
      </c>
      <c r="R6" s="6">
        <f t="shared" si="2"/>
        <v>0.4585255316</v>
      </c>
      <c r="S6" s="6">
        <f t="shared" si="3"/>
        <v>-0.04524250619</v>
      </c>
      <c r="T6" s="6">
        <f t="shared" si="4"/>
        <v>-0.3356580745</v>
      </c>
    </row>
    <row r="7">
      <c r="A7" s="6">
        <v>1990.0</v>
      </c>
      <c r="B7" s="6">
        <v>-3.2724333065546</v>
      </c>
      <c r="C7" s="6">
        <v>0.790351524172668</v>
      </c>
      <c r="D7" s="11">
        <v>0.319447647</v>
      </c>
      <c r="E7" s="11">
        <v>-0.49560030646337816</v>
      </c>
      <c r="F7" s="6">
        <v>306.593013105742</v>
      </c>
      <c r="Q7" s="6">
        <f t="shared" si="1"/>
        <v>-0.1894049194</v>
      </c>
      <c r="R7" s="6">
        <f t="shared" si="2"/>
        <v>0.5229297132</v>
      </c>
      <c r="S7" s="6">
        <f t="shared" si="3"/>
        <v>-0.1482125013</v>
      </c>
      <c r="T7" s="6">
        <f t="shared" si="4"/>
        <v>-0.421302528</v>
      </c>
    </row>
    <row r="8">
      <c r="A8" s="6">
        <v>1991.0</v>
      </c>
      <c r="B8" s="6">
        <v>0.316123207793993</v>
      </c>
      <c r="C8" s="6">
        <v>0.793082948133858</v>
      </c>
      <c r="D8" s="11">
        <v>1.789818637</v>
      </c>
      <c r="E8" s="11">
        <v>0.25280902598512905</v>
      </c>
      <c r="F8" s="6">
        <v>291.384926962789</v>
      </c>
      <c r="Q8" s="6">
        <f t="shared" si="1"/>
        <v>0.01829687119</v>
      </c>
      <c r="R8" s="6">
        <f t="shared" si="2"/>
        <v>0.5247369379</v>
      </c>
      <c r="S8" s="6">
        <f t="shared" si="3"/>
        <v>0.07560418669</v>
      </c>
      <c r="T8" s="6">
        <f t="shared" si="4"/>
        <v>-0.1894049194</v>
      </c>
    </row>
    <row r="9">
      <c r="A9" s="6">
        <v>1992.0</v>
      </c>
      <c r="B9" s="6">
        <v>-5.28917369491947</v>
      </c>
      <c r="C9" s="6">
        <v>1.05574563898574</v>
      </c>
      <c r="D9" s="11">
        <v>2.128126208</v>
      </c>
      <c r="E9" s="11">
        <v>0.3279973801139177</v>
      </c>
      <c r="F9" s="6">
        <v>287.843638270362</v>
      </c>
      <c r="Q9" s="6">
        <f t="shared" si="1"/>
        <v>-0.3061316836</v>
      </c>
      <c r="R9" s="6">
        <f t="shared" si="2"/>
        <v>0.6985255894</v>
      </c>
      <c r="S9" s="6">
        <f t="shared" si="3"/>
        <v>0.09808975397</v>
      </c>
      <c r="T9" s="6">
        <f t="shared" si="4"/>
        <v>0.01829687119</v>
      </c>
    </row>
    <row r="10">
      <c r="A10" s="6">
        <v>1993.0</v>
      </c>
      <c r="B10" s="6">
        <v>-5.33752132012364</v>
      </c>
      <c r="C10" s="6">
        <v>0.949460179094422</v>
      </c>
      <c r="D10" s="11">
        <v>42.98858577</v>
      </c>
      <c r="E10" s="11">
        <v>1.6333531580179648</v>
      </c>
      <c r="F10" s="6">
        <v>280.614293966178</v>
      </c>
      <c r="Q10" s="6">
        <f t="shared" si="1"/>
        <v>-0.3089299921</v>
      </c>
      <c r="R10" s="6">
        <f t="shared" si="2"/>
        <v>0.6282026718</v>
      </c>
      <c r="S10" s="6">
        <f t="shared" si="3"/>
        <v>0.4884649059</v>
      </c>
      <c r="T10" s="6">
        <f t="shared" si="4"/>
        <v>-0.3061316836</v>
      </c>
    </row>
    <row r="11">
      <c r="A11" s="6">
        <v>1994.0</v>
      </c>
      <c r="B11" s="6">
        <v>-1.7667053794172</v>
      </c>
      <c r="C11" s="6">
        <v>0.847702090784523</v>
      </c>
      <c r="D11" s="11">
        <v>0.83792008</v>
      </c>
      <c r="E11" s="11">
        <v>-0.07679740197853921</v>
      </c>
      <c r="F11" s="6">
        <v>291.744237530326</v>
      </c>
      <c r="Q11" s="6">
        <f t="shared" si="1"/>
        <v>-0.1022550068</v>
      </c>
      <c r="R11" s="6">
        <f t="shared" si="2"/>
        <v>0.5608752532</v>
      </c>
      <c r="S11" s="6">
        <f t="shared" si="3"/>
        <v>-0.02296676352</v>
      </c>
      <c r="T11" s="6">
        <f t="shared" si="4"/>
        <v>-0.3089299921</v>
      </c>
    </row>
    <row r="12">
      <c r="A12" s="6">
        <v>1995.0</v>
      </c>
      <c r="B12" s="6">
        <v>5.3524566453751</v>
      </c>
      <c r="C12" s="6">
        <v>1.16891913107424</v>
      </c>
      <c r="D12" s="11">
        <v>73.68740388</v>
      </c>
      <c r="E12" s="11">
        <v>1.8673932559331379</v>
      </c>
      <c r="F12" s="6">
        <v>275.08816500753</v>
      </c>
      <c r="Q12" s="6">
        <f t="shared" si="1"/>
        <v>0.3097944327</v>
      </c>
      <c r="R12" s="6">
        <f t="shared" si="2"/>
        <v>0.7734059179</v>
      </c>
      <c r="S12" s="6">
        <f t="shared" si="3"/>
        <v>0.5584561223</v>
      </c>
      <c r="T12" s="6">
        <f t="shared" si="4"/>
        <v>-0.1022550068</v>
      </c>
    </row>
    <row r="13">
      <c r="A13" s="6">
        <v>1996.0</v>
      </c>
      <c r="B13" s="6">
        <v>0.447907166970367</v>
      </c>
      <c r="C13" s="6">
        <v>1.0157552359308</v>
      </c>
      <c r="D13" s="11">
        <v>14.4508827</v>
      </c>
      <c r="E13" s="11">
        <v>1.1598943758144244</v>
      </c>
      <c r="F13" s="6">
        <v>288.719476759826</v>
      </c>
      <c r="Q13" s="6">
        <f t="shared" si="1"/>
        <v>0.02592438498</v>
      </c>
      <c r="R13" s="6">
        <f t="shared" si="2"/>
        <v>0.6720662616</v>
      </c>
      <c r="S13" s="6">
        <f t="shared" si="3"/>
        <v>0.3468739717</v>
      </c>
      <c r="T13" s="6">
        <f t="shared" si="4"/>
        <v>0.3097944327</v>
      </c>
    </row>
    <row r="14">
      <c r="A14" s="6">
        <v>1997.0</v>
      </c>
      <c r="B14" s="6">
        <v>11.2618535399978</v>
      </c>
      <c r="C14" s="6">
        <v>0.944460595365018</v>
      </c>
      <c r="D14" s="11">
        <v>96.91523015</v>
      </c>
      <c r="E14" s="11">
        <v>1.9863920314403924</v>
      </c>
      <c r="F14" s="6">
        <v>299.725334219221</v>
      </c>
      <c r="Q14" s="6">
        <f t="shared" si="1"/>
        <v>0.6518239678</v>
      </c>
      <c r="R14" s="6">
        <f t="shared" si="2"/>
        <v>0.6248947376</v>
      </c>
      <c r="S14" s="6">
        <f t="shared" si="3"/>
        <v>0.5940434816</v>
      </c>
      <c r="T14" s="6">
        <f t="shared" si="4"/>
        <v>0.02592438498</v>
      </c>
    </row>
    <row r="15">
      <c r="A15" s="6">
        <v>1998.0</v>
      </c>
      <c r="B15" s="6">
        <v>8.27063779544906</v>
      </c>
      <c r="C15" s="6">
        <v>1.511391500977</v>
      </c>
      <c r="D15" s="11">
        <v>278.769785</v>
      </c>
      <c r="E15" s="11">
        <v>2.4452457001329915</v>
      </c>
      <c r="F15" s="6">
        <v>277.22775384873</v>
      </c>
      <c r="Q15" s="6">
        <f t="shared" si="1"/>
        <v>0.4786956183</v>
      </c>
      <c r="R15" s="6">
        <f t="shared" si="2"/>
        <v>1</v>
      </c>
      <c r="S15" s="6">
        <f t="shared" si="3"/>
        <v>0.7312666614</v>
      </c>
      <c r="T15" s="6">
        <f t="shared" si="4"/>
        <v>0.6518239678</v>
      </c>
    </row>
    <row r="16">
      <c r="A16" s="6">
        <v>1999.0</v>
      </c>
      <c r="B16" s="6">
        <v>2.82154750430257</v>
      </c>
      <c r="C16" s="6">
        <v>1.34527932051541</v>
      </c>
      <c r="D16" s="11">
        <v>3.597566227</v>
      </c>
      <c r="E16" s="11">
        <v>0.5560087975373194</v>
      </c>
      <c r="F16" s="6">
        <v>300.299578322412</v>
      </c>
      <c r="Q16" s="6">
        <f t="shared" si="1"/>
        <v>0.1633081342</v>
      </c>
      <c r="R16" s="6">
        <f t="shared" si="2"/>
        <v>0.8900932152</v>
      </c>
      <c r="S16" s="6">
        <f t="shared" si="3"/>
        <v>0.1662780542</v>
      </c>
      <c r="T16" s="6">
        <f t="shared" si="4"/>
        <v>0.4786956183</v>
      </c>
    </row>
    <row r="17">
      <c r="A17" s="6">
        <v>2000.0</v>
      </c>
      <c r="B17" s="6">
        <v>1.83357783347395</v>
      </c>
      <c r="C17" s="6">
        <v>1.09939472982997</v>
      </c>
      <c r="D17" s="11">
        <v>73.23801662</v>
      </c>
      <c r="E17" s="11">
        <v>1.8647365745339062</v>
      </c>
      <c r="F17" s="6">
        <v>293.675173081535</v>
      </c>
      <c r="Q17" s="6">
        <f t="shared" si="1"/>
        <v>0.1061255125</v>
      </c>
      <c r="R17" s="6">
        <f t="shared" si="2"/>
        <v>0.7274056584</v>
      </c>
      <c r="S17" s="6">
        <f t="shared" si="3"/>
        <v>0.5576616245</v>
      </c>
      <c r="T17" s="6">
        <f t="shared" si="4"/>
        <v>0.1633081342</v>
      </c>
    </row>
    <row r="18">
      <c r="A18" s="6">
        <v>2001.0</v>
      </c>
      <c r="B18" s="6">
        <v>-1.37363808286744</v>
      </c>
      <c r="C18" s="6">
        <v>1.15235394457247</v>
      </c>
      <c r="D18" s="11">
        <v>5.005021079</v>
      </c>
      <c r="E18" s="11">
        <v>0.6994059108810929</v>
      </c>
      <c r="F18" s="6">
        <v>292.466256004643</v>
      </c>
      <c r="G18" s="2" t="s">
        <v>17</v>
      </c>
      <c r="I18" s="6">
        <f>CORREL(B7:B41,D7:D41)</f>
        <v>0.5550834421</v>
      </c>
      <c r="Q18" s="6">
        <f t="shared" si="1"/>
        <v>-0.07950469453</v>
      </c>
      <c r="R18" s="6">
        <f t="shared" si="2"/>
        <v>0.7624456958</v>
      </c>
      <c r="S18" s="6">
        <f t="shared" si="3"/>
        <v>0.2091618954</v>
      </c>
      <c r="T18" s="6">
        <f t="shared" si="4"/>
        <v>0.1061255125</v>
      </c>
    </row>
    <row r="19">
      <c r="A19" s="6">
        <v>2002.0</v>
      </c>
      <c r="B19" s="6">
        <v>-4.64562966955992</v>
      </c>
      <c r="C19" s="6">
        <v>1.07750313096589</v>
      </c>
      <c r="D19" s="11">
        <v>2.946416759</v>
      </c>
      <c r="E19" s="11">
        <v>0.4692941760886848</v>
      </c>
      <c r="F19" s="6">
        <v>296.869619076064</v>
      </c>
      <c r="G19" s="2" t="s">
        <v>18</v>
      </c>
      <c r="I19" s="6">
        <f>correl(B7:B41,C7:C41)</f>
        <v>0.307354696</v>
      </c>
      <c r="Q19" s="6">
        <f t="shared" si="1"/>
        <v>-0.2688840477</v>
      </c>
      <c r="R19" s="6">
        <f t="shared" si="2"/>
        <v>0.7129212585</v>
      </c>
      <c r="S19" s="6">
        <f t="shared" si="3"/>
        <v>0.1403454816</v>
      </c>
      <c r="T19" s="6">
        <f t="shared" si="4"/>
        <v>-0.07950469453</v>
      </c>
    </row>
    <row r="20">
      <c r="A20" s="6">
        <v>2003.0</v>
      </c>
      <c r="B20" s="6">
        <v>-2.76849998234923</v>
      </c>
      <c r="C20" s="6">
        <v>1.12956541212044</v>
      </c>
      <c r="D20" s="11">
        <v>2.364343824</v>
      </c>
      <c r="E20" s="11">
        <v>0.3737106321111907</v>
      </c>
      <c r="F20" s="6">
        <v>286.761375807909</v>
      </c>
      <c r="G20" s="2" t="s">
        <v>19</v>
      </c>
      <c r="I20" s="6">
        <f>correl(C7:C41,D7:D41)</f>
        <v>0.1470606181</v>
      </c>
      <c r="Q20" s="6">
        <f t="shared" si="1"/>
        <v>-0.1602378007</v>
      </c>
      <c r="R20" s="6">
        <f t="shared" si="2"/>
        <v>0.747367847</v>
      </c>
      <c r="S20" s="6">
        <f t="shared" si="3"/>
        <v>0.1117605999</v>
      </c>
      <c r="T20" s="6">
        <f t="shared" si="4"/>
        <v>-0.2688840477</v>
      </c>
    </row>
    <row r="21">
      <c r="A21" s="6">
        <v>2004.0</v>
      </c>
      <c r="B21" s="6">
        <v>1.47405018893181</v>
      </c>
      <c r="C21" s="6">
        <v>0.941662401797184</v>
      </c>
      <c r="D21" s="11">
        <v>2.586540278</v>
      </c>
      <c r="E21" s="11">
        <v>0.41271924569771823</v>
      </c>
      <c r="F21" s="6">
        <v>292.457868030655</v>
      </c>
      <c r="G21" s="2" t="s">
        <v>20</v>
      </c>
      <c r="I21" s="6">
        <f>correl(B6:B42,E6:E42)</f>
        <v>0.7219511513</v>
      </c>
      <c r="Q21" s="6">
        <f t="shared" si="1"/>
        <v>0.08531643921</v>
      </c>
      <c r="R21" s="6">
        <f t="shared" si="2"/>
        <v>0.6230433354</v>
      </c>
      <c r="S21" s="6">
        <f t="shared" si="3"/>
        <v>0.12342638</v>
      </c>
      <c r="T21" s="6">
        <f t="shared" si="4"/>
        <v>-0.1602378007</v>
      </c>
    </row>
    <row r="22">
      <c r="A22" s="6">
        <v>2005.0</v>
      </c>
      <c r="B22" s="6">
        <v>1.06813014466968</v>
      </c>
      <c r="C22" s="6">
        <v>0.874529055204658</v>
      </c>
      <c r="D22" s="11">
        <v>31.20986333</v>
      </c>
      <c r="E22" s="11">
        <v>1.494291866866012</v>
      </c>
      <c r="F22" s="6">
        <v>286.084685182111</v>
      </c>
      <c r="Q22" s="6">
        <f t="shared" si="1"/>
        <v>0.06182222372</v>
      </c>
      <c r="R22" s="6">
        <f t="shared" si="2"/>
        <v>0.5786250979</v>
      </c>
      <c r="S22" s="6">
        <f t="shared" si="3"/>
        <v>0.4468777206</v>
      </c>
      <c r="T22" s="6">
        <f t="shared" si="4"/>
        <v>0.08531643921</v>
      </c>
    </row>
    <row r="23">
      <c r="A23" s="6">
        <v>2006.0</v>
      </c>
      <c r="B23" s="6">
        <v>2.43353816271426</v>
      </c>
      <c r="C23" s="6">
        <v>1.09928159638463</v>
      </c>
      <c r="D23" s="11">
        <v>15.91320522</v>
      </c>
      <c r="E23" s="11">
        <v>1.2017576635662162</v>
      </c>
      <c r="F23" s="6">
        <v>289.738452689176</v>
      </c>
      <c r="Q23" s="6">
        <f t="shared" si="1"/>
        <v>0.1408505709</v>
      </c>
      <c r="R23" s="6">
        <f t="shared" si="2"/>
        <v>0.7273308045</v>
      </c>
      <c r="S23" s="6">
        <f t="shared" si="3"/>
        <v>0.3593934607</v>
      </c>
      <c r="T23" s="6">
        <f t="shared" si="4"/>
        <v>0.06182222372</v>
      </c>
    </row>
    <row r="24">
      <c r="A24" s="6">
        <v>2007.0</v>
      </c>
      <c r="B24" s="6">
        <v>-1.7239780188934</v>
      </c>
      <c r="C24" s="6">
        <v>0.918505465485892</v>
      </c>
      <c r="D24" s="11">
        <v>0.207796575</v>
      </c>
      <c r="E24" s="11">
        <v>-0.6823616149639181</v>
      </c>
      <c r="F24" s="6">
        <v>298.382952110153</v>
      </c>
      <c r="Q24" s="6">
        <f t="shared" si="1"/>
        <v>-0.09978199314</v>
      </c>
      <c r="R24" s="6">
        <f t="shared" si="2"/>
        <v>0.6077217352</v>
      </c>
      <c r="S24" s="6">
        <f t="shared" si="3"/>
        <v>-0.2040646877</v>
      </c>
      <c r="T24" s="6">
        <f t="shared" si="4"/>
        <v>0.1408505709</v>
      </c>
    </row>
    <row r="25">
      <c r="A25" s="6">
        <v>2008.0</v>
      </c>
      <c r="B25" s="6">
        <v>-1.35993422211044</v>
      </c>
      <c r="C25" s="6">
        <v>1.0588057082217</v>
      </c>
      <c r="D25" s="11">
        <v>0.971953276</v>
      </c>
      <c r="E25" s="11">
        <v>-0.012354612093381056</v>
      </c>
      <c r="F25" s="6">
        <v>280.709522720439</v>
      </c>
      <c r="Q25" s="6">
        <f t="shared" si="1"/>
        <v>-0.07871152981</v>
      </c>
      <c r="R25" s="6">
        <f t="shared" si="2"/>
        <v>0.7005502595</v>
      </c>
      <c r="S25" s="6">
        <f t="shared" si="3"/>
        <v>-0.003694727257</v>
      </c>
      <c r="T25" s="6">
        <f t="shared" si="4"/>
        <v>-0.09978199314</v>
      </c>
    </row>
    <row r="26">
      <c r="A26" s="6">
        <v>2009.0</v>
      </c>
      <c r="B26" s="6">
        <v>-0.0550520118826796</v>
      </c>
      <c r="C26" s="6">
        <v>0.804971538355544</v>
      </c>
      <c r="D26" s="11">
        <v>22.05384286</v>
      </c>
      <c r="E26" s="11">
        <v>1.3434842757757095</v>
      </c>
      <c r="F26" s="6">
        <v>294.153119999495</v>
      </c>
      <c r="Q26" s="6">
        <f t="shared" si="1"/>
        <v>-0.003186351225</v>
      </c>
      <c r="R26" s="6">
        <f t="shared" si="2"/>
        <v>0.5326029277</v>
      </c>
      <c r="S26" s="6">
        <f t="shared" si="3"/>
        <v>0.4017777277</v>
      </c>
      <c r="T26" s="6">
        <f t="shared" si="4"/>
        <v>-0.07871152981</v>
      </c>
    </row>
    <row r="27">
      <c r="A27" s="6">
        <v>2010.0</v>
      </c>
      <c r="B27" s="6">
        <v>9.87189585840628</v>
      </c>
      <c r="C27" s="6">
        <v>1.27521674895795</v>
      </c>
      <c r="D27" s="11">
        <v>120.2946233</v>
      </c>
      <c r="E27" s="11">
        <v>2.0802462165058935</v>
      </c>
      <c r="F27" s="6">
        <v>289.945632011</v>
      </c>
      <c r="Q27" s="6">
        <f t="shared" si="1"/>
        <v>0.5713747125</v>
      </c>
      <c r="R27" s="6">
        <f t="shared" si="2"/>
        <v>0.8437368796</v>
      </c>
      <c r="S27" s="6">
        <f t="shared" si="3"/>
        <v>0.6221111873</v>
      </c>
      <c r="T27" s="6">
        <f t="shared" si="4"/>
        <v>-0.003186351225</v>
      </c>
    </row>
    <row r="28">
      <c r="A28" s="6">
        <v>2011.0</v>
      </c>
      <c r="B28" s="6">
        <v>5.34654549676475</v>
      </c>
      <c r="C28" s="6">
        <v>0.904049072914844</v>
      </c>
      <c r="D28" s="11">
        <v>34.19814461</v>
      </c>
      <c r="E28" s="11">
        <v>1.5340025444334164</v>
      </c>
      <c r="F28" s="6">
        <v>291.183740376981</v>
      </c>
      <c r="Q28" s="6">
        <f t="shared" si="1"/>
        <v>0.3094523017</v>
      </c>
      <c r="R28" s="6">
        <f t="shared" si="2"/>
        <v>0.5981567796</v>
      </c>
      <c r="S28" s="6">
        <f t="shared" si="3"/>
        <v>0.4587534575</v>
      </c>
      <c r="T28" s="6">
        <f t="shared" si="4"/>
        <v>0.5713747125</v>
      </c>
    </row>
    <row r="29">
      <c r="A29" s="6">
        <v>2012.0</v>
      </c>
      <c r="B29" s="6">
        <v>-0.341944228346904</v>
      </c>
      <c r="C29" s="6">
        <v>0.990794221147146</v>
      </c>
      <c r="D29" s="11">
        <v>0.562484987</v>
      </c>
      <c r="E29" s="11">
        <v>-0.24988906459449833</v>
      </c>
      <c r="F29" s="6">
        <v>298.482162660983</v>
      </c>
      <c r="Q29" s="6">
        <f t="shared" si="1"/>
        <v>-0.01979136409</v>
      </c>
      <c r="R29" s="6">
        <f t="shared" si="2"/>
        <v>0.6555510075</v>
      </c>
      <c r="S29" s="6">
        <f t="shared" si="3"/>
        <v>-0.07473095321</v>
      </c>
      <c r="T29" s="6">
        <f t="shared" si="4"/>
        <v>0.3094523017</v>
      </c>
    </row>
    <row r="30">
      <c r="A30" s="6">
        <v>2013.0</v>
      </c>
      <c r="B30" s="6">
        <v>-9.13488122107299</v>
      </c>
      <c r="C30" s="6">
        <v>0.862189695398935</v>
      </c>
      <c r="D30" s="11">
        <v>0.044300423</v>
      </c>
      <c r="E30" s="11">
        <v>-1.353592126921653</v>
      </c>
      <c r="F30" s="6">
        <v>299.223817775394</v>
      </c>
      <c r="Q30" s="6">
        <f t="shared" si="1"/>
        <v>-0.5287170981</v>
      </c>
      <c r="R30" s="6">
        <f t="shared" si="2"/>
        <v>0.57046086</v>
      </c>
      <c r="S30" s="6">
        <f t="shared" si="3"/>
        <v>-0.4048005464</v>
      </c>
      <c r="T30" s="6">
        <f t="shared" si="4"/>
        <v>-0.01979136409</v>
      </c>
    </row>
    <row r="31">
      <c r="A31" s="6">
        <v>2014.0</v>
      </c>
      <c r="B31" s="6">
        <v>-9.90222246701518</v>
      </c>
      <c r="C31" s="6">
        <v>0.761370895987418</v>
      </c>
      <c r="D31" s="11">
        <v>0.072492978</v>
      </c>
      <c r="E31" s="11">
        <v>-1.139704059133103</v>
      </c>
      <c r="F31" s="6">
        <v>290.949913871817</v>
      </c>
      <c r="Q31" s="6">
        <f t="shared" si="1"/>
        <v>-0.5731299839</v>
      </c>
      <c r="R31" s="6">
        <f t="shared" si="2"/>
        <v>0.5037549143</v>
      </c>
      <c r="S31" s="6">
        <f t="shared" si="3"/>
        <v>-0.3408359259</v>
      </c>
      <c r="T31" s="6">
        <f t="shared" si="4"/>
        <v>-0.5287170981</v>
      </c>
    </row>
    <row r="32">
      <c r="A32" s="6">
        <v>2015.0</v>
      </c>
      <c r="B32" s="6">
        <v>-14.2669284650707</v>
      </c>
      <c r="C32" s="6">
        <v>0.813265992205187</v>
      </c>
      <c r="D32" s="11">
        <v>1.819340293</v>
      </c>
      <c r="E32" s="11">
        <v>0.259913937958507</v>
      </c>
      <c r="F32" s="6">
        <v>288.506443346488</v>
      </c>
      <c r="Q32" s="6">
        <f t="shared" si="1"/>
        <v>-0.8257544717</v>
      </c>
      <c r="R32" s="6">
        <f t="shared" si="2"/>
        <v>0.5380908862</v>
      </c>
      <c r="S32" s="6">
        <f t="shared" si="3"/>
        <v>0.07772895692</v>
      </c>
      <c r="T32" s="6">
        <f t="shared" si="4"/>
        <v>-0.5731299839</v>
      </c>
    </row>
    <row r="33">
      <c r="A33" s="6">
        <v>2016.0</v>
      </c>
      <c r="B33" s="6">
        <v>-12.0947882390582</v>
      </c>
      <c r="C33" s="6">
        <v>1.38613067989225</v>
      </c>
      <c r="D33" s="11">
        <v>5.387289994</v>
      </c>
      <c r="E33" s="11">
        <v>0.7313703539391643</v>
      </c>
      <c r="F33" s="6">
        <v>295.328218835072</v>
      </c>
      <c r="Q33" s="6">
        <f t="shared" si="1"/>
        <v>-0.7000333321</v>
      </c>
      <c r="R33" s="6">
        <f t="shared" si="2"/>
        <v>0.9171221877</v>
      </c>
      <c r="S33" s="6">
        <f t="shared" si="3"/>
        <v>0.2187210704</v>
      </c>
      <c r="T33" s="6">
        <f t="shared" si="4"/>
        <v>-0.8257544717</v>
      </c>
    </row>
    <row r="34">
      <c r="A34" s="6">
        <v>2017.0</v>
      </c>
      <c r="B34" s="6">
        <v>17.277446206922</v>
      </c>
      <c r="C34" s="6">
        <v>1.07571493959</v>
      </c>
      <c r="D34" s="11">
        <v>2207.239983</v>
      </c>
      <c r="E34" s="11">
        <v>3.343849554560199</v>
      </c>
      <c r="F34" s="6">
        <v>288.052476302241</v>
      </c>
      <c r="Q34" s="6">
        <f t="shared" si="1"/>
        <v>1</v>
      </c>
      <c r="R34" s="6">
        <f t="shared" si="2"/>
        <v>0.7117381161</v>
      </c>
      <c r="S34" s="6">
        <f t="shared" si="3"/>
        <v>1</v>
      </c>
      <c r="T34" s="6">
        <f t="shared" si="4"/>
        <v>-0.7000333321</v>
      </c>
    </row>
    <row r="35">
      <c r="A35" s="6">
        <v>2018.0</v>
      </c>
      <c r="B35" s="6">
        <v>1.39666933601575</v>
      </c>
      <c r="C35" s="6">
        <v>0.797408534559502</v>
      </c>
      <c r="D35" s="11">
        <v>4.173917631</v>
      </c>
      <c r="E35" s="11">
        <v>0.6205438743520639</v>
      </c>
      <c r="F35" s="6">
        <v>301.496829337661</v>
      </c>
      <c r="Q35" s="6">
        <f t="shared" si="1"/>
        <v>0.08083771868</v>
      </c>
      <c r="R35" s="6">
        <f t="shared" si="2"/>
        <v>0.5275989272</v>
      </c>
      <c r="S35" s="6">
        <f t="shared" si="3"/>
        <v>0.1855776895</v>
      </c>
      <c r="T35" s="6">
        <f t="shared" si="4"/>
        <v>1</v>
      </c>
    </row>
    <row r="36">
      <c r="A36" s="6">
        <v>2019.0</v>
      </c>
      <c r="B36" s="6">
        <v>0.118146182284704</v>
      </c>
      <c r="C36" s="6">
        <v>1.08558931597468</v>
      </c>
      <c r="D36" s="11">
        <v>291.5674982</v>
      </c>
      <c r="E36" s="11">
        <v>2.4647391103897625</v>
      </c>
      <c r="F36" s="6">
        <v>283.216861297091</v>
      </c>
      <c r="Q36" s="6">
        <f t="shared" si="1"/>
        <v>0.006838173933</v>
      </c>
      <c r="R36" s="6">
        <f t="shared" si="2"/>
        <v>0.7182714176</v>
      </c>
      <c r="S36" s="6">
        <f t="shared" si="3"/>
        <v>0.7370962928</v>
      </c>
      <c r="T36" s="6">
        <f t="shared" si="4"/>
        <v>0.08083771868</v>
      </c>
    </row>
    <row r="37">
      <c r="A37" s="6">
        <v>2020.0</v>
      </c>
      <c r="B37" s="6">
        <v>-7.22852673930464</v>
      </c>
      <c r="C37" s="6">
        <v>0.85495007262402</v>
      </c>
      <c r="D37" s="11">
        <v>1.709570527</v>
      </c>
      <c r="E37" s="11">
        <v>0.23288702198263897</v>
      </c>
      <c r="F37" s="6">
        <v>302.365918348721</v>
      </c>
      <c r="Q37" s="6">
        <f t="shared" si="1"/>
        <v>-0.4183793515</v>
      </c>
      <c r="R37" s="6">
        <f t="shared" si="2"/>
        <v>0.5656708219</v>
      </c>
      <c r="S37" s="6">
        <f t="shared" si="3"/>
        <v>0.06964638157</v>
      </c>
      <c r="T37" s="6">
        <f t="shared" si="4"/>
        <v>0.006838173933</v>
      </c>
    </row>
    <row r="44">
      <c r="A44" s="2" t="s">
        <v>21</v>
      </c>
      <c r="B44" s="6">
        <f>max(B6:B42)</f>
        <v>17.27744621</v>
      </c>
      <c r="C44" s="6">
        <f>max(C7:C42)</f>
        <v>1.511391501</v>
      </c>
      <c r="D44" s="11">
        <f t="shared" ref="D44:E44" si="5">max(D2:D42)</f>
        <v>2207.239983</v>
      </c>
      <c r="E44" s="11">
        <f t="shared" si="5"/>
        <v>3.343849555</v>
      </c>
      <c r="Q44" s="10"/>
    </row>
    <row r="45">
      <c r="Q45" s="10"/>
    </row>
  </sheetData>
  <drawing r:id="rId1"/>
  <extLst>
    <ext uri="{3A4CF648-6AED-40f4-86FF-DC5316D8AED3}">
      <x14:slicerList>
        <x14:slicer r:id="rId2"/>
      </x14:slicerList>
    </ext>
  </extLst>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8" max="8" width="29.29"/>
  </cols>
  <sheetData>
    <row r="1">
      <c r="A1" s="6" t="s">
        <v>0</v>
      </c>
      <c r="B1" s="6" t="s">
        <v>22</v>
      </c>
      <c r="C1" s="6" t="s">
        <v>10</v>
      </c>
      <c r="D1" s="6" t="s">
        <v>7</v>
      </c>
      <c r="E1" s="6" t="s">
        <v>11</v>
      </c>
    </row>
    <row r="2">
      <c r="A2" s="6">
        <v>1980.0</v>
      </c>
      <c r="B2" s="6" t="e">
        <v>#NUM!</v>
      </c>
      <c r="C2" s="11">
        <v>96.30966659</v>
      </c>
      <c r="D2" s="6" t="e">
        <v>#NUM!</v>
      </c>
      <c r="E2" s="11">
        <v>1.98366987939873</v>
      </c>
    </row>
    <row r="3">
      <c r="A3" s="6">
        <v>1981.0</v>
      </c>
      <c r="B3" s="6" t="e">
        <v>#NUM!</v>
      </c>
      <c r="C3" s="11">
        <v>5.518414764</v>
      </c>
      <c r="D3" s="6" t="e">
        <v>#NUM!</v>
      </c>
      <c r="E3" s="11">
        <v>0.7418143389389348</v>
      </c>
    </row>
    <row r="4">
      <c r="A4" s="6">
        <v>1982.0</v>
      </c>
      <c r="B4" s="6" t="e">
        <v>#NUM!</v>
      </c>
      <c r="C4" s="11">
        <v>4.682333209</v>
      </c>
      <c r="D4" s="6" t="e">
        <v>#NUM!</v>
      </c>
      <c r="E4" s="11">
        <v>0.670462316169847</v>
      </c>
    </row>
    <row r="5">
      <c r="A5" s="6">
        <v>1983.0</v>
      </c>
      <c r="B5" s="6" t="e">
        <v>#NUM!</v>
      </c>
      <c r="C5" s="11">
        <v>61.07234806</v>
      </c>
      <c r="D5" s="6" t="e">
        <v>#NUM!</v>
      </c>
      <c r="E5" s="11">
        <v>1.7858446177181135</v>
      </c>
    </row>
    <row r="6">
      <c r="A6" s="6">
        <v>1984.0</v>
      </c>
      <c r="B6" s="6">
        <v>16.9564007351786</v>
      </c>
      <c r="C6" s="11">
        <v>1.760113051</v>
      </c>
      <c r="D6" s="6" t="e">
        <v>#NUM!</v>
      </c>
      <c r="E6" s="11">
        <v>0.2455405631827242</v>
      </c>
    </row>
    <row r="7">
      <c r="A7" s="6">
        <v>1985.0</v>
      </c>
      <c r="B7" s="6">
        <v>5.8006331351786</v>
      </c>
      <c r="C7" s="11">
        <v>0.650851388</v>
      </c>
      <c r="D7" s="6">
        <v>0.922447761579692</v>
      </c>
      <c r="E7" s="11">
        <v>-0.18651816464149065</v>
      </c>
    </row>
    <row r="8">
      <c r="A8" s="6">
        <v>1986.0</v>
      </c>
      <c r="B8" s="6">
        <v>-2.52579221482141</v>
      </c>
      <c r="C8" s="11">
        <v>14.6301586</v>
      </c>
      <c r="D8" s="6">
        <v>1.01658711538525</v>
      </c>
      <c r="E8" s="11">
        <v>1.1652490341725754</v>
      </c>
    </row>
    <row r="9">
      <c r="A9" s="6">
        <v>1987.0</v>
      </c>
      <c r="B9" s="6">
        <v>11.2629793851786</v>
      </c>
      <c r="C9" s="11">
        <v>1.404366901</v>
      </c>
      <c r="D9" s="6">
        <v>1.0204756529978</v>
      </c>
      <c r="E9" s="11">
        <v>0.14748058518917564</v>
      </c>
    </row>
    <row r="10">
      <c r="A10" s="6">
        <v>1988.0</v>
      </c>
      <c r="B10" s="6">
        <v>6.16247013517861</v>
      </c>
      <c r="C10" s="11">
        <v>0.746645972</v>
      </c>
      <c r="D10" s="6">
        <v>0.989903962843237</v>
      </c>
      <c r="E10" s="11">
        <v>-0.12688527348919246</v>
      </c>
    </row>
    <row r="11">
      <c r="A11" s="6">
        <v>1989.0</v>
      </c>
      <c r="B11" s="6">
        <v>-0.469221964821401</v>
      </c>
      <c r="C11" s="11">
        <v>0.705855602</v>
      </c>
      <c r="D11" s="6">
        <v>0.693011591508522</v>
      </c>
      <c r="E11" s="11">
        <v>-0.15128413417288594</v>
      </c>
    </row>
    <row r="12">
      <c r="A12" s="6">
        <v>1990.0</v>
      </c>
      <c r="B12" s="6">
        <v>4.58274058517861</v>
      </c>
      <c r="C12" s="11">
        <v>0.319447647</v>
      </c>
      <c r="D12" s="6">
        <v>0.790351524172668</v>
      </c>
      <c r="E12" s="11">
        <v>-0.49560030646337816</v>
      </c>
    </row>
    <row r="13">
      <c r="A13" s="6">
        <v>1991.0</v>
      </c>
      <c r="B13" s="6">
        <v>-0.266157814821383</v>
      </c>
      <c r="C13" s="11">
        <v>1.789818637</v>
      </c>
      <c r="D13" s="6">
        <v>0.793082948133858</v>
      </c>
      <c r="E13" s="11">
        <v>0.25280902598512905</v>
      </c>
    </row>
    <row r="14">
      <c r="A14" s="6">
        <v>1992.0</v>
      </c>
      <c r="B14" s="6">
        <v>-5.6870387148214</v>
      </c>
      <c r="C14" s="11">
        <v>2.128126208</v>
      </c>
      <c r="D14" s="6">
        <v>1.05574563898574</v>
      </c>
      <c r="E14" s="11">
        <v>0.3279973801139177</v>
      </c>
    </row>
    <row r="15">
      <c r="A15" s="6">
        <v>1993.0</v>
      </c>
      <c r="B15" s="6">
        <v>-6.75122396482139</v>
      </c>
      <c r="C15" s="11">
        <v>42.98858577</v>
      </c>
      <c r="D15" s="6">
        <v>0.949460179094422</v>
      </c>
      <c r="E15" s="11">
        <v>1.6333531580179648</v>
      </c>
    </row>
    <row r="16">
      <c r="A16" s="6">
        <v>1994.0</v>
      </c>
      <c r="B16" s="6">
        <v>-0.496654214821405</v>
      </c>
      <c r="C16" s="11">
        <v>0.83792008</v>
      </c>
      <c r="D16" s="6">
        <v>0.847702090784523</v>
      </c>
      <c r="E16" s="11">
        <v>-0.07679740197853921</v>
      </c>
    </row>
    <row r="17">
      <c r="A17" s="6">
        <v>1995.0</v>
      </c>
      <c r="B17" s="6">
        <v>-0.948980064821399</v>
      </c>
      <c r="C17" s="11">
        <v>73.68740388</v>
      </c>
      <c r="D17" s="6">
        <v>1.16891913107424</v>
      </c>
      <c r="E17" s="11">
        <v>1.8673932559331379</v>
      </c>
    </row>
    <row r="18">
      <c r="A18" s="6">
        <v>1996.0</v>
      </c>
      <c r="B18" s="6">
        <v>0.681503135178602</v>
      </c>
      <c r="C18" s="11">
        <v>14.4508827</v>
      </c>
      <c r="D18" s="6">
        <v>1.0157552359308</v>
      </c>
      <c r="E18" s="11">
        <v>1.1598943758144244</v>
      </c>
      <c r="G18" s="2" t="s">
        <v>17</v>
      </c>
      <c r="I18" s="6">
        <f>correl(B6:B42,C6:C42)</f>
        <v>-0.09122871648</v>
      </c>
    </row>
    <row r="19">
      <c r="A19" s="6">
        <v>1997.0</v>
      </c>
      <c r="B19" s="6">
        <v>3.9248889851786</v>
      </c>
      <c r="C19" s="11">
        <v>96.91523015</v>
      </c>
      <c r="D19" s="6">
        <v>0.944460595365018</v>
      </c>
      <c r="E19" s="11">
        <v>1.9863920314403924</v>
      </c>
      <c r="G19" s="2" t="s">
        <v>18</v>
      </c>
      <c r="I19" s="6">
        <f>correl(B7:B1000,D7:D1000)</f>
        <v>-0.2477699889</v>
      </c>
    </row>
    <row r="20">
      <c r="A20" s="6">
        <v>1998.0</v>
      </c>
      <c r="B20" s="6">
        <v>-7.0941814648214</v>
      </c>
      <c r="C20" s="11">
        <v>278.769785</v>
      </c>
      <c r="D20" s="6">
        <v>1.511391500977</v>
      </c>
      <c r="E20" s="11">
        <v>2.4452457001329915</v>
      </c>
      <c r="G20" s="2" t="s">
        <v>19</v>
      </c>
      <c r="I20" s="6">
        <f>correl(C7:C1000,D7:D1000)</f>
        <v>0.1560345725</v>
      </c>
    </row>
    <row r="21">
      <c r="A21" s="6">
        <v>1999.0</v>
      </c>
      <c r="B21" s="6">
        <v>7.9798177851786</v>
      </c>
      <c r="C21" s="11">
        <v>3.597566227</v>
      </c>
      <c r="D21" s="6">
        <v>1.34527932051541</v>
      </c>
      <c r="E21" s="11">
        <v>0.5560087975373194</v>
      </c>
      <c r="G21" s="2" t="s">
        <v>23</v>
      </c>
      <c r="I21" s="6">
        <f>correl(B6:B1000,E6:E1000)</f>
        <v>-0.2098127092</v>
      </c>
    </row>
    <row r="22">
      <c r="A22" s="6">
        <v>2000.0</v>
      </c>
      <c r="B22" s="6">
        <v>-6.72213501482139</v>
      </c>
      <c r="C22" s="11">
        <v>73.23801662</v>
      </c>
      <c r="D22" s="6">
        <v>1.09939472982997</v>
      </c>
      <c r="E22" s="11">
        <v>1.8647365745339062</v>
      </c>
    </row>
    <row r="23">
      <c r="A23" s="6">
        <v>2001.0</v>
      </c>
      <c r="B23" s="6">
        <v>-4.37669371482139</v>
      </c>
      <c r="C23" s="11">
        <v>5.005021079</v>
      </c>
      <c r="D23" s="6">
        <v>1.15235394457247</v>
      </c>
      <c r="E23" s="11">
        <v>0.6994059108810929</v>
      </c>
    </row>
    <row r="24">
      <c r="A24" s="6">
        <v>2002.0</v>
      </c>
      <c r="B24" s="6">
        <v>-8.17093471482139</v>
      </c>
      <c r="C24" s="11">
        <v>2.946416759</v>
      </c>
      <c r="D24" s="6">
        <v>1.07750313096589</v>
      </c>
      <c r="E24" s="11">
        <v>0.4692941760886848</v>
      </c>
    </row>
    <row r="25">
      <c r="A25" s="6">
        <v>2003.0</v>
      </c>
      <c r="B25" s="6">
        <v>-10.5515852648214</v>
      </c>
      <c r="C25" s="11">
        <v>2.364343824</v>
      </c>
      <c r="D25" s="6">
        <v>1.12956541212044</v>
      </c>
      <c r="E25" s="11">
        <v>0.3737106321111907</v>
      </c>
    </row>
    <row r="26">
      <c r="A26" s="6">
        <v>2004.0</v>
      </c>
      <c r="B26" s="6">
        <v>-7.92010301482139</v>
      </c>
      <c r="C26" s="11">
        <v>2.586540278</v>
      </c>
      <c r="D26" s="6">
        <v>0.941662401797184</v>
      </c>
      <c r="E26" s="11">
        <v>0.41271924569771823</v>
      </c>
    </row>
    <row r="27">
      <c r="A27" s="6">
        <v>2005.0</v>
      </c>
      <c r="B27" s="6">
        <v>-5.6080414148214</v>
      </c>
      <c r="C27" s="11">
        <v>31.20986333</v>
      </c>
      <c r="D27" s="6">
        <v>0.874529055204658</v>
      </c>
      <c r="E27" s="11">
        <v>1.494291866866012</v>
      </c>
    </row>
    <row r="28">
      <c r="A28" s="6">
        <v>2006.0</v>
      </c>
      <c r="B28" s="6">
        <v>-10.3458481148214</v>
      </c>
      <c r="C28" s="11">
        <v>15.91320522</v>
      </c>
      <c r="D28" s="6">
        <v>1.09928159638463</v>
      </c>
      <c r="E28" s="11">
        <v>1.2017576635662162</v>
      </c>
    </row>
    <row r="29">
      <c r="A29" s="6">
        <v>2007.0</v>
      </c>
      <c r="B29" s="6">
        <v>-2.07134231482141</v>
      </c>
      <c r="C29" s="11">
        <v>0.207796575</v>
      </c>
      <c r="D29" s="6">
        <v>0.918505465485892</v>
      </c>
      <c r="E29" s="11">
        <v>-0.6823616149639181</v>
      </c>
    </row>
    <row r="30">
      <c r="A30" s="6">
        <v>2008.0</v>
      </c>
      <c r="B30" s="6">
        <v>-13.9530514148214</v>
      </c>
      <c r="C30" s="11">
        <v>0.971953276</v>
      </c>
      <c r="D30" s="6">
        <v>1.0588057082217</v>
      </c>
      <c r="E30" s="11">
        <v>-0.012354612093381056</v>
      </c>
    </row>
    <row r="31">
      <c r="A31" s="6">
        <v>2009.0</v>
      </c>
      <c r="B31" s="6">
        <v>-10.7292118148214</v>
      </c>
      <c r="C31" s="11">
        <v>22.05384286</v>
      </c>
      <c r="D31" s="6">
        <v>0.804971538355544</v>
      </c>
      <c r="E31" s="11">
        <v>1.3434842757757095</v>
      </c>
    </row>
    <row r="32">
      <c r="A32" s="6">
        <v>2010.0</v>
      </c>
      <c r="B32" s="6">
        <v>-9.66111491482138</v>
      </c>
      <c r="C32" s="11">
        <v>120.2946233</v>
      </c>
      <c r="D32" s="6">
        <v>1.27521674895795</v>
      </c>
      <c r="E32" s="11">
        <v>2.0802462165058935</v>
      </c>
    </row>
    <row r="33">
      <c r="A33" s="6">
        <v>2011.0</v>
      </c>
      <c r="B33" s="6">
        <v>-9.6540314148214</v>
      </c>
      <c r="C33" s="11">
        <v>34.19814461</v>
      </c>
      <c r="D33" s="6">
        <v>0.904049072914844</v>
      </c>
      <c r="E33" s="11">
        <v>1.5340025444334164</v>
      </c>
    </row>
    <row r="34">
      <c r="A34" s="6">
        <v>2012.0</v>
      </c>
      <c r="B34" s="6">
        <v>-0.733588814821388</v>
      </c>
      <c r="C34" s="11">
        <v>0.562484987</v>
      </c>
      <c r="D34" s="6">
        <v>0.990794221147146</v>
      </c>
      <c r="E34" s="11">
        <v>-0.24988906459449833</v>
      </c>
    </row>
    <row r="35">
      <c r="A35" s="6">
        <v>2013.0</v>
      </c>
      <c r="B35" s="6">
        <v>-1.61656541482139</v>
      </c>
      <c r="C35" s="11">
        <v>0.044300423</v>
      </c>
      <c r="D35" s="6">
        <v>0.862189695398935</v>
      </c>
      <c r="E35" s="11">
        <v>-1.353592126921653</v>
      </c>
    </row>
    <row r="36">
      <c r="A36" s="6">
        <v>2014.0</v>
      </c>
      <c r="B36" s="6">
        <v>0.136818085178618</v>
      </c>
      <c r="C36" s="11">
        <v>0.072492978</v>
      </c>
      <c r="D36" s="6">
        <v>0.761370895987418</v>
      </c>
      <c r="E36" s="11">
        <v>-1.139704059133103</v>
      </c>
    </row>
    <row r="37">
      <c r="A37" s="6">
        <v>2015.0</v>
      </c>
      <c r="B37" s="6">
        <v>-11.6301833648214</v>
      </c>
      <c r="C37" s="11">
        <v>1.819340293</v>
      </c>
      <c r="D37" s="6">
        <v>0.813265992205187</v>
      </c>
      <c r="E37" s="11">
        <v>0.259913937958507</v>
      </c>
    </row>
    <row r="38">
      <c r="A38" s="6">
        <v>2016.0</v>
      </c>
      <c r="B38" s="6">
        <v>-8.8151366148214</v>
      </c>
      <c r="C38" s="11">
        <v>5.387289994</v>
      </c>
      <c r="D38" s="6">
        <v>1.38613067989225</v>
      </c>
      <c r="E38" s="11">
        <v>0.7313703539391643</v>
      </c>
    </row>
    <row r="39">
      <c r="A39" s="6">
        <v>2017.0</v>
      </c>
      <c r="B39" s="6">
        <v>-5.8236754148214</v>
      </c>
      <c r="C39" s="11">
        <v>2207.239983</v>
      </c>
      <c r="D39" s="6">
        <v>1.07571493959</v>
      </c>
      <c r="E39" s="11">
        <v>3.343849554560199</v>
      </c>
    </row>
    <row r="40">
      <c r="A40" s="6">
        <v>2018.0</v>
      </c>
      <c r="B40" s="6">
        <v>19.3549424851786</v>
      </c>
      <c r="C40" s="11">
        <v>4.173917631</v>
      </c>
      <c r="D40" s="6">
        <v>0.797408534559502</v>
      </c>
      <c r="E40" s="11">
        <v>0.6205438743520639</v>
      </c>
    </row>
    <row r="41">
      <c r="A41" s="6">
        <v>2019.0</v>
      </c>
      <c r="B41" s="6">
        <v>9.59605858517861</v>
      </c>
      <c r="C41" s="11">
        <v>291.5674982</v>
      </c>
      <c r="D41" s="6">
        <v>1.08558931597468</v>
      </c>
      <c r="E41" s="11">
        <v>2.4647391103897625</v>
      </c>
    </row>
    <row r="42">
      <c r="A42" s="6">
        <v>2020.0</v>
      </c>
      <c r="B42" s="6">
        <v>20.6694210851786</v>
      </c>
      <c r="C42" s="11">
        <v>1.709570527</v>
      </c>
      <c r="D42" s="6">
        <v>0.85495007262402</v>
      </c>
      <c r="E42" s="11">
        <v>0.23288702198263897</v>
      </c>
    </row>
  </sheetData>
  <drawing r:id="rId1"/>
  <extLst>
    <ext uri="{3A4CF648-6AED-40f4-86FF-DC5316D8AED3}">
      <x14:slicerList>
        <x14:slicer r:id="rId2"/>
      </x14:slicerList>
    </ext>
  </extLst>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22" width="8.71"/>
    <col customWidth="1" min="23" max="23" width="12.29"/>
    <col customWidth="1" min="42" max="47" width="16.29"/>
  </cols>
  <sheetData>
    <row r="1">
      <c r="A1" s="1" t="s">
        <v>0</v>
      </c>
      <c r="B1" s="1">
        <v>1.0</v>
      </c>
      <c r="C1" s="1">
        <v>2.0</v>
      </c>
      <c r="D1" s="1">
        <v>3.0</v>
      </c>
      <c r="E1" s="1">
        <v>4.0</v>
      </c>
      <c r="F1" s="1">
        <v>5.0</v>
      </c>
      <c r="G1" s="1">
        <v>6.0</v>
      </c>
      <c r="H1" s="1">
        <v>7.0</v>
      </c>
      <c r="I1" s="1">
        <v>8.0</v>
      </c>
      <c r="J1" s="1">
        <v>9.0</v>
      </c>
      <c r="K1" s="1">
        <v>10.0</v>
      </c>
      <c r="L1" s="1">
        <v>11.0</v>
      </c>
      <c r="M1" s="1">
        <v>12.0</v>
      </c>
      <c r="N1" s="1">
        <v>13.0</v>
      </c>
      <c r="O1" s="1">
        <v>14.0</v>
      </c>
      <c r="P1" s="1">
        <v>15.0</v>
      </c>
      <c r="Q1" s="1">
        <v>16.0</v>
      </c>
      <c r="R1" s="1">
        <v>17.0</v>
      </c>
      <c r="S1" s="1">
        <v>18.0</v>
      </c>
      <c r="T1" s="2" t="s">
        <v>1</v>
      </c>
      <c r="U1" s="2" t="s">
        <v>2</v>
      </c>
      <c r="V1" s="1" t="s">
        <v>3</v>
      </c>
      <c r="W1" s="1" t="s">
        <v>4</v>
      </c>
      <c r="X1" s="2" t="s">
        <v>24</v>
      </c>
      <c r="Y1" s="2" t="s">
        <v>25</v>
      </c>
      <c r="Z1" s="2" t="s">
        <v>26</v>
      </c>
      <c r="AA1" s="2" t="s">
        <v>27</v>
      </c>
      <c r="AB1" s="2" t="s">
        <v>28</v>
      </c>
      <c r="AC1" s="2" t="s">
        <v>29</v>
      </c>
      <c r="AD1" s="2" t="s">
        <v>30</v>
      </c>
      <c r="AE1" s="2" t="s">
        <v>31</v>
      </c>
      <c r="AF1" s="2" t="s">
        <v>32</v>
      </c>
      <c r="AG1" s="2" t="s">
        <v>33</v>
      </c>
      <c r="AH1" s="2" t="s">
        <v>34</v>
      </c>
      <c r="AI1" s="2" t="s">
        <v>35</v>
      </c>
      <c r="AJ1" s="2" t="s">
        <v>36</v>
      </c>
      <c r="AK1" s="2" t="s">
        <v>37</v>
      </c>
      <c r="AL1" s="2" t="s">
        <v>38</v>
      </c>
      <c r="AM1" s="2" t="s">
        <v>39</v>
      </c>
      <c r="AN1" s="2" t="s">
        <v>40</v>
      </c>
      <c r="AO1" s="2" t="s">
        <v>41</v>
      </c>
      <c r="AP1" s="2" t="s">
        <v>42</v>
      </c>
      <c r="AQ1" s="2" t="str">
        <f>'6monthlag'!D1</f>
        <v>6monthlagriversed</v>
      </c>
      <c r="AR1" s="2" t="s">
        <v>43</v>
      </c>
      <c r="AS1" s="2" t="s">
        <v>44</v>
      </c>
      <c r="AT1" s="2" t="s">
        <v>45</v>
      </c>
      <c r="AU1" s="12" t="s">
        <v>46</v>
      </c>
    </row>
    <row r="2">
      <c r="A2" s="1">
        <v>1985.0</v>
      </c>
      <c r="B2" s="5">
        <v>2.19496317409173</v>
      </c>
      <c r="C2" s="3">
        <v>0.355948668261846</v>
      </c>
      <c r="D2" s="3">
        <v>-3.08231786301471</v>
      </c>
      <c r="E2" s="3">
        <v>0.723450634206685</v>
      </c>
      <c r="F2" s="3">
        <v>5.37130453493234</v>
      </c>
      <c r="G2" s="3">
        <v>5.0350774386845</v>
      </c>
      <c r="H2" s="3">
        <v>5.12664809150147</v>
      </c>
      <c r="I2" s="3">
        <v>11.3173387839423</v>
      </c>
      <c r="J2" s="3">
        <v>11.2932997733104</v>
      </c>
      <c r="K2" s="3">
        <v>5.27794891512428</v>
      </c>
      <c r="L2" s="3">
        <v>17.6876162441921</v>
      </c>
      <c r="M2" s="3">
        <v>21.3733083416808</v>
      </c>
      <c r="N2" s="3">
        <v>20.4427239571792</v>
      </c>
      <c r="O2" s="3">
        <v>28.4540810690534</v>
      </c>
      <c r="P2" s="3">
        <v>12.3794182966727</v>
      </c>
      <c r="Q2" s="3">
        <v>15.1991458847018</v>
      </c>
      <c r="R2" s="3">
        <v>10.2885097965311</v>
      </c>
      <c r="S2" s="3">
        <v>5.8006331351786</v>
      </c>
      <c r="T2" s="4">
        <v>0.650851388</v>
      </c>
      <c r="U2" s="3">
        <v>0.922447761579692</v>
      </c>
      <c r="V2" s="3">
        <v>306.503466256519</v>
      </c>
      <c r="W2" s="4">
        <f t="shared" ref="W2:W37" si="1">log(T2)</f>
        <v>-0.1865181646</v>
      </c>
      <c r="X2" s="4">
        <f>log(1.8)</f>
        <v>0.2552725051</v>
      </c>
      <c r="Y2" s="5">
        <v>-1.0858833281321</v>
      </c>
      <c r="Z2" s="3">
        <v>-12.8886940483473</v>
      </c>
      <c r="AA2" s="3">
        <v>-6.08275739160183</v>
      </c>
      <c r="AB2" s="3">
        <v>-3.07116830435423</v>
      </c>
      <c r="AC2" s="3">
        <v>-0.436499391315834</v>
      </c>
      <c r="AD2" s="3">
        <v>-1.63587126142471</v>
      </c>
      <c r="AE2" s="3">
        <v>-5.29122050849851</v>
      </c>
      <c r="AF2" s="3">
        <v>5.72047298394236</v>
      </c>
      <c r="AG2" s="3">
        <v>-4.85802657668964</v>
      </c>
      <c r="AH2" s="3">
        <v>-6.6081184848757</v>
      </c>
      <c r="AI2" s="3">
        <v>-0.195840605807916</v>
      </c>
      <c r="AJ2" s="3">
        <v>1.07150599168082</v>
      </c>
      <c r="AK2" s="3">
        <v>-1.26538219282081</v>
      </c>
      <c r="AL2" s="3">
        <v>1.18414696905344</v>
      </c>
      <c r="AM2" s="3">
        <v>4.42298584667273</v>
      </c>
      <c r="AN2" s="3">
        <v>21.2969120847018</v>
      </c>
      <c r="AO2" s="3">
        <v>18.4876111465311</v>
      </c>
      <c r="AP2" s="3">
        <v>16.9564007351786</v>
      </c>
      <c r="AQ2" s="6">
        <f>'6monthlag'!I2</f>
        <v>0.08116080905</v>
      </c>
      <c r="AR2" s="13">
        <v>4.96</v>
      </c>
      <c r="AS2" s="13">
        <v>2.06221435468296</v>
      </c>
      <c r="AT2" s="13">
        <f t="shared" ref="AT2:AT37" si="2">AS2*AS2</f>
        <v>4.252728045</v>
      </c>
      <c r="AU2" s="14">
        <v>0.0</v>
      </c>
    </row>
    <row r="3">
      <c r="A3" s="1">
        <v>1986.0</v>
      </c>
      <c r="B3" s="5">
        <v>8.23756396434419</v>
      </c>
      <c r="C3" s="3">
        <v>6.72437096415112</v>
      </c>
      <c r="D3" s="3">
        <v>5.4617017695831</v>
      </c>
      <c r="E3" s="3">
        <v>3.42952912585633</v>
      </c>
      <c r="F3" s="3">
        <v>5.14357929048886</v>
      </c>
      <c r="G3" s="3">
        <v>4.06692931042235</v>
      </c>
      <c r="H3" s="3">
        <v>0.125175291501478</v>
      </c>
      <c r="I3" s="3">
        <v>5.78594323394236</v>
      </c>
      <c r="J3" s="3">
        <v>-4.13529157668964</v>
      </c>
      <c r="K3" s="3">
        <v>-2.26942253487572</v>
      </c>
      <c r="L3" s="3">
        <v>1.55608364419207</v>
      </c>
      <c r="M3" s="3">
        <v>2.15342769168083</v>
      </c>
      <c r="N3" s="3">
        <v>-1.70590854282081</v>
      </c>
      <c r="O3" s="3">
        <v>-6.88770168094655</v>
      </c>
      <c r="P3" s="3">
        <v>-0.912890253327277</v>
      </c>
      <c r="Q3" s="3">
        <v>8.96134628470175</v>
      </c>
      <c r="R3" s="3">
        <v>-0.0106177534688925</v>
      </c>
      <c r="S3" s="3">
        <v>-2.52579221482141</v>
      </c>
      <c r="T3" s="4">
        <v>14.6301586</v>
      </c>
      <c r="U3" s="3">
        <v>1.01658711538525</v>
      </c>
      <c r="V3" s="3">
        <v>277.867349815027</v>
      </c>
      <c r="W3" s="4">
        <f t="shared" si="1"/>
        <v>1.165249034</v>
      </c>
      <c r="X3" s="4">
        <f t="shared" ref="X3:X37" si="3">W2</f>
        <v>-0.1865181646</v>
      </c>
      <c r="Y3" s="5">
        <v>2.19496317409173</v>
      </c>
      <c r="Z3" s="3">
        <v>0.355948668261846</v>
      </c>
      <c r="AA3" s="3">
        <v>-3.08231786301471</v>
      </c>
      <c r="AB3" s="3">
        <v>0.723450634206685</v>
      </c>
      <c r="AC3" s="3">
        <v>5.37130453493234</v>
      </c>
      <c r="AD3" s="3">
        <v>5.0350774386845</v>
      </c>
      <c r="AE3" s="3">
        <v>5.12664809150147</v>
      </c>
      <c r="AF3" s="3">
        <v>11.3173387839423</v>
      </c>
      <c r="AG3" s="3">
        <v>11.2932997733104</v>
      </c>
      <c r="AH3" s="3">
        <v>5.27794891512428</v>
      </c>
      <c r="AI3" s="3">
        <v>17.6876162441921</v>
      </c>
      <c r="AJ3" s="3">
        <v>21.3733083416808</v>
      </c>
      <c r="AK3" s="3">
        <v>20.4427239571792</v>
      </c>
      <c r="AL3" s="3">
        <v>28.4540810690534</v>
      </c>
      <c r="AM3" s="3">
        <v>12.3794182966727</v>
      </c>
      <c r="AN3" s="3">
        <v>15.1991458847018</v>
      </c>
      <c r="AO3" s="3">
        <v>10.2885097965311</v>
      </c>
      <c r="AP3" s="3">
        <v>5.8006331351786</v>
      </c>
      <c r="AQ3" s="6">
        <f>'6monthlag'!I3</f>
        <v>0.8831220639</v>
      </c>
      <c r="AR3" s="15">
        <v>2.87</v>
      </c>
      <c r="AS3" s="15">
        <v>2.32268907563026</v>
      </c>
      <c r="AT3" s="13">
        <f t="shared" si="2"/>
        <v>5.394884542</v>
      </c>
      <c r="AU3" s="14">
        <v>0.0</v>
      </c>
    </row>
    <row r="4">
      <c r="A4" s="1">
        <v>1987.0</v>
      </c>
      <c r="B4" s="5">
        <v>-2.06117098330125</v>
      </c>
      <c r="C4" s="3">
        <v>-4.06647823350085</v>
      </c>
      <c r="D4" s="3">
        <v>-2.75195668475237</v>
      </c>
      <c r="E4" s="3">
        <v>-1.79481307179674</v>
      </c>
      <c r="F4" s="3">
        <v>-3.93598046550943</v>
      </c>
      <c r="G4" s="3">
        <v>-3.04305738005949</v>
      </c>
      <c r="H4" s="3">
        <v>-6.37419135849851</v>
      </c>
      <c r="I4" s="3">
        <v>1.56828123394234</v>
      </c>
      <c r="J4" s="3">
        <v>-7.11172972668965</v>
      </c>
      <c r="K4" s="3">
        <v>-10.1177901348757</v>
      </c>
      <c r="L4" s="3">
        <v>-3.25128085580792</v>
      </c>
      <c r="M4" s="3">
        <v>0.709377991680839</v>
      </c>
      <c r="N4" s="3">
        <v>-1.02434944282081</v>
      </c>
      <c r="O4" s="3">
        <v>2.70415706905345</v>
      </c>
      <c r="P4" s="3">
        <v>-2.79828825332729</v>
      </c>
      <c r="Q4" s="3">
        <v>4.09447028470174</v>
      </c>
      <c r="R4" s="3">
        <v>15.9382980965311</v>
      </c>
      <c r="S4" s="3">
        <v>11.2629793851786</v>
      </c>
      <c r="T4" s="4">
        <v>1.404366901</v>
      </c>
      <c r="U4" s="3">
        <v>1.0204756529978</v>
      </c>
      <c r="V4" s="3">
        <v>300.475447565781</v>
      </c>
      <c r="W4" s="4">
        <f t="shared" si="1"/>
        <v>0.1474805852</v>
      </c>
      <c r="X4" s="4">
        <f t="shared" si="3"/>
        <v>1.165249034</v>
      </c>
      <c r="Y4" s="5">
        <v>8.23756396434419</v>
      </c>
      <c r="Z4" s="3">
        <v>6.72437096415112</v>
      </c>
      <c r="AA4" s="3">
        <v>5.4617017695831</v>
      </c>
      <c r="AB4" s="3">
        <v>3.42952912585633</v>
      </c>
      <c r="AC4" s="3">
        <v>5.14357929048886</v>
      </c>
      <c r="AD4" s="3">
        <v>4.06692931042235</v>
      </c>
      <c r="AE4" s="3">
        <v>0.125175291501478</v>
      </c>
      <c r="AF4" s="3">
        <v>5.78594323394236</v>
      </c>
      <c r="AG4" s="3">
        <v>-4.13529157668964</v>
      </c>
      <c r="AH4" s="3">
        <v>-2.26942253487572</v>
      </c>
      <c r="AI4" s="3">
        <v>1.55608364419207</v>
      </c>
      <c r="AJ4" s="3">
        <v>2.15342769168083</v>
      </c>
      <c r="AK4" s="3">
        <v>-1.70590854282081</v>
      </c>
      <c r="AL4" s="3">
        <v>-6.88770168094655</v>
      </c>
      <c r="AM4" s="3">
        <v>-0.912890253327277</v>
      </c>
      <c r="AN4" s="3">
        <v>8.96134628470175</v>
      </c>
      <c r="AO4" s="3">
        <v>-0.0106177534688925</v>
      </c>
      <c r="AP4" s="3">
        <v>-2.52579221482141</v>
      </c>
      <c r="AQ4" s="6">
        <f>'6monthlag'!I4</f>
        <v>0.904026117</v>
      </c>
      <c r="AR4" s="15">
        <v>0.49</v>
      </c>
      <c r="AS4" s="15">
        <v>2.34686372628884</v>
      </c>
      <c r="AT4" s="13">
        <f t="shared" si="2"/>
        <v>5.50776935</v>
      </c>
      <c r="AU4" s="14">
        <v>0.0</v>
      </c>
    </row>
    <row r="5">
      <c r="A5" s="1">
        <v>1988.0</v>
      </c>
      <c r="B5" s="5">
        <v>-5.7993143262139</v>
      </c>
      <c r="C5" s="3">
        <v>-6.19790738385893</v>
      </c>
      <c r="D5" s="3">
        <v>-2.46554960583819</v>
      </c>
      <c r="E5" s="3">
        <v>-2.89996758284261</v>
      </c>
      <c r="F5" s="3">
        <v>-6.57909375504295</v>
      </c>
      <c r="G5" s="3">
        <v>-3.33682727711147</v>
      </c>
      <c r="H5" s="3">
        <v>1.75435204150149</v>
      </c>
      <c r="I5" s="3">
        <v>5.33844408394236</v>
      </c>
      <c r="J5" s="3">
        <v>-7.71710692668964</v>
      </c>
      <c r="K5" s="3">
        <v>-4.67975923487572</v>
      </c>
      <c r="L5" s="3">
        <v>0.382306894192084</v>
      </c>
      <c r="M5" s="3">
        <v>5.95438834168083</v>
      </c>
      <c r="N5" s="3">
        <v>8.22523290717921</v>
      </c>
      <c r="O5" s="3">
        <v>15.1955888190535</v>
      </c>
      <c r="P5" s="3">
        <v>3.91546469667273</v>
      </c>
      <c r="Q5" s="3">
        <v>9.01643903470175</v>
      </c>
      <c r="R5" s="3">
        <v>7.17324564653111</v>
      </c>
      <c r="S5" s="3">
        <v>6.16247013517861</v>
      </c>
      <c r="T5" s="4">
        <v>0.746645972</v>
      </c>
      <c r="U5" s="3">
        <v>0.989903962843237</v>
      </c>
      <c r="V5" s="3">
        <v>292.872502925686</v>
      </c>
      <c r="W5" s="4">
        <f t="shared" si="1"/>
        <v>-0.1268852735</v>
      </c>
      <c r="X5" s="4">
        <f t="shared" si="3"/>
        <v>0.1474805852</v>
      </c>
      <c r="Y5" s="5">
        <v>-2.06117098330125</v>
      </c>
      <c r="Z5" s="3">
        <v>-4.06647823350085</v>
      </c>
      <c r="AA5" s="3">
        <v>-2.75195668475237</v>
      </c>
      <c r="AB5" s="3">
        <v>-1.79481307179674</v>
      </c>
      <c r="AC5" s="3">
        <v>-3.93598046550943</v>
      </c>
      <c r="AD5" s="3">
        <v>-3.04305738005949</v>
      </c>
      <c r="AE5" s="3">
        <v>-6.37419135849851</v>
      </c>
      <c r="AF5" s="3">
        <v>1.56828123394234</v>
      </c>
      <c r="AG5" s="3">
        <v>-7.11172972668965</v>
      </c>
      <c r="AH5" s="3">
        <v>-10.1177901348757</v>
      </c>
      <c r="AI5" s="3">
        <v>-3.25128085580792</v>
      </c>
      <c r="AJ5" s="3">
        <v>0.709377991680839</v>
      </c>
      <c r="AK5" s="3">
        <v>-1.02434944282081</v>
      </c>
      <c r="AL5" s="3">
        <v>2.70415706905345</v>
      </c>
      <c r="AM5" s="3">
        <v>-2.79828825332729</v>
      </c>
      <c r="AN5" s="3">
        <v>4.09447028470174</v>
      </c>
      <c r="AO5" s="3">
        <v>15.9382980965311</v>
      </c>
      <c r="AP5" s="3">
        <v>11.2629793851786</v>
      </c>
      <c r="AQ5" s="6">
        <f>'6monthlag'!I5</f>
        <v>0.03161301382</v>
      </c>
      <c r="AR5" s="15">
        <v>4.23</v>
      </c>
      <c r="AS5" s="15">
        <v>2.05745664739884</v>
      </c>
      <c r="AT5" s="13">
        <f t="shared" si="2"/>
        <v>4.233127856</v>
      </c>
      <c r="AU5" s="14">
        <v>0.0</v>
      </c>
    </row>
    <row r="6">
      <c r="A6" s="1">
        <v>1989.0</v>
      </c>
      <c r="B6" s="5">
        <v>-7.27903176415549</v>
      </c>
      <c r="C6" s="3">
        <v>-10.4894785478896</v>
      </c>
      <c r="D6" s="3">
        <v>-4.23009279043521</v>
      </c>
      <c r="E6" s="3">
        <v>-0.253875751783482</v>
      </c>
      <c r="F6" s="3">
        <v>-7.94668299170181</v>
      </c>
      <c r="G6" s="3">
        <v>-6.04976069412021</v>
      </c>
      <c r="H6" s="3">
        <v>-6.25082305849853</v>
      </c>
      <c r="I6" s="3">
        <v>3.25510118394236</v>
      </c>
      <c r="J6" s="3">
        <v>3.56732202331035</v>
      </c>
      <c r="K6" s="3">
        <v>-2.79190003487572</v>
      </c>
      <c r="L6" s="3">
        <v>11.5355960941921</v>
      </c>
      <c r="M6" s="3">
        <v>21.0091684416808</v>
      </c>
      <c r="N6" s="3">
        <v>26.1732490571792</v>
      </c>
      <c r="O6" s="3">
        <v>25.8573656190534</v>
      </c>
      <c r="P6" s="3">
        <v>4.93622414667273</v>
      </c>
      <c r="Q6" s="3">
        <v>8.15035568470175</v>
      </c>
      <c r="R6" s="3">
        <v>4.22084464653112</v>
      </c>
      <c r="S6" s="3">
        <v>-0.469221964821401</v>
      </c>
      <c r="T6" s="4">
        <v>0.705855602</v>
      </c>
      <c r="U6" s="3">
        <v>0.693011591508522</v>
      </c>
      <c r="V6" s="3">
        <v>294.484495101121</v>
      </c>
      <c r="W6" s="4">
        <f t="shared" si="1"/>
        <v>-0.1512841342</v>
      </c>
      <c r="X6" s="4">
        <f t="shared" si="3"/>
        <v>-0.1268852735</v>
      </c>
      <c r="Y6" s="5">
        <v>-5.7993143262139</v>
      </c>
      <c r="Z6" s="3">
        <v>-6.19790738385893</v>
      </c>
      <c r="AA6" s="3">
        <v>-2.46554960583819</v>
      </c>
      <c r="AB6" s="3">
        <v>-2.89996758284261</v>
      </c>
      <c r="AC6" s="3">
        <v>-6.57909375504295</v>
      </c>
      <c r="AD6" s="3">
        <v>-3.33682727711147</v>
      </c>
      <c r="AE6" s="3">
        <v>1.75435204150149</v>
      </c>
      <c r="AF6" s="3">
        <v>5.33844408394236</v>
      </c>
      <c r="AG6" s="3">
        <v>-7.71710692668964</v>
      </c>
      <c r="AH6" s="3">
        <v>-4.67975923487572</v>
      </c>
      <c r="AI6" s="3">
        <v>0.382306894192084</v>
      </c>
      <c r="AJ6" s="3">
        <v>5.95438834168083</v>
      </c>
      <c r="AK6" s="3">
        <v>8.22523290717921</v>
      </c>
      <c r="AL6" s="3">
        <v>15.1955888190535</v>
      </c>
      <c r="AM6" s="3">
        <v>3.91546469667273</v>
      </c>
      <c r="AN6" s="3">
        <v>9.01643903470175</v>
      </c>
      <c r="AO6" s="3">
        <v>7.17324564653111</v>
      </c>
      <c r="AP6" s="3">
        <v>6.16247013517861</v>
      </c>
      <c r="AQ6" s="6">
        <f>'6monthlag'!I6</f>
        <v>-0.138913384</v>
      </c>
      <c r="AR6" s="15">
        <v>-1.42</v>
      </c>
      <c r="AS6" s="15">
        <v>2.14100739500488</v>
      </c>
      <c r="AT6" s="13">
        <f t="shared" si="2"/>
        <v>4.583912665</v>
      </c>
      <c r="AU6" s="14">
        <v>0.0</v>
      </c>
    </row>
    <row r="7">
      <c r="A7" s="1">
        <v>1990.0</v>
      </c>
      <c r="B7" s="5">
        <v>-3.2724333065546</v>
      </c>
      <c r="C7" s="3">
        <v>-5.15752740156091</v>
      </c>
      <c r="D7" s="3">
        <v>-1.74337203836654</v>
      </c>
      <c r="E7" s="3">
        <v>-1.81840594566067</v>
      </c>
      <c r="F7" s="3">
        <v>-7.49022255054675</v>
      </c>
      <c r="G7" s="3">
        <v>-8.81187670341748</v>
      </c>
      <c r="H7" s="3">
        <v>-2.33573815849852</v>
      </c>
      <c r="I7" s="3">
        <v>-3.43239366605764</v>
      </c>
      <c r="J7" s="3">
        <v>4.98367197331035</v>
      </c>
      <c r="K7" s="3">
        <v>-7.35135693487572</v>
      </c>
      <c r="L7" s="3">
        <v>11.1383791441921</v>
      </c>
      <c r="M7" s="3">
        <v>23.0795775916808</v>
      </c>
      <c r="N7" s="3">
        <v>23.2622352571792</v>
      </c>
      <c r="O7" s="3">
        <v>19.9748504690535</v>
      </c>
      <c r="P7" s="3">
        <v>6.36824534667272</v>
      </c>
      <c r="Q7" s="3">
        <v>7.84590698470174</v>
      </c>
      <c r="R7" s="3">
        <v>4.95872019653112</v>
      </c>
      <c r="S7" s="3">
        <v>4.58274058517861</v>
      </c>
      <c r="T7" s="4">
        <v>0.319447647</v>
      </c>
      <c r="U7" s="3">
        <v>0.790351524172668</v>
      </c>
      <c r="V7" s="3">
        <v>306.593013105742</v>
      </c>
      <c r="W7" s="4">
        <f t="shared" si="1"/>
        <v>-0.4956003065</v>
      </c>
      <c r="X7" s="4">
        <f t="shared" si="3"/>
        <v>-0.1512841342</v>
      </c>
      <c r="Y7" s="5">
        <v>-7.27903176415549</v>
      </c>
      <c r="Z7" s="3">
        <v>-10.4894785478896</v>
      </c>
      <c r="AA7" s="3">
        <v>-4.23009279043521</v>
      </c>
      <c r="AB7" s="3">
        <v>-0.253875751783482</v>
      </c>
      <c r="AC7" s="3">
        <v>-7.94668299170181</v>
      </c>
      <c r="AD7" s="3">
        <v>-6.04976069412021</v>
      </c>
      <c r="AE7" s="3">
        <v>-6.25082305849853</v>
      </c>
      <c r="AF7" s="3">
        <v>3.25510118394236</v>
      </c>
      <c r="AG7" s="3">
        <v>3.56732202331035</v>
      </c>
      <c r="AH7" s="3">
        <v>-2.79190003487572</v>
      </c>
      <c r="AI7" s="3">
        <v>11.5355960941921</v>
      </c>
      <c r="AJ7" s="3">
        <v>21.0091684416808</v>
      </c>
      <c r="AK7" s="3">
        <v>26.1732490571792</v>
      </c>
      <c r="AL7" s="3">
        <v>25.8573656190534</v>
      </c>
      <c r="AM7" s="3">
        <v>4.93622414667273</v>
      </c>
      <c r="AN7" s="3">
        <v>8.15035568470175</v>
      </c>
      <c r="AO7" s="3">
        <v>4.22084464653112</v>
      </c>
      <c r="AP7" s="3">
        <v>-0.469221964821401</v>
      </c>
      <c r="AQ7" s="6">
        <f>'6monthlag'!I7</f>
        <v>-0.2901776621</v>
      </c>
      <c r="AR7" s="15">
        <v>-0.03</v>
      </c>
      <c r="AS7" s="15">
        <v>2.32905373276272</v>
      </c>
      <c r="AT7" s="13">
        <f t="shared" si="2"/>
        <v>5.42449129</v>
      </c>
      <c r="AU7" s="14">
        <v>0.0</v>
      </c>
    </row>
    <row r="8">
      <c r="A8" s="1">
        <v>1991.0</v>
      </c>
      <c r="B8" s="5">
        <v>0.316123207793993</v>
      </c>
      <c r="C8" s="3">
        <v>-2.01738114228994</v>
      </c>
      <c r="D8" s="3">
        <v>-3.07024400034456</v>
      </c>
      <c r="E8" s="3">
        <v>-2.5460621497853</v>
      </c>
      <c r="F8" s="3">
        <v>-6.25330394381905</v>
      </c>
      <c r="G8" s="3">
        <v>-0.774087730710818</v>
      </c>
      <c r="H8" s="3">
        <v>-4.08188705849852</v>
      </c>
      <c r="I8" s="3">
        <v>1.24008403394237</v>
      </c>
      <c r="J8" s="3">
        <v>-6.44408032668963</v>
      </c>
      <c r="K8" s="3">
        <v>-7.67536363487571</v>
      </c>
      <c r="L8" s="3">
        <v>-1.09901905580793</v>
      </c>
      <c r="M8" s="3">
        <v>5.38127339168082</v>
      </c>
      <c r="N8" s="3">
        <v>2.32915685717919</v>
      </c>
      <c r="O8" s="3">
        <v>1.27197946905343</v>
      </c>
      <c r="P8" s="3">
        <v>-0.457072453327271</v>
      </c>
      <c r="Q8" s="3">
        <v>1.74232798470175</v>
      </c>
      <c r="R8" s="3">
        <v>5.01030399653112</v>
      </c>
      <c r="S8" s="3">
        <v>-0.266157814821383</v>
      </c>
      <c r="T8" s="4">
        <v>1.789818637</v>
      </c>
      <c r="U8" s="3">
        <v>0.793082948133858</v>
      </c>
      <c r="V8" s="3">
        <v>291.384926962789</v>
      </c>
      <c r="W8" s="4">
        <f t="shared" si="1"/>
        <v>0.252809026</v>
      </c>
      <c r="X8" s="4">
        <f t="shared" si="3"/>
        <v>-0.4956003065</v>
      </c>
      <c r="Y8" s="5">
        <v>-3.2724333065546</v>
      </c>
      <c r="Z8" s="3">
        <v>-5.15752740156091</v>
      </c>
      <c r="AA8" s="3">
        <v>-1.74337203836654</v>
      </c>
      <c r="AB8" s="3">
        <v>-1.81840594566067</v>
      </c>
      <c r="AC8" s="3">
        <v>-7.49022255054675</v>
      </c>
      <c r="AD8" s="3">
        <v>-8.81187670341748</v>
      </c>
      <c r="AE8" s="3">
        <v>-2.33573815849852</v>
      </c>
      <c r="AF8" s="3">
        <v>-3.43239366605764</v>
      </c>
      <c r="AG8" s="3">
        <v>4.98367197331035</v>
      </c>
      <c r="AH8" s="3">
        <v>-7.35135693487572</v>
      </c>
      <c r="AI8" s="3">
        <v>11.1383791441921</v>
      </c>
      <c r="AJ8" s="3">
        <v>23.0795775916808</v>
      </c>
      <c r="AK8" s="3">
        <v>23.2622352571792</v>
      </c>
      <c r="AL8" s="3">
        <v>19.9748504690535</v>
      </c>
      <c r="AM8" s="3">
        <v>6.36824534667272</v>
      </c>
      <c r="AN8" s="3">
        <v>7.84590698470174</v>
      </c>
      <c r="AO8" s="3">
        <v>4.95872019653112</v>
      </c>
      <c r="AP8" s="3">
        <v>4.58274058517861</v>
      </c>
      <c r="AQ8" s="6">
        <f>'6monthlag'!I8</f>
        <v>0.02310141498</v>
      </c>
      <c r="AR8" s="15">
        <v>0.53</v>
      </c>
      <c r="AS8" s="15">
        <v>2.24031983221917</v>
      </c>
      <c r="AT8" s="13">
        <f t="shared" si="2"/>
        <v>5.019032951</v>
      </c>
      <c r="AU8" s="14">
        <v>0.0</v>
      </c>
    </row>
    <row r="9">
      <c r="A9" s="1">
        <v>1992.0</v>
      </c>
      <c r="B9" s="5">
        <v>-5.28917369491947</v>
      </c>
      <c r="C9" s="3">
        <v>-6.96687152952259</v>
      </c>
      <c r="D9" s="3">
        <v>-7.43725914469329</v>
      </c>
      <c r="E9" s="3">
        <v>-3.68042217114565</v>
      </c>
      <c r="F9" s="3">
        <v>-6.58830396741294</v>
      </c>
      <c r="G9" s="3">
        <v>-3.09980328813072</v>
      </c>
      <c r="H9" s="3">
        <v>-4.71812975849852</v>
      </c>
      <c r="I9" s="3">
        <v>-1.33209556605766</v>
      </c>
      <c r="J9" s="3">
        <v>-7.01002612668964</v>
      </c>
      <c r="K9" s="3">
        <v>-6.93464433487571</v>
      </c>
      <c r="L9" s="3">
        <v>3.09892794419207</v>
      </c>
      <c r="M9" s="3">
        <v>5.08287419168082</v>
      </c>
      <c r="N9" s="3">
        <v>8.4960733571792</v>
      </c>
      <c r="O9" s="3">
        <v>11.8294947690534</v>
      </c>
      <c r="P9" s="3">
        <v>-5.42232605332728</v>
      </c>
      <c r="Q9" s="3">
        <v>-0.273827315298263</v>
      </c>
      <c r="R9" s="3">
        <v>-6.03823870346889</v>
      </c>
      <c r="S9" s="3">
        <v>-5.6870387148214</v>
      </c>
      <c r="T9" s="4">
        <v>2.128126208</v>
      </c>
      <c r="U9" s="3">
        <v>1.05574563898574</v>
      </c>
      <c r="V9" s="3">
        <v>287.843638270362</v>
      </c>
      <c r="W9" s="4">
        <f t="shared" si="1"/>
        <v>0.3279973801</v>
      </c>
      <c r="X9" s="4">
        <f t="shared" si="3"/>
        <v>0.252809026</v>
      </c>
      <c r="Y9" s="5">
        <v>0.316123207793993</v>
      </c>
      <c r="Z9" s="3">
        <v>-2.01738114228994</v>
      </c>
      <c r="AA9" s="3">
        <v>-3.07024400034456</v>
      </c>
      <c r="AB9" s="3">
        <v>-2.5460621497853</v>
      </c>
      <c r="AC9" s="3">
        <v>-6.25330394381905</v>
      </c>
      <c r="AD9" s="3">
        <v>-0.774087730710818</v>
      </c>
      <c r="AE9" s="3">
        <v>-4.08188705849852</v>
      </c>
      <c r="AF9" s="3">
        <v>1.24008403394237</v>
      </c>
      <c r="AG9" s="3">
        <v>-6.44408032668963</v>
      </c>
      <c r="AH9" s="3">
        <v>-7.67536363487571</v>
      </c>
      <c r="AI9" s="3">
        <v>-1.09901905580793</v>
      </c>
      <c r="AJ9" s="3">
        <v>5.38127339168082</v>
      </c>
      <c r="AK9" s="3">
        <v>2.32915685717919</v>
      </c>
      <c r="AL9" s="3">
        <v>1.27197946905343</v>
      </c>
      <c r="AM9" s="3">
        <v>-0.457072453327271</v>
      </c>
      <c r="AN9" s="3">
        <v>1.74232798470175</v>
      </c>
      <c r="AO9" s="3">
        <v>5.01030399653112</v>
      </c>
      <c r="AP9" s="3">
        <v>-0.266157814821383</v>
      </c>
      <c r="AQ9" s="6">
        <f>'6monthlag'!I9</f>
        <v>0.2920283222</v>
      </c>
      <c r="AR9" s="15">
        <v>-0.91</v>
      </c>
      <c r="AS9" s="15">
        <v>2.07660067396799</v>
      </c>
      <c r="AT9" s="13">
        <f t="shared" si="2"/>
        <v>4.312270359</v>
      </c>
      <c r="AU9" s="14">
        <v>0.0</v>
      </c>
    </row>
    <row r="10">
      <c r="A10" s="1">
        <v>1993.0</v>
      </c>
      <c r="B10" s="5">
        <v>-5.33752132012364</v>
      </c>
      <c r="C10" s="3">
        <v>-1.56644230826907</v>
      </c>
      <c r="D10" s="3">
        <v>-8.23772381944508</v>
      </c>
      <c r="E10" s="3">
        <v>-4.54262227372058</v>
      </c>
      <c r="F10" s="3">
        <v>-5.21275923984112</v>
      </c>
      <c r="G10" s="3">
        <v>-9.26099050452362</v>
      </c>
      <c r="H10" s="3">
        <v>-5.21965255849851</v>
      </c>
      <c r="I10" s="3">
        <v>-8.69903101605765</v>
      </c>
      <c r="J10" s="3">
        <v>-13.8192566266896</v>
      </c>
      <c r="K10" s="3">
        <v>-16.1733934348757</v>
      </c>
      <c r="L10" s="3">
        <v>-9.19731595580792</v>
      </c>
      <c r="M10" s="3">
        <v>-6.00102965831918</v>
      </c>
      <c r="N10" s="3">
        <v>1.01591855717919</v>
      </c>
      <c r="O10" s="3">
        <v>0.794347869053453</v>
      </c>
      <c r="P10" s="3">
        <v>-12.3128198533273</v>
      </c>
      <c r="Q10" s="3">
        <v>-3.07469051529824</v>
      </c>
      <c r="R10" s="3">
        <v>-1.91803710346889</v>
      </c>
      <c r="S10" s="3">
        <v>-6.75122396482139</v>
      </c>
      <c r="T10" s="4">
        <v>42.98858577</v>
      </c>
      <c r="U10" s="3">
        <v>0.949460179094422</v>
      </c>
      <c r="V10" s="3">
        <v>280.614293966178</v>
      </c>
      <c r="W10" s="4">
        <f t="shared" si="1"/>
        <v>1.633353158</v>
      </c>
      <c r="X10" s="4">
        <f t="shared" si="3"/>
        <v>0.3279973801</v>
      </c>
      <c r="Y10" s="5">
        <v>-5.28917369491947</v>
      </c>
      <c r="Z10" s="3">
        <v>-6.96687152952259</v>
      </c>
      <c r="AA10" s="3">
        <v>-7.43725914469329</v>
      </c>
      <c r="AB10" s="3">
        <v>-3.68042217114565</v>
      </c>
      <c r="AC10" s="3">
        <v>-6.58830396741294</v>
      </c>
      <c r="AD10" s="3">
        <v>-3.09980328813072</v>
      </c>
      <c r="AE10" s="3">
        <v>-4.71812975849852</v>
      </c>
      <c r="AF10" s="3">
        <v>-1.33209556605766</v>
      </c>
      <c r="AG10" s="3">
        <v>-7.01002612668964</v>
      </c>
      <c r="AH10" s="3">
        <v>-6.93464433487571</v>
      </c>
      <c r="AI10" s="3">
        <v>3.09892794419207</v>
      </c>
      <c r="AJ10" s="3">
        <v>5.08287419168082</v>
      </c>
      <c r="AK10" s="3">
        <v>8.4960733571792</v>
      </c>
      <c r="AL10" s="3">
        <v>11.8294947690534</v>
      </c>
      <c r="AM10" s="3">
        <v>-5.42232605332728</v>
      </c>
      <c r="AN10" s="3">
        <v>-0.273827315298263</v>
      </c>
      <c r="AO10" s="3">
        <v>-6.03823870346889</v>
      </c>
      <c r="AP10" s="3">
        <v>-5.6870387148214</v>
      </c>
      <c r="AQ10" s="6">
        <f>'6monthlag'!I10</f>
        <v>1.353307446</v>
      </c>
      <c r="AR10" s="15">
        <v>-4.85</v>
      </c>
      <c r="AS10" s="15">
        <v>2.15756043956043</v>
      </c>
      <c r="AT10" s="13">
        <f t="shared" si="2"/>
        <v>4.65506705</v>
      </c>
      <c r="AU10" s="14">
        <v>0.0</v>
      </c>
    </row>
    <row r="11">
      <c r="A11" s="1">
        <v>1994.0</v>
      </c>
      <c r="B11" s="5">
        <v>-1.7667053794172</v>
      </c>
      <c r="C11" s="3">
        <v>-5.8499738827534</v>
      </c>
      <c r="D11" s="3">
        <v>-2.10859847585891</v>
      </c>
      <c r="E11" s="3">
        <v>-3.65700446869818</v>
      </c>
      <c r="F11" s="3">
        <v>-9.29081238503972</v>
      </c>
      <c r="G11" s="3">
        <v>-11.9989894616614</v>
      </c>
      <c r="H11" s="3">
        <v>-7.66364165849852</v>
      </c>
      <c r="I11" s="3">
        <v>-3.78432966605766</v>
      </c>
      <c r="J11" s="3">
        <v>-7.96203442668964</v>
      </c>
      <c r="K11" s="3">
        <v>-11.9827954348757</v>
      </c>
      <c r="L11" s="3">
        <v>-3.26436435580793</v>
      </c>
      <c r="M11" s="3">
        <v>10.2330132416808</v>
      </c>
      <c r="N11" s="3">
        <v>5.8586526071792</v>
      </c>
      <c r="O11" s="3">
        <v>4.85630191905344</v>
      </c>
      <c r="P11" s="3">
        <v>-6.62062265332726</v>
      </c>
      <c r="Q11" s="3">
        <v>3.33612488470175</v>
      </c>
      <c r="R11" s="3">
        <v>2.89262744653111</v>
      </c>
      <c r="S11" s="3">
        <v>-0.496654214821405</v>
      </c>
      <c r="T11" s="4">
        <v>0.83792008</v>
      </c>
      <c r="U11" s="3">
        <v>0.847702090784523</v>
      </c>
      <c r="V11" s="3">
        <v>291.744237530326</v>
      </c>
      <c r="W11" s="4">
        <f t="shared" si="1"/>
        <v>-0.07679740198</v>
      </c>
      <c r="X11" s="4">
        <f t="shared" si="3"/>
        <v>1.633353158</v>
      </c>
      <c r="Y11" s="5">
        <v>-5.33752132012364</v>
      </c>
      <c r="Z11" s="3">
        <v>-1.56644230826907</v>
      </c>
      <c r="AA11" s="3">
        <v>-8.23772381944508</v>
      </c>
      <c r="AB11" s="3">
        <v>-4.54262227372058</v>
      </c>
      <c r="AC11" s="3">
        <v>-5.21275923984112</v>
      </c>
      <c r="AD11" s="3">
        <v>-9.26099050452362</v>
      </c>
      <c r="AE11" s="3">
        <v>-5.21965255849851</v>
      </c>
      <c r="AF11" s="3">
        <v>-8.69903101605765</v>
      </c>
      <c r="AG11" s="3">
        <v>-13.8192566266896</v>
      </c>
      <c r="AH11" s="3">
        <v>-16.1733934348757</v>
      </c>
      <c r="AI11" s="3">
        <v>-9.19731595580792</v>
      </c>
      <c r="AJ11" s="3">
        <v>-6.00102965831918</v>
      </c>
      <c r="AK11" s="3">
        <v>1.01591855717919</v>
      </c>
      <c r="AL11" s="3">
        <v>0.794347869053453</v>
      </c>
      <c r="AM11" s="3">
        <v>-12.3128198533273</v>
      </c>
      <c r="AN11" s="3">
        <v>-3.07469051529824</v>
      </c>
      <c r="AO11" s="3">
        <v>-1.91803710346889</v>
      </c>
      <c r="AP11" s="3">
        <v>-6.75122396482139</v>
      </c>
      <c r="AQ11" s="6">
        <f>'6monthlag'!I11</f>
        <v>1.340706851</v>
      </c>
      <c r="AR11" s="15">
        <v>2.33</v>
      </c>
      <c r="AS11" s="15">
        <v>2.27224796293337</v>
      </c>
      <c r="AT11" s="13">
        <f t="shared" si="2"/>
        <v>5.163110805</v>
      </c>
      <c r="AU11" s="14">
        <v>0.0</v>
      </c>
    </row>
    <row r="12">
      <c r="A12" s="1">
        <v>1995.0</v>
      </c>
      <c r="B12" s="5">
        <v>5.3524566453751</v>
      </c>
      <c r="C12" s="3">
        <v>9.22683248895103</v>
      </c>
      <c r="D12" s="3">
        <v>5.204975370493</v>
      </c>
      <c r="E12" s="3">
        <v>-0.76606974943536</v>
      </c>
      <c r="F12" s="3">
        <v>-2.29106764088617</v>
      </c>
      <c r="G12" s="3">
        <v>-4.83566862077873</v>
      </c>
      <c r="H12" s="3">
        <v>-2.47236770849852</v>
      </c>
      <c r="I12" s="3">
        <v>-2.15783361605764</v>
      </c>
      <c r="J12" s="3">
        <v>-8.62175652668965</v>
      </c>
      <c r="K12" s="3">
        <v>-10.8206215848757</v>
      </c>
      <c r="L12" s="3">
        <v>-11.8438739058079</v>
      </c>
      <c r="M12" s="3">
        <v>-8.91876230831917</v>
      </c>
      <c r="N12" s="3">
        <v>-9.96599049282081</v>
      </c>
      <c r="O12" s="3">
        <v>-12.1516256309466</v>
      </c>
      <c r="P12" s="3">
        <v>-8.86988130332728</v>
      </c>
      <c r="Q12" s="3">
        <v>3.93492218470175</v>
      </c>
      <c r="R12" s="3">
        <v>0.85616134653111</v>
      </c>
      <c r="S12" s="3">
        <v>-0.948980064821399</v>
      </c>
      <c r="T12" s="4">
        <v>73.68740388</v>
      </c>
      <c r="U12" s="3">
        <v>1.16891913107424</v>
      </c>
      <c r="V12" s="3">
        <v>275.08816500753</v>
      </c>
      <c r="W12" s="4">
        <f t="shared" si="1"/>
        <v>1.867393256</v>
      </c>
      <c r="X12" s="4">
        <f t="shared" si="3"/>
        <v>-0.07679740198</v>
      </c>
      <c r="Y12" s="5">
        <v>-1.7667053794172</v>
      </c>
      <c r="Z12" s="3">
        <v>-5.8499738827534</v>
      </c>
      <c r="AA12" s="3">
        <v>-2.10859847585891</v>
      </c>
      <c r="AB12" s="3">
        <v>-3.65700446869818</v>
      </c>
      <c r="AC12" s="3">
        <v>-9.29081238503972</v>
      </c>
      <c r="AD12" s="3">
        <v>-11.9989894616614</v>
      </c>
      <c r="AE12" s="3">
        <v>-7.66364165849852</v>
      </c>
      <c r="AF12" s="3">
        <v>-3.78432966605766</v>
      </c>
      <c r="AG12" s="3">
        <v>-7.96203442668964</v>
      </c>
      <c r="AH12" s="3">
        <v>-11.9827954348757</v>
      </c>
      <c r="AI12" s="3">
        <v>-3.26436435580793</v>
      </c>
      <c r="AJ12" s="3">
        <v>10.2330132416808</v>
      </c>
      <c r="AK12" s="3">
        <v>5.8586526071792</v>
      </c>
      <c r="AL12" s="3">
        <v>4.85630191905344</v>
      </c>
      <c r="AM12" s="3">
        <v>-6.62062265332726</v>
      </c>
      <c r="AN12" s="3">
        <v>3.33612488470175</v>
      </c>
      <c r="AO12" s="3">
        <v>2.89262744653111</v>
      </c>
      <c r="AP12" s="3">
        <v>-0.496654214821405</v>
      </c>
      <c r="AQ12" s="6">
        <f>'6monthlag'!I12</f>
        <v>1.571273877</v>
      </c>
      <c r="AR12" s="15">
        <v>-1.92</v>
      </c>
      <c r="AS12" s="15">
        <v>2.26327806122449</v>
      </c>
      <c r="AT12" s="13">
        <f t="shared" si="2"/>
        <v>5.122427582</v>
      </c>
      <c r="AU12" s="14">
        <v>0.0</v>
      </c>
    </row>
    <row r="13">
      <c r="A13" s="1">
        <v>1996.0</v>
      </c>
      <c r="B13" s="5">
        <v>0.447907166970367</v>
      </c>
      <c r="C13" s="3">
        <v>7.56738006327259</v>
      </c>
      <c r="D13" s="3">
        <v>5.14524518867367</v>
      </c>
      <c r="E13" s="3">
        <v>2.97867703640884</v>
      </c>
      <c r="F13" s="3">
        <v>2.54169938622209</v>
      </c>
      <c r="G13" s="3">
        <v>-2.70901623690247</v>
      </c>
      <c r="H13" s="3">
        <v>-4.79271165849852</v>
      </c>
      <c r="I13" s="3">
        <v>0.306171333942359</v>
      </c>
      <c r="J13" s="3">
        <v>-8.71159622668964</v>
      </c>
      <c r="K13" s="3">
        <v>-11.7141538348757</v>
      </c>
      <c r="L13" s="3">
        <v>-7.45399705580792</v>
      </c>
      <c r="M13" s="3">
        <v>-8.64840150831918</v>
      </c>
      <c r="N13" s="3">
        <v>-10.2114068428208</v>
      </c>
      <c r="O13" s="3">
        <v>-11.0312763309466</v>
      </c>
      <c r="P13" s="3">
        <v>-8.69954785332726</v>
      </c>
      <c r="Q13" s="3">
        <v>0.577739084701761</v>
      </c>
      <c r="R13" s="3">
        <v>2.70366669653112</v>
      </c>
      <c r="S13" s="3">
        <v>0.681503135178602</v>
      </c>
      <c r="T13" s="4">
        <v>14.4508827</v>
      </c>
      <c r="U13" s="3">
        <v>1.0157552359308</v>
      </c>
      <c r="V13" s="3">
        <v>288.719476759826</v>
      </c>
      <c r="W13" s="4">
        <f t="shared" si="1"/>
        <v>1.159894376</v>
      </c>
      <c r="X13" s="4">
        <f t="shared" si="3"/>
        <v>1.867393256</v>
      </c>
      <c r="Y13" s="5">
        <v>5.3524566453751</v>
      </c>
      <c r="Z13" s="3">
        <v>9.22683248895103</v>
      </c>
      <c r="AA13" s="3">
        <v>5.204975370493</v>
      </c>
      <c r="AB13" s="3">
        <v>-0.76606974943536</v>
      </c>
      <c r="AC13" s="3">
        <v>-2.29106764088617</v>
      </c>
      <c r="AD13" s="3">
        <v>-4.83566862077873</v>
      </c>
      <c r="AE13" s="3">
        <v>-2.47236770849852</v>
      </c>
      <c r="AF13" s="3">
        <v>-2.15783361605764</v>
      </c>
      <c r="AG13" s="3">
        <v>-8.62175652668965</v>
      </c>
      <c r="AH13" s="3">
        <v>-10.8206215848757</v>
      </c>
      <c r="AI13" s="3">
        <v>-11.8438739058079</v>
      </c>
      <c r="AJ13" s="3">
        <v>-8.91876230831917</v>
      </c>
      <c r="AK13" s="3">
        <v>-9.96599049282081</v>
      </c>
      <c r="AL13" s="3">
        <v>-12.1516256309466</v>
      </c>
      <c r="AM13" s="3">
        <v>-8.86988130332728</v>
      </c>
      <c r="AN13" s="3">
        <v>3.93492218470175</v>
      </c>
      <c r="AO13" s="3">
        <v>0.85616134653111</v>
      </c>
      <c r="AP13" s="3">
        <v>-0.948980064821399</v>
      </c>
      <c r="AQ13" s="6">
        <f>'6monthlag'!I13</f>
        <v>1.644134608</v>
      </c>
      <c r="AR13" s="15">
        <v>-1.25</v>
      </c>
      <c r="AS13" s="15">
        <v>2.30390453568601</v>
      </c>
      <c r="AT13" s="13">
        <f t="shared" si="2"/>
        <v>5.30797611</v>
      </c>
      <c r="AU13" s="14">
        <v>0.0</v>
      </c>
    </row>
    <row r="14">
      <c r="A14" s="1">
        <v>1997.0</v>
      </c>
      <c r="B14" s="5">
        <v>11.2618535399978</v>
      </c>
      <c r="C14" s="3">
        <v>12.8796401954205</v>
      </c>
      <c r="D14" s="3">
        <v>12.9030834059762</v>
      </c>
      <c r="E14" s="3">
        <v>8.19640206564202</v>
      </c>
      <c r="F14" s="3">
        <v>8.03680374032598</v>
      </c>
      <c r="G14" s="3">
        <v>4.98946701340776</v>
      </c>
      <c r="H14" s="3">
        <v>-0.785229158498524</v>
      </c>
      <c r="I14" s="3">
        <v>-1.83221336605766</v>
      </c>
      <c r="J14" s="3">
        <v>-11.0454561766896</v>
      </c>
      <c r="K14" s="3">
        <v>-12.2821986848757</v>
      </c>
      <c r="L14" s="3">
        <v>-7.32968160580792</v>
      </c>
      <c r="M14" s="3">
        <v>-4.15160150831918</v>
      </c>
      <c r="N14" s="3">
        <v>4.21937580717919</v>
      </c>
      <c r="O14" s="3">
        <v>8.50507776905346</v>
      </c>
      <c r="P14" s="3">
        <v>-2.94622710332727</v>
      </c>
      <c r="Q14" s="3">
        <v>3.20211498470175</v>
      </c>
      <c r="R14" s="3">
        <v>3.88131054653111</v>
      </c>
      <c r="S14" s="3">
        <v>3.9248889851786</v>
      </c>
      <c r="T14" s="4">
        <v>96.91523015</v>
      </c>
      <c r="U14" s="3">
        <v>0.944460595365018</v>
      </c>
      <c r="V14" s="3">
        <v>299.725334219221</v>
      </c>
      <c r="W14" s="4">
        <f t="shared" si="1"/>
        <v>1.986392031</v>
      </c>
      <c r="X14" s="4">
        <f t="shared" si="3"/>
        <v>1.159894376</v>
      </c>
      <c r="Y14" s="5">
        <v>0.447907166970367</v>
      </c>
      <c r="Z14" s="3">
        <v>7.56738006327259</v>
      </c>
      <c r="AA14" s="3">
        <v>5.14524518867367</v>
      </c>
      <c r="AB14" s="3">
        <v>2.97867703640884</v>
      </c>
      <c r="AC14" s="3">
        <v>2.54169938622209</v>
      </c>
      <c r="AD14" s="3">
        <v>-2.70901623690247</v>
      </c>
      <c r="AE14" s="3">
        <v>-4.79271165849852</v>
      </c>
      <c r="AF14" s="3">
        <v>0.306171333942359</v>
      </c>
      <c r="AG14" s="3">
        <v>-8.71159622668964</v>
      </c>
      <c r="AH14" s="3">
        <v>-11.7141538348757</v>
      </c>
      <c r="AI14" s="3">
        <v>-7.45399705580792</v>
      </c>
      <c r="AJ14" s="3">
        <v>-8.64840150831918</v>
      </c>
      <c r="AK14" s="3">
        <v>-10.2114068428208</v>
      </c>
      <c r="AL14" s="3">
        <v>-11.0312763309466</v>
      </c>
      <c r="AM14" s="3">
        <v>-8.69954785332726</v>
      </c>
      <c r="AN14" s="3">
        <v>0.577739084701761</v>
      </c>
      <c r="AO14" s="3">
        <v>2.70366669653112</v>
      </c>
      <c r="AP14" s="3">
        <v>0.681503135178602</v>
      </c>
      <c r="AQ14" s="6">
        <f>'6monthlag'!I14</f>
        <v>1.745723066</v>
      </c>
      <c r="AR14" s="15">
        <v>2.09</v>
      </c>
      <c r="AS14" s="15">
        <v>2.44373690825303</v>
      </c>
      <c r="AT14" s="13">
        <f t="shared" si="2"/>
        <v>5.971850077</v>
      </c>
      <c r="AU14" s="14">
        <v>0.0</v>
      </c>
    </row>
    <row r="15">
      <c r="A15" s="1">
        <v>1998.0</v>
      </c>
      <c r="B15" s="5">
        <v>8.27063779544906</v>
      </c>
      <c r="C15" s="3">
        <v>6.82838283131434</v>
      </c>
      <c r="D15" s="3">
        <v>4.33062414702135</v>
      </c>
      <c r="E15" s="3">
        <v>5.75195553293864</v>
      </c>
      <c r="F15" s="3">
        <v>6.81350511008377</v>
      </c>
      <c r="G15" s="3">
        <v>-0.838740946219858</v>
      </c>
      <c r="H15" s="3">
        <v>-7.78299845849851</v>
      </c>
      <c r="I15" s="3">
        <v>-3.24369626605764</v>
      </c>
      <c r="J15" s="3">
        <v>-11.6225975266896</v>
      </c>
      <c r="K15" s="3">
        <v>-16.4238978348757</v>
      </c>
      <c r="L15" s="3">
        <v>-15.1319005558079</v>
      </c>
      <c r="M15" s="3">
        <v>-4.80718490831917</v>
      </c>
      <c r="N15" s="3">
        <v>-1.7635679428208</v>
      </c>
      <c r="O15" s="3">
        <v>-5.75249213094656</v>
      </c>
      <c r="P15" s="3">
        <v>-6.72919230332727</v>
      </c>
      <c r="Q15" s="3">
        <v>-3.48811826529825</v>
      </c>
      <c r="R15" s="3">
        <v>-6.44178335346888</v>
      </c>
      <c r="S15" s="3">
        <v>-7.0941814648214</v>
      </c>
      <c r="T15" s="4">
        <v>278.769785</v>
      </c>
      <c r="U15" s="3">
        <v>1.511391500977</v>
      </c>
      <c r="V15" s="3">
        <v>277.22775384873</v>
      </c>
      <c r="W15" s="4">
        <f t="shared" si="1"/>
        <v>2.4452457</v>
      </c>
      <c r="X15" s="4">
        <f t="shared" si="3"/>
        <v>1.986392031</v>
      </c>
      <c r="Y15" s="5">
        <v>11.2618535399978</v>
      </c>
      <c r="Z15" s="3">
        <v>12.8796401954205</v>
      </c>
      <c r="AA15" s="3">
        <v>12.9030834059762</v>
      </c>
      <c r="AB15" s="3">
        <v>8.19640206564202</v>
      </c>
      <c r="AC15" s="3">
        <v>8.03680374032598</v>
      </c>
      <c r="AD15" s="3">
        <v>4.98946701340776</v>
      </c>
      <c r="AE15" s="3">
        <v>-0.785229158498524</v>
      </c>
      <c r="AF15" s="3">
        <v>-1.83221336605766</v>
      </c>
      <c r="AG15" s="3">
        <v>-11.0454561766896</v>
      </c>
      <c r="AH15" s="3">
        <v>-12.2821986848757</v>
      </c>
      <c r="AI15" s="3">
        <v>-7.32968160580792</v>
      </c>
      <c r="AJ15" s="3">
        <v>-4.15160150831918</v>
      </c>
      <c r="AK15" s="3">
        <v>4.21937580717919</v>
      </c>
      <c r="AL15" s="3">
        <v>8.50507776905346</v>
      </c>
      <c r="AM15" s="3">
        <v>-2.94622710332727</v>
      </c>
      <c r="AN15" s="3">
        <v>3.20211498470175</v>
      </c>
      <c r="AO15" s="3">
        <v>3.88131054653111</v>
      </c>
      <c r="AP15" s="3">
        <v>3.9248889851786</v>
      </c>
      <c r="AQ15" s="6">
        <f>'6monthlag'!I15</f>
        <v>2.273793877</v>
      </c>
      <c r="AR15" s="15">
        <v>3.25</v>
      </c>
      <c r="AS15" s="15">
        <v>2.61867128653208</v>
      </c>
      <c r="AT15" s="13">
        <f t="shared" si="2"/>
        <v>6.857439307</v>
      </c>
      <c r="AU15" s="14">
        <v>0.0</v>
      </c>
    </row>
    <row r="16">
      <c r="A16" s="1">
        <v>1999.0</v>
      </c>
      <c r="B16" s="5">
        <v>2.82154750430257</v>
      </c>
      <c r="C16" s="3">
        <v>3.18843606200321</v>
      </c>
      <c r="D16" s="3">
        <v>0.15598224865775</v>
      </c>
      <c r="E16" s="3">
        <v>-1.86223950635049</v>
      </c>
      <c r="F16" s="3">
        <v>6.08238072853627</v>
      </c>
      <c r="G16" s="3">
        <v>2.48435798509117</v>
      </c>
      <c r="H16" s="3">
        <v>7.91571494150148</v>
      </c>
      <c r="I16" s="3">
        <v>2.20446873394235</v>
      </c>
      <c r="J16" s="3">
        <v>3.03683087331035</v>
      </c>
      <c r="K16" s="3">
        <v>-0.351889734875698</v>
      </c>
      <c r="L16" s="3">
        <v>2.09917194419208</v>
      </c>
      <c r="M16" s="3">
        <v>0.567000391680836</v>
      </c>
      <c r="N16" s="3">
        <v>3.82696915717918</v>
      </c>
      <c r="O16" s="3">
        <v>4.80467036905344</v>
      </c>
      <c r="P16" s="3">
        <v>1.25695264667273</v>
      </c>
      <c r="Q16" s="3">
        <v>4.34217058470176</v>
      </c>
      <c r="R16" s="3">
        <v>6.78385739653112</v>
      </c>
      <c r="S16" s="3">
        <v>7.9798177851786</v>
      </c>
      <c r="T16" s="4">
        <v>3.597566227</v>
      </c>
      <c r="U16" s="3">
        <v>1.34527932051541</v>
      </c>
      <c r="V16" s="3">
        <v>300.299578322412</v>
      </c>
      <c r="W16" s="4">
        <f t="shared" si="1"/>
        <v>0.5560087975</v>
      </c>
      <c r="X16" s="4">
        <f t="shared" si="3"/>
        <v>2.4452457</v>
      </c>
      <c r="Y16" s="5">
        <v>8.27063779544906</v>
      </c>
      <c r="Z16" s="3">
        <v>6.82838283131434</v>
      </c>
      <c r="AA16" s="3">
        <v>4.33062414702135</v>
      </c>
      <c r="AB16" s="3">
        <v>5.75195553293864</v>
      </c>
      <c r="AC16" s="3">
        <v>6.81350511008377</v>
      </c>
      <c r="AD16" s="3">
        <v>-0.838740946219858</v>
      </c>
      <c r="AE16" s="3">
        <v>-7.78299845849851</v>
      </c>
      <c r="AF16" s="3">
        <v>-3.24369626605764</v>
      </c>
      <c r="AG16" s="3">
        <v>-11.6225975266896</v>
      </c>
      <c r="AH16" s="3">
        <v>-16.4238978348757</v>
      </c>
      <c r="AI16" s="3">
        <v>-15.1319005558079</v>
      </c>
      <c r="AJ16" s="3">
        <v>-4.80718490831917</v>
      </c>
      <c r="AK16" s="3">
        <v>-1.7635679428208</v>
      </c>
      <c r="AL16" s="3">
        <v>-5.75249213094656</v>
      </c>
      <c r="AM16" s="3">
        <v>-6.72919230332727</v>
      </c>
      <c r="AN16" s="3">
        <v>-3.48811826529825</v>
      </c>
      <c r="AO16" s="3">
        <v>-6.44178335346888</v>
      </c>
      <c r="AP16" s="3">
        <v>-7.0941814648214</v>
      </c>
      <c r="AQ16" s="6">
        <f>'6monthlag'!I16</f>
        <v>2.149784484</v>
      </c>
      <c r="AR16" s="15">
        <v>-4.0</v>
      </c>
      <c r="AS16" s="15">
        <v>2.66656087602078</v>
      </c>
      <c r="AT16" s="13">
        <f t="shared" si="2"/>
        <v>7.110546906</v>
      </c>
      <c r="AU16" s="14">
        <v>0.0</v>
      </c>
    </row>
    <row r="17">
      <c r="A17" s="1">
        <v>2000.0</v>
      </c>
      <c r="B17" s="5">
        <v>1.83357783347395</v>
      </c>
      <c r="C17" s="3">
        <v>-2.0845468858729</v>
      </c>
      <c r="D17" s="3">
        <v>-4.7164057185106</v>
      </c>
      <c r="E17" s="3">
        <v>-7.24349318489411</v>
      </c>
      <c r="F17" s="3">
        <v>-1.88305895965712</v>
      </c>
      <c r="G17" s="3">
        <v>-1.0373260547716</v>
      </c>
      <c r="H17" s="3">
        <v>-0.818032558498516</v>
      </c>
      <c r="I17" s="3">
        <v>0.0961453339423599</v>
      </c>
      <c r="J17" s="3">
        <v>-1.59276322668964</v>
      </c>
      <c r="K17" s="3">
        <v>-3.41972343487571</v>
      </c>
      <c r="L17" s="3">
        <v>3.54179174419208</v>
      </c>
      <c r="M17" s="3">
        <v>9.14935449168084</v>
      </c>
      <c r="N17" s="3">
        <v>7.9657669571792</v>
      </c>
      <c r="O17" s="3">
        <v>4.92739601905345</v>
      </c>
      <c r="P17" s="3">
        <v>-1.30627780332728</v>
      </c>
      <c r="Q17" s="3">
        <v>-5.96298761529826</v>
      </c>
      <c r="R17" s="3">
        <v>-7.78556030346888</v>
      </c>
      <c r="S17" s="3">
        <v>-6.72213501482139</v>
      </c>
      <c r="T17" s="4">
        <v>73.23801662</v>
      </c>
      <c r="U17" s="3">
        <v>1.09939472982997</v>
      </c>
      <c r="V17" s="3">
        <v>293.675173081535</v>
      </c>
      <c r="W17" s="4">
        <f t="shared" si="1"/>
        <v>1.864736575</v>
      </c>
      <c r="X17" s="4">
        <f t="shared" si="3"/>
        <v>0.5560087975</v>
      </c>
      <c r="Y17" s="5">
        <v>2.82154750430257</v>
      </c>
      <c r="Z17" s="3">
        <v>3.18843606200321</v>
      </c>
      <c r="AA17" s="3">
        <v>0.15598224865775</v>
      </c>
      <c r="AB17" s="3">
        <v>-1.86223950635049</v>
      </c>
      <c r="AC17" s="3">
        <v>6.08238072853627</v>
      </c>
      <c r="AD17" s="3">
        <v>2.48435798509117</v>
      </c>
      <c r="AE17" s="3">
        <v>7.91571494150148</v>
      </c>
      <c r="AF17" s="3">
        <v>2.20446873394235</v>
      </c>
      <c r="AG17" s="3">
        <v>3.03683087331035</v>
      </c>
      <c r="AH17" s="3">
        <v>-0.351889734875698</v>
      </c>
      <c r="AI17" s="3">
        <v>2.09917194419208</v>
      </c>
      <c r="AJ17" s="3">
        <v>0.567000391680836</v>
      </c>
      <c r="AK17" s="3">
        <v>3.82696915717918</v>
      </c>
      <c r="AL17" s="3">
        <v>4.80467036905344</v>
      </c>
      <c r="AM17" s="3">
        <v>1.25695264667273</v>
      </c>
      <c r="AN17" s="3">
        <v>4.34217058470176</v>
      </c>
      <c r="AO17" s="3">
        <v>6.78385739653112</v>
      </c>
      <c r="AP17" s="3">
        <v>7.9798177851786</v>
      </c>
      <c r="AQ17" s="6">
        <f>'6monthlag'!I17</f>
        <v>1.584532394</v>
      </c>
      <c r="AR17" s="15">
        <v>2.1</v>
      </c>
      <c r="AS17" s="15">
        <v>2.279255637912</v>
      </c>
      <c r="AT17" s="13">
        <f t="shared" si="2"/>
        <v>5.195006263</v>
      </c>
      <c r="AU17" s="14">
        <v>0.0</v>
      </c>
    </row>
    <row r="18">
      <c r="A18" s="1">
        <v>2001.0</v>
      </c>
      <c r="B18" s="5">
        <v>-1.37363808286744</v>
      </c>
      <c r="C18" s="3">
        <v>-7.87824447254644</v>
      </c>
      <c r="D18" s="3">
        <v>-7.86306786345881</v>
      </c>
      <c r="E18" s="3">
        <v>-5.82677132471694</v>
      </c>
      <c r="F18" s="3">
        <v>-9.5023200551037</v>
      </c>
      <c r="G18" s="3">
        <v>-10.2846067899263</v>
      </c>
      <c r="H18" s="3">
        <v>-1.4961155584985</v>
      </c>
      <c r="I18" s="3">
        <v>-3.14923826605764</v>
      </c>
      <c r="J18" s="3">
        <v>-8.02732782668963</v>
      </c>
      <c r="K18" s="3">
        <v>-6.81382408487571</v>
      </c>
      <c r="L18" s="3">
        <v>-11.8782827558079</v>
      </c>
      <c r="M18" s="3">
        <v>-8.78481030831918</v>
      </c>
      <c r="N18" s="3">
        <v>-11.0696049428208</v>
      </c>
      <c r="O18" s="3">
        <v>-11.4282311309466</v>
      </c>
      <c r="P18" s="3">
        <v>-3.35401205332727</v>
      </c>
      <c r="Q18" s="3">
        <v>-5.90122161529826</v>
      </c>
      <c r="R18" s="3">
        <v>-5.3319142034689</v>
      </c>
      <c r="S18" s="3">
        <v>-4.37669371482139</v>
      </c>
      <c r="T18" s="4">
        <v>5.005021079</v>
      </c>
      <c r="U18" s="3">
        <v>1.15235394457247</v>
      </c>
      <c r="V18" s="3">
        <v>292.466256004643</v>
      </c>
      <c r="W18" s="4">
        <f t="shared" si="1"/>
        <v>0.6994059109</v>
      </c>
      <c r="X18" s="4">
        <f t="shared" si="3"/>
        <v>1.864736575</v>
      </c>
      <c r="Y18" s="5">
        <v>1.83357783347395</v>
      </c>
      <c r="Z18" s="3">
        <v>-2.0845468858729</v>
      </c>
      <c r="AA18" s="3">
        <v>-4.7164057185106</v>
      </c>
      <c r="AB18" s="3">
        <v>-7.24349318489411</v>
      </c>
      <c r="AC18" s="3">
        <v>-1.88305895965712</v>
      </c>
      <c r="AD18" s="3">
        <v>-1.0373260547716</v>
      </c>
      <c r="AE18" s="3">
        <v>-0.818032558498516</v>
      </c>
      <c r="AF18" s="3">
        <v>0.0961453339423599</v>
      </c>
      <c r="AG18" s="3">
        <v>-1.59276322668964</v>
      </c>
      <c r="AH18" s="3">
        <v>-3.41972343487571</v>
      </c>
      <c r="AI18" s="3">
        <v>3.54179174419208</v>
      </c>
      <c r="AJ18" s="3">
        <v>9.14935449168084</v>
      </c>
      <c r="AK18" s="3">
        <v>7.9657669571792</v>
      </c>
      <c r="AL18" s="3">
        <v>4.92739601905345</v>
      </c>
      <c r="AM18" s="3">
        <v>-1.30627780332728</v>
      </c>
      <c r="AN18" s="3">
        <v>-5.96298761529826</v>
      </c>
      <c r="AO18" s="3">
        <v>-7.78556030346888</v>
      </c>
      <c r="AP18" s="3">
        <v>-6.72213501482139</v>
      </c>
      <c r="AQ18" s="6">
        <f>'6monthlag'!I18</f>
        <v>1.592415707</v>
      </c>
      <c r="AR18" s="15">
        <v>7.37</v>
      </c>
      <c r="AS18" s="15">
        <v>2.53129106628242</v>
      </c>
      <c r="AT18" s="13">
        <f t="shared" si="2"/>
        <v>6.407434462</v>
      </c>
      <c r="AU18" s="14">
        <v>0.0</v>
      </c>
    </row>
    <row r="19">
      <c r="A19" s="1">
        <v>2002.0</v>
      </c>
      <c r="B19" s="5">
        <v>-4.64562966955992</v>
      </c>
      <c r="C19" s="3">
        <v>-10.0020512429504</v>
      </c>
      <c r="D19" s="3">
        <v>-9.10119977036061</v>
      </c>
      <c r="E19" s="3">
        <v>-7.2326125798733</v>
      </c>
      <c r="F19" s="3">
        <v>-16.077235004346</v>
      </c>
      <c r="G19" s="3">
        <v>-12.6591307386843</v>
      </c>
      <c r="H19" s="3">
        <v>-9.13288785849852</v>
      </c>
      <c r="I19" s="3">
        <v>-6.59223991605764</v>
      </c>
      <c r="J19" s="3">
        <v>-11.3363370766896</v>
      </c>
      <c r="K19" s="3">
        <v>-5.43093838487572</v>
      </c>
      <c r="L19" s="3">
        <v>-11.6607296558079</v>
      </c>
      <c r="M19" s="3">
        <v>-13.2874628083192</v>
      </c>
      <c r="N19" s="3">
        <v>-21.8896252928208</v>
      </c>
      <c r="O19" s="3">
        <v>-23.2802079309466</v>
      </c>
      <c r="P19" s="3">
        <v>-4.97647360332728</v>
      </c>
      <c r="Q19" s="3">
        <v>-8.02729811529825</v>
      </c>
      <c r="R19" s="3">
        <v>-9.56902055346889</v>
      </c>
      <c r="S19" s="3">
        <v>-8.17093471482139</v>
      </c>
      <c r="T19" s="4">
        <v>2.946416759</v>
      </c>
      <c r="U19" s="3">
        <v>1.07750313096589</v>
      </c>
      <c r="V19" s="3">
        <v>296.869619076064</v>
      </c>
      <c r="W19" s="4">
        <f t="shared" si="1"/>
        <v>0.4692941761</v>
      </c>
      <c r="X19" s="4">
        <f t="shared" si="3"/>
        <v>0.6994059109</v>
      </c>
      <c r="Y19" s="5">
        <v>-1.37363808286744</v>
      </c>
      <c r="Z19" s="3">
        <v>-7.87824447254644</v>
      </c>
      <c r="AA19" s="3">
        <v>-7.86306786345881</v>
      </c>
      <c r="AB19" s="3">
        <v>-5.82677132471694</v>
      </c>
      <c r="AC19" s="3">
        <v>-9.5023200551037</v>
      </c>
      <c r="AD19" s="3">
        <v>-10.2846067899263</v>
      </c>
      <c r="AE19" s="3">
        <v>-1.4961155584985</v>
      </c>
      <c r="AF19" s="3">
        <v>-3.14923826605764</v>
      </c>
      <c r="AG19" s="3">
        <v>-8.02732782668963</v>
      </c>
      <c r="AH19" s="3">
        <v>-6.81382408487571</v>
      </c>
      <c r="AI19" s="3">
        <v>-11.8782827558079</v>
      </c>
      <c r="AJ19" s="3">
        <v>-8.78481030831918</v>
      </c>
      <c r="AK19" s="3">
        <v>-11.0696049428208</v>
      </c>
      <c r="AL19" s="3">
        <v>-11.4282311309466</v>
      </c>
      <c r="AM19" s="3">
        <v>-3.35401205332727</v>
      </c>
      <c r="AN19" s="3">
        <v>-5.90122161529826</v>
      </c>
      <c r="AO19" s="3">
        <v>-5.3319142034689</v>
      </c>
      <c r="AP19" s="3">
        <v>-4.37669371482139</v>
      </c>
      <c r="AQ19" s="6">
        <f>'6monthlag'!I19</f>
        <v>0.5994156724</v>
      </c>
      <c r="AR19" s="15">
        <v>4.41</v>
      </c>
      <c r="AS19" s="15">
        <v>2.34535786350148</v>
      </c>
      <c r="AT19" s="13">
        <f t="shared" si="2"/>
        <v>5.500703508</v>
      </c>
      <c r="AU19" s="14">
        <v>0.0</v>
      </c>
    </row>
    <row r="20">
      <c r="A20" s="1">
        <v>2003.0</v>
      </c>
      <c r="B20" s="5">
        <v>-2.76849998234923</v>
      </c>
      <c r="C20" s="3">
        <v>-9.08445105404684</v>
      </c>
      <c r="D20" s="3">
        <v>-5.03503686775596</v>
      </c>
      <c r="E20" s="3">
        <v>-3.58571201625571</v>
      </c>
      <c r="F20" s="3">
        <v>-6.17168962982754</v>
      </c>
      <c r="G20" s="3">
        <v>-4.82956274364673</v>
      </c>
      <c r="H20" s="3">
        <v>-4.14649515849851</v>
      </c>
      <c r="I20" s="3">
        <v>-6.00868506605764</v>
      </c>
      <c r="J20" s="3">
        <v>-5.57140242668964</v>
      </c>
      <c r="K20" s="3">
        <v>-7.7515307348757</v>
      </c>
      <c r="L20" s="3">
        <v>-11.1326538558079</v>
      </c>
      <c r="M20" s="3">
        <v>-15.7134129083192</v>
      </c>
      <c r="N20" s="3">
        <v>-20.0640805428208</v>
      </c>
      <c r="O20" s="3">
        <v>-21.9820288309465</v>
      </c>
      <c r="P20" s="3">
        <v>-8.54023715332728</v>
      </c>
      <c r="Q20" s="3">
        <v>-6.30854401529825</v>
      </c>
      <c r="R20" s="3">
        <v>-9.31709905346889</v>
      </c>
      <c r="S20" s="3">
        <v>-10.5515852648214</v>
      </c>
      <c r="T20" s="4">
        <v>2.364343824</v>
      </c>
      <c r="U20" s="3">
        <v>1.12956541212044</v>
      </c>
      <c r="V20" s="3">
        <v>286.761375807909</v>
      </c>
      <c r="W20" s="4">
        <f t="shared" si="1"/>
        <v>0.3737106321</v>
      </c>
      <c r="X20" s="4">
        <f t="shared" si="3"/>
        <v>0.4692941761</v>
      </c>
      <c r="Y20" s="5">
        <v>-4.64562966955992</v>
      </c>
      <c r="Z20" s="3">
        <v>-10.0020512429504</v>
      </c>
      <c r="AA20" s="3">
        <v>-9.10119977036061</v>
      </c>
      <c r="AB20" s="3">
        <v>-7.2326125798733</v>
      </c>
      <c r="AC20" s="3">
        <v>-16.077235004346</v>
      </c>
      <c r="AD20" s="3">
        <v>-12.6591307386843</v>
      </c>
      <c r="AE20" s="3">
        <v>-9.13288785849852</v>
      </c>
      <c r="AF20" s="3">
        <v>-6.59223991605764</v>
      </c>
      <c r="AG20" s="3">
        <v>-11.3363370766896</v>
      </c>
      <c r="AH20" s="3">
        <v>-5.43093838487572</v>
      </c>
      <c r="AI20" s="3">
        <v>-11.6607296558079</v>
      </c>
      <c r="AJ20" s="3">
        <v>-13.2874628083192</v>
      </c>
      <c r="AK20" s="3">
        <v>-21.8896252928208</v>
      </c>
      <c r="AL20" s="3">
        <v>-23.2802079309466</v>
      </c>
      <c r="AM20" s="3">
        <v>-4.97647360332728</v>
      </c>
      <c r="AN20" s="3">
        <v>-8.02729811529825</v>
      </c>
      <c r="AO20" s="3">
        <v>-9.56902055346889</v>
      </c>
      <c r="AP20" s="3">
        <v>-8.17093471482139</v>
      </c>
      <c r="AQ20" s="6">
        <f>'6monthlag'!I20</f>
        <v>0.4241267276</v>
      </c>
      <c r="AR20" s="15">
        <v>9.95</v>
      </c>
      <c r="AS20" s="15">
        <v>2.30782338021674</v>
      </c>
      <c r="AT20" s="13">
        <f t="shared" si="2"/>
        <v>5.326048754</v>
      </c>
      <c r="AU20" s="14">
        <v>0.0</v>
      </c>
    </row>
    <row r="21">
      <c r="A21" s="1">
        <v>2004.0</v>
      </c>
      <c r="B21" s="5">
        <v>1.47405018893181</v>
      </c>
      <c r="C21" s="3">
        <v>-5.57617097948616</v>
      </c>
      <c r="D21" s="3">
        <v>-3.05830150326477</v>
      </c>
      <c r="E21" s="3">
        <v>-3.60669572711893</v>
      </c>
      <c r="F21" s="3">
        <v>-11.7851649086198</v>
      </c>
      <c r="G21" s="3">
        <v>-11.3269264282047</v>
      </c>
      <c r="H21" s="3">
        <v>-8.7301042584985</v>
      </c>
      <c r="I21" s="3">
        <v>0.267620833942345</v>
      </c>
      <c r="J21" s="3">
        <v>-6.30538657668964</v>
      </c>
      <c r="K21" s="3">
        <v>-6.46190133487572</v>
      </c>
      <c r="L21" s="3">
        <v>-5.54614160580792</v>
      </c>
      <c r="M21" s="3">
        <v>-3.80714095831917</v>
      </c>
      <c r="N21" s="3">
        <v>-6.94559654282082</v>
      </c>
      <c r="O21" s="3">
        <v>-8.36734943094655</v>
      </c>
      <c r="P21" s="3">
        <v>-5.04961925332728</v>
      </c>
      <c r="Q21" s="3">
        <v>-1.22937781529825</v>
      </c>
      <c r="R21" s="3">
        <v>-1.64897980346888</v>
      </c>
      <c r="S21" s="3">
        <v>-7.92010301482139</v>
      </c>
      <c r="T21" s="4">
        <v>2.586540278</v>
      </c>
      <c r="U21" s="3">
        <v>0.941662401797184</v>
      </c>
      <c r="V21" s="3">
        <v>292.457868030655</v>
      </c>
      <c r="W21" s="4">
        <f t="shared" si="1"/>
        <v>0.4127192457</v>
      </c>
      <c r="X21" s="4">
        <f t="shared" si="3"/>
        <v>0.3737106321</v>
      </c>
      <c r="Y21" s="5">
        <v>-2.76849998234923</v>
      </c>
      <c r="Z21" s="3">
        <v>-9.08445105404684</v>
      </c>
      <c r="AA21" s="3">
        <v>-5.03503686775596</v>
      </c>
      <c r="AB21" s="3">
        <v>-3.58571201625571</v>
      </c>
      <c r="AC21" s="3">
        <v>-6.17168962982754</v>
      </c>
      <c r="AD21" s="3">
        <v>-4.82956274364673</v>
      </c>
      <c r="AE21" s="3">
        <v>-4.14649515849851</v>
      </c>
      <c r="AF21" s="3">
        <v>-6.00868506605764</v>
      </c>
      <c r="AG21" s="3">
        <v>-5.57140242668964</v>
      </c>
      <c r="AH21" s="3">
        <v>-7.7515307348757</v>
      </c>
      <c r="AI21" s="3">
        <v>-11.1326538558079</v>
      </c>
      <c r="AJ21" s="3">
        <v>-15.7134129083192</v>
      </c>
      <c r="AK21" s="3">
        <v>-20.0640805428208</v>
      </c>
      <c r="AL21" s="3">
        <v>-21.9820288309465</v>
      </c>
      <c r="AM21" s="3">
        <v>-8.54023715332728</v>
      </c>
      <c r="AN21" s="3">
        <v>-6.30854401529825</v>
      </c>
      <c r="AO21" s="3">
        <v>-9.31709905346889</v>
      </c>
      <c r="AP21" s="3">
        <v>-10.5515852648214</v>
      </c>
      <c r="AQ21" s="6">
        <f>'6monthlag'!I21</f>
        <v>0.3936527641</v>
      </c>
      <c r="AR21" s="15">
        <v>28.78</v>
      </c>
      <c r="AS21" s="15">
        <v>2.32334198113208</v>
      </c>
      <c r="AT21" s="13">
        <f t="shared" si="2"/>
        <v>5.397917961</v>
      </c>
      <c r="AU21" s="14">
        <v>0.0</v>
      </c>
    </row>
    <row r="22">
      <c r="A22" s="1">
        <v>2005.0</v>
      </c>
      <c r="B22" s="5">
        <v>1.06813014466968</v>
      </c>
      <c r="C22" s="3">
        <v>2.36120487212406</v>
      </c>
      <c r="D22" s="3">
        <v>1.42801913808933</v>
      </c>
      <c r="E22" s="3">
        <v>0.0334982772766352</v>
      </c>
      <c r="F22" s="3">
        <v>-7.63544775225012</v>
      </c>
      <c r="G22" s="3">
        <v>-3.32952099423102</v>
      </c>
      <c r="H22" s="3">
        <v>-5.22688865849851</v>
      </c>
      <c r="I22" s="3">
        <v>-6.35511226605766</v>
      </c>
      <c r="J22" s="3">
        <v>-7.00949152668963</v>
      </c>
      <c r="K22" s="3">
        <v>-8.37060498487571</v>
      </c>
      <c r="L22" s="3">
        <v>-6.61951245580792</v>
      </c>
      <c r="M22" s="3">
        <v>-6.52960710831917</v>
      </c>
      <c r="N22" s="3">
        <v>-3.7348877428208</v>
      </c>
      <c r="O22" s="3">
        <v>-10.4371032309465</v>
      </c>
      <c r="P22" s="3">
        <v>-6.29726775332728</v>
      </c>
      <c r="Q22" s="3">
        <v>-7.41025911529826</v>
      </c>
      <c r="R22" s="3">
        <v>-5.7837203034689</v>
      </c>
      <c r="S22" s="3">
        <v>-5.6080414148214</v>
      </c>
      <c r="T22" s="4">
        <v>31.20986333</v>
      </c>
      <c r="U22" s="3">
        <v>0.874529055204658</v>
      </c>
      <c r="V22" s="3">
        <v>286.084685182111</v>
      </c>
      <c r="W22" s="4">
        <f t="shared" si="1"/>
        <v>1.494291867</v>
      </c>
      <c r="X22" s="4">
        <f t="shared" si="3"/>
        <v>0.4127192457</v>
      </c>
      <c r="Y22" s="5">
        <v>1.47405018893181</v>
      </c>
      <c r="Z22" s="3">
        <v>-5.57617097948616</v>
      </c>
      <c r="AA22" s="3">
        <v>-3.05830150326477</v>
      </c>
      <c r="AB22" s="3">
        <v>-3.60669572711893</v>
      </c>
      <c r="AC22" s="3">
        <v>-11.7851649086198</v>
      </c>
      <c r="AD22" s="3">
        <v>-11.3269264282047</v>
      </c>
      <c r="AE22" s="3">
        <v>-8.7301042584985</v>
      </c>
      <c r="AF22" s="3">
        <v>0.267620833942345</v>
      </c>
      <c r="AG22" s="3">
        <v>-6.30538657668964</v>
      </c>
      <c r="AH22" s="3">
        <v>-6.46190133487572</v>
      </c>
      <c r="AI22" s="3">
        <v>-5.54614160580792</v>
      </c>
      <c r="AJ22" s="3">
        <v>-3.80714095831917</v>
      </c>
      <c r="AK22" s="3">
        <v>-6.94559654282082</v>
      </c>
      <c r="AL22" s="3">
        <v>-8.36734943094655</v>
      </c>
      <c r="AM22" s="3">
        <v>-5.04961925332728</v>
      </c>
      <c r="AN22" s="3">
        <v>-1.22937781529825</v>
      </c>
      <c r="AO22" s="3">
        <v>-1.64897980346888</v>
      </c>
      <c r="AP22" s="3">
        <v>-7.92010301482139</v>
      </c>
      <c r="AQ22" s="6">
        <f>'6monthlag'!I22</f>
        <v>1.227840492</v>
      </c>
      <c r="AR22" s="15">
        <v>4.67</v>
      </c>
      <c r="AS22" s="15">
        <v>2.29837651122624</v>
      </c>
      <c r="AT22" s="13">
        <f t="shared" si="2"/>
        <v>5.282534587</v>
      </c>
      <c r="AU22" s="14">
        <v>0.0</v>
      </c>
    </row>
    <row r="23">
      <c r="A23" s="1">
        <v>2006.0</v>
      </c>
      <c r="B23" s="5">
        <v>2.43353816271426</v>
      </c>
      <c r="C23" s="3">
        <v>3.33449441373941</v>
      </c>
      <c r="D23" s="3">
        <v>1.85152666884261</v>
      </c>
      <c r="E23" s="3">
        <v>-1.17133664193541</v>
      </c>
      <c r="F23" s="3">
        <v>-2.92387380289291</v>
      </c>
      <c r="G23" s="3">
        <v>2.18099715070517</v>
      </c>
      <c r="H23" s="3">
        <v>-2.69490865849852</v>
      </c>
      <c r="I23" s="3">
        <v>-2.60091366605764</v>
      </c>
      <c r="J23" s="3">
        <v>-7.50188532668965</v>
      </c>
      <c r="K23" s="3">
        <v>-10.0575972348757</v>
      </c>
      <c r="L23" s="3">
        <v>-9.51150730580793</v>
      </c>
      <c r="M23" s="3">
        <v>-6.41722480831916</v>
      </c>
      <c r="N23" s="3">
        <v>-10.7762606428208</v>
      </c>
      <c r="O23" s="3">
        <v>-14.4902765309465</v>
      </c>
      <c r="P23" s="3">
        <v>-7.99390295332728</v>
      </c>
      <c r="Q23" s="3">
        <v>-2.50451571529825</v>
      </c>
      <c r="R23" s="3">
        <v>-5.06266555346889</v>
      </c>
      <c r="S23" s="3">
        <v>-10.3458481148214</v>
      </c>
      <c r="T23" s="4">
        <v>15.91320522</v>
      </c>
      <c r="U23" s="3">
        <v>1.09928159638463</v>
      </c>
      <c r="V23" s="3">
        <v>289.738452689176</v>
      </c>
      <c r="W23" s="4">
        <f t="shared" si="1"/>
        <v>1.201757664</v>
      </c>
      <c r="X23" s="4">
        <f t="shared" si="3"/>
        <v>1.494291867</v>
      </c>
      <c r="Y23" s="5">
        <v>1.06813014466968</v>
      </c>
      <c r="Z23" s="3">
        <v>2.36120487212406</v>
      </c>
      <c r="AA23" s="3">
        <v>1.42801913808933</v>
      </c>
      <c r="AB23" s="3">
        <v>0.0334982772766352</v>
      </c>
      <c r="AC23" s="3">
        <v>-7.63544775225012</v>
      </c>
      <c r="AD23" s="3">
        <v>-3.32952099423102</v>
      </c>
      <c r="AE23" s="3">
        <v>-5.22688865849851</v>
      </c>
      <c r="AF23" s="3">
        <v>-6.35511226605766</v>
      </c>
      <c r="AG23" s="3">
        <v>-7.00949152668963</v>
      </c>
      <c r="AH23" s="3">
        <v>-8.37060498487571</v>
      </c>
      <c r="AI23" s="3">
        <v>-6.61951245580792</v>
      </c>
      <c r="AJ23" s="3">
        <v>-6.52960710831917</v>
      </c>
      <c r="AK23" s="3">
        <v>-3.7348877428208</v>
      </c>
      <c r="AL23" s="3">
        <v>-10.4371032309465</v>
      </c>
      <c r="AM23" s="3">
        <v>-6.29726775332728</v>
      </c>
      <c r="AN23" s="3">
        <v>-7.41025911529826</v>
      </c>
      <c r="AO23" s="3">
        <v>-5.7837203034689</v>
      </c>
      <c r="AP23" s="3">
        <v>-5.6080414148214</v>
      </c>
      <c r="AQ23" s="6">
        <f>'6monthlag'!I23</f>
        <v>1.372203567</v>
      </c>
      <c r="AR23" s="15">
        <v>-2.82</v>
      </c>
      <c r="AS23" s="15">
        <v>2.37264587409368</v>
      </c>
      <c r="AT23" s="13">
        <f t="shared" si="2"/>
        <v>5.629448444</v>
      </c>
      <c r="AU23" s="14">
        <v>0.0</v>
      </c>
    </row>
    <row r="24">
      <c r="A24" s="1">
        <v>2007.0</v>
      </c>
      <c r="B24" s="5">
        <v>-1.7239780188934</v>
      </c>
      <c r="C24" s="3">
        <v>-1.00662195033905</v>
      </c>
      <c r="D24" s="3">
        <v>0.227335619425389</v>
      </c>
      <c r="E24" s="3">
        <v>0.392516362965409</v>
      </c>
      <c r="F24" s="3">
        <v>-8.26392999005311</v>
      </c>
      <c r="G24" s="3">
        <v>-2.83270694770317</v>
      </c>
      <c r="H24" s="3">
        <v>-5.46104060849852</v>
      </c>
      <c r="I24" s="3">
        <v>-3.28337466605764</v>
      </c>
      <c r="J24" s="3">
        <v>-9.16192352668963</v>
      </c>
      <c r="K24" s="3">
        <v>-10.7379962348757</v>
      </c>
      <c r="L24" s="3">
        <v>-6.88301865580792</v>
      </c>
      <c r="M24" s="3">
        <v>-7.83453190831918</v>
      </c>
      <c r="N24" s="3">
        <v>-12.0348636428208</v>
      </c>
      <c r="O24" s="3">
        <v>-12.2242995309466</v>
      </c>
      <c r="P24" s="3">
        <v>-4.87707445332728</v>
      </c>
      <c r="Q24" s="3">
        <v>-0.921000315298244</v>
      </c>
      <c r="R24" s="3">
        <v>2.39367869653111</v>
      </c>
      <c r="S24" s="3">
        <v>-2.07134231482141</v>
      </c>
      <c r="T24" s="4">
        <v>0.207796575</v>
      </c>
      <c r="U24" s="3">
        <v>0.918505465485892</v>
      </c>
      <c r="V24" s="3">
        <v>298.382952110153</v>
      </c>
      <c r="W24" s="4">
        <f t="shared" si="1"/>
        <v>-0.682361615</v>
      </c>
      <c r="X24" s="4">
        <f t="shared" si="3"/>
        <v>1.201757664</v>
      </c>
      <c r="Y24" s="5">
        <v>2.43353816271426</v>
      </c>
      <c r="Z24" s="3">
        <v>3.33449441373941</v>
      </c>
      <c r="AA24" s="3">
        <v>1.85152666884261</v>
      </c>
      <c r="AB24" s="3">
        <v>-1.17133664193541</v>
      </c>
      <c r="AC24" s="3">
        <v>-2.92387380289291</v>
      </c>
      <c r="AD24" s="3">
        <v>2.18099715070517</v>
      </c>
      <c r="AE24" s="3">
        <v>-2.69490865849852</v>
      </c>
      <c r="AF24" s="3">
        <v>-2.60091366605764</v>
      </c>
      <c r="AG24" s="3">
        <v>-7.50188532668965</v>
      </c>
      <c r="AH24" s="3">
        <v>-10.0575972348757</v>
      </c>
      <c r="AI24" s="3">
        <v>-9.51150730580793</v>
      </c>
      <c r="AJ24" s="3">
        <v>-6.41722480831916</v>
      </c>
      <c r="AK24" s="3">
        <v>-10.7762606428208</v>
      </c>
      <c r="AL24" s="3">
        <v>-14.4902765309465</v>
      </c>
      <c r="AM24" s="3">
        <v>-7.99390295332728</v>
      </c>
      <c r="AN24" s="3">
        <v>-2.50451571529825</v>
      </c>
      <c r="AO24" s="3">
        <v>-5.06266555346889</v>
      </c>
      <c r="AP24" s="3">
        <v>-10.3458481148214</v>
      </c>
      <c r="AQ24" s="6">
        <f>'6monthlag'!I24</f>
        <v>0.9063620307</v>
      </c>
      <c r="AR24" s="15">
        <v>-0.17</v>
      </c>
      <c r="AS24" s="15">
        <v>2.35394648829431</v>
      </c>
      <c r="AT24" s="13">
        <f t="shared" si="2"/>
        <v>5.54106407</v>
      </c>
      <c r="AU24" s="14">
        <v>0.0</v>
      </c>
    </row>
    <row r="25">
      <c r="A25" s="1">
        <v>2008.0</v>
      </c>
      <c r="B25" s="5">
        <v>-1.35993422211044</v>
      </c>
      <c r="C25" s="3">
        <v>-3.54798882798985</v>
      </c>
      <c r="D25" s="3">
        <v>0.180284072181337</v>
      </c>
      <c r="E25" s="3">
        <v>-4.15478010683302</v>
      </c>
      <c r="F25" s="3">
        <v>-12.1221327919953</v>
      </c>
      <c r="G25" s="3">
        <v>-8.54199880886208</v>
      </c>
      <c r="H25" s="3">
        <v>-3.18246545849851</v>
      </c>
      <c r="I25" s="3">
        <v>-4.17985476605765</v>
      </c>
      <c r="J25" s="3">
        <v>-7.24857972668966</v>
      </c>
      <c r="K25" s="3">
        <v>-11.7092563348757</v>
      </c>
      <c r="L25" s="3">
        <v>-6.28635935580792</v>
      </c>
      <c r="M25" s="3">
        <v>-5.77132710831917</v>
      </c>
      <c r="N25" s="3">
        <v>-13.8053035928208</v>
      </c>
      <c r="O25" s="3">
        <v>-20.8378629309466</v>
      </c>
      <c r="P25" s="3">
        <v>-7.95470835332726</v>
      </c>
      <c r="Q25" s="3">
        <v>-7.09211236529825</v>
      </c>
      <c r="R25" s="3">
        <v>-9.5569759034689</v>
      </c>
      <c r="S25" s="3">
        <v>-13.9530514148214</v>
      </c>
      <c r="T25" s="4">
        <v>0.971953276</v>
      </c>
      <c r="U25" s="3">
        <v>1.0588057082217</v>
      </c>
      <c r="V25" s="3">
        <v>280.709522720439</v>
      </c>
      <c r="W25" s="4">
        <f t="shared" si="1"/>
        <v>-0.01235461209</v>
      </c>
      <c r="X25" s="4">
        <f t="shared" si="3"/>
        <v>-0.682361615</v>
      </c>
      <c r="Y25" s="5">
        <v>-1.7239780188934</v>
      </c>
      <c r="Z25" s="3">
        <v>-1.00662195033905</v>
      </c>
      <c r="AA25" s="3">
        <v>0.227335619425389</v>
      </c>
      <c r="AB25" s="3">
        <v>0.392516362965409</v>
      </c>
      <c r="AC25" s="3">
        <v>-8.26392999005311</v>
      </c>
      <c r="AD25" s="3">
        <v>-2.83270694770317</v>
      </c>
      <c r="AE25" s="3">
        <v>-5.46104060849852</v>
      </c>
      <c r="AF25" s="3">
        <v>-3.28337466605764</v>
      </c>
      <c r="AG25" s="3">
        <v>-9.16192352668963</v>
      </c>
      <c r="AH25" s="3">
        <v>-10.7379962348757</v>
      </c>
      <c r="AI25" s="3">
        <v>-6.88301865580792</v>
      </c>
      <c r="AJ25" s="3">
        <v>-7.83453190831918</v>
      </c>
      <c r="AK25" s="3">
        <v>-12.0348636428208</v>
      </c>
      <c r="AL25" s="3">
        <v>-12.2242995309466</v>
      </c>
      <c r="AM25" s="3">
        <v>-4.87707445332728</v>
      </c>
      <c r="AN25" s="3">
        <v>-0.921000315298244</v>
      </c>
      <c r="AO25" s="3">
        <v>2.39367869653111</v>
      </c>
      <c r="AP25" s="3">
        <v>-2.07134231482141</v>
      </c>
      <c r="AQ25" s="6">
        <f>'6monthlag'!I25</f>
        <v>-0.2292400645</v>
      </c>
      <c r="AR25" s="15">
        <v>-5.06</v>
      </c>
      <c r="AS25" s="15">
        <v>2.31870309844423</v>
      </c>
      <c r="AT25" s="13">
        <f t="shared" si="2"/>
        <v>5.376384059</v>
      </c>
      <c r="AU25" s="16">
        <v>5.745291374</v>
      </c>
    </row>
    <row r="26">
      <c r="A26" s="1">
        <v>2009.0</v>
      </c>
      <c r="B26" s="5">
        <v>-0.0550520118826796</v>
      </c>
      <c r="C26" s="3">
        <v>-1.65453000185764</v>
      </c>
      <c r="D26" s="3">
        <v>1.21239355911163</v>
      </c>
      <c r="E26" s="3">
        <v>-0.937968771091903</v>
      </c>
      <c r="F26" s="3">
        <v>-7.28014672460709</v>
      </c>
      <c r="G26" s="3">
        <v>-4.53696009670448</v>
      </c>
      <c r="H26" s="3">
        <v>-0.310945208498524</v>
      </c>
      <c r="I26" s="3">
        <v>-3.81759716605765</v>
      </c>
      <c r="J26" s="3">
        <v>-6.93437962668963</v>
      </c>
      <c r="K26" s="3">
        <v>-5.99162383487573</v>
      </c>
      <c r="L26" s="3">
        <v>-3.95402350580792</v>
      </c>
      <c r="M26" s="3">
        <v>-6.10934210831917</v>
      </c>
      <c r="N26" s="3">
        <v>-6.76704764282081</v>
      </c>
      <c r="O26" s="3">
        <v>-7.67433553094656</v>
      </c>
      <c r="P26" s="3">
        <v>-8.61261985332726</v>
      </c>
      <c r="Q26" s="3">
        <v>-3.88482981529825</v>
      </c>
      <c r="R26" s="3">
        <v>-8.48785220346889</v>
      </c>
      <c r="S26" s="3">
        <v>-10.7292118148214</v>
      </c>
      <c r="T26" s="4">
        <v>22.05384286</v>
      </c>
      <c r="U26" s="3">
        <v>0.804971538355544</v>
      </c>
      <c r="V26" s="3">
        <v>294.153119999495</v>
      </c>
      <c r="W26" s="4">
        <f t="shared" si="1"/>
        <v>1.343484276</v>
      </c>
      <c r="X26" s="4">
        <f t="shared" si="3"/>
        <v>-0.01235461209</v>
      </c>
      <c r="Y26" s="5">
        <v>-1.35993422211044</v>
      </c>
      <c r="Z26" s="3">
        <v>-3.54798882798985</v>
      </c>
      <c r="AA26" s="3">
        <v>0.180284072181337</v>
      </c>
      <c r="AB26" s="3">
        <v>-4.15478010683302</v>
      </c>
      <c r="AC26" s="3">
        <v>-12.1221327919953</v>
      </c>
      <c r="AD26" s="3">
        <v>-8.54199880886208</v>
      </c>
      <c r="AE26" s="3">
        <v>-3.18246545849851</v>
      </c>
      <c r="AF26" s="3">
        <v>-4.17985476605765</v>
      </c>
      <c r="AG26" s="3">
        <v>-7.24857972668966</v>
      </c>
      <c r="AH26" s="3">
        <v>-11.7092563348757</v>
      </c>
      <c r="AI26" s="3">
        <v>-6.28635935580792</v>
      </c>
      <c r="AJ26" s="3">
        <v>-5.77132710831917</v>
      </c>
      <c r="AK26" s="3">
        <v>-13.8053035928208</v>
      </c>
      <c r="AL26" s="3">
        <v>-20.8378629309466</v>
      </c>
      <c r="AM26" s="3">
        <v>-7.95470835332726</v>
      </c>
      <c r="AN26" s="3">
        <v>-7.09211236529825</v>
      </c>
      <c r="AO26" s="3">
        <v>-9.5569759034689</v>
      </c>
      <c r="AP26" s="3">
        <v>-13.9530514148214</v>
      </c>
      <c r="AQ26" s="6">
        <f>'6monthlag'!I26</f>
        <v>1.06118466</v>
      </c>
      <c r="AR26" s="15">
        <v>-0.77</v>
      </c>
      <c r="AS26" s="15">
        <v>2.1946392430017</v>
      </c>
      <c r="AT26" s="13">
        <f t="shared" si="2"/>
        <v>4.816441407</v>
      </c>
      <c r="AU26" s="16">
        <v>4.803766063</v>
      </c>
    </row>
    <row r="27">
      <c r="A27" s="1">
        <v>2010.0</v>
      </c>
      <c r="B27" s="5">
        <v>9.87189585840628</v>
      </c>
      <c r="C27" s="3">
        <v>11.2664124728861</v>
      </c>
      <c r="D27" s="3">
        <v>7.19845606422831</v>
      </c>
      <c r="E27" s="3">
        <v>4.44449583685207</v>
      </c>
      <c r="F27" s="3">
        <v>0.798498080560449</v>
      </c>
      <c r="G27" s="3">
        <v>6.36687659041112</v>
      </c>
      <c r="H27" s="3">
        <v>-2.68980020849851</v>
      </c>
      <c r="I27" s="3">
        <v>-4.77249736605765</v>
      </c>
      <c r="J27" s="3">
        <v>-5.63713477668965</v>
      </c>
      <c r="K27" s="3">
        <v>-8.12267348487572</v>
      </c>
      <c r="L27" s="3">
        <v>-8.75438640580792</v>
      </c>
      <c r="M27" s="3">
        <v>-11.5360975083192</v>
      </c>
      <c r="N27" s="3">
        <v>-21.7129693428208</v>
      </c>
      <c r="O27" s="3">
        <v>-18.9140097809466</v>
      </c>
      <c r="P27" s="3">
        <v>-11.2665050533273</v>
      </c>
      <c r="Q27" s="3">
        <v>-10.1588320152983</v>
      </c>
      <c r="R27" s="3">
        <v>-7.0860261034689</v>
      </c>
      <c r="S27" s="3">
        <v>-9.66111491482138</v>
      </c>
      <c r="T27" s="4">
        <v>120.2946233</v>
      </c>
      <c r="U27" s="3">
        <v>1.27521674895795</v>
      </c>
      <c r="V27" s="3">
        <v>289.945632011</v>
      </c>
      <c r="W27" s="4">
        <f t="shared" si="1"/>
        <v>2.080246217</v>
      </c>
      <c r="X27" s="4">
        <f t="shared" si="3"/>
        <v>1.343484276</v>
      </c>
      <c r="Y27" s="5">
        <v>-0.0550520118826796</v>
      </c>
      <c r="Z27" s="3">
        <v>-1.65453000185764</v>
      </c>
      <c r="AA27" s="3">
        <v>1.21239355911163</v>
      </c>
      <c r="AB27" s="3">
        <v>-0.937968771091903</v>
      </c>
      <c r="AC27" s="3">
        <v>-7.28014672460709</v>
      </c>
      <c r="AD27" s="3">
        <v>-4.53696009670448</v>
      </c>
      <c r="AE27" s="3">
        <v>-0.310945208498524</v>
      </c>
      <c r="AF27" s="3">
        <v>-3.81759716605765</v>
      </c>
      <c r="AG27" s="3">
        <v>-6.93437962668963</v>
      </c>
      <c r="AH27" s="3">
        <v>-5.99162383487573</v>
      </c>
      <c r="AI27" s="3">
        <v>-3.95402350580792</v>
      </c>
      <c r="AJ27" s="3">
        <v>-6.10934210831917</v>
      </c>
      <c r="AK27" s="3">
        <v>-6.76704764282081</v>
      </c>
      <c r="AL27" s="3">
        <v>-7.67433553094656</v>
      </c>
      <c r="AM27" s="3">
        <v>-8.61261985332726</v>
      </c>
      <c r="AN27" s="3">
        <v>-3.88482981529825</v>
      </c>
      <c r="AO27" s="3">
        <v>-8.48785220346889</v>
      </c>
      <c r="AP27" s="3">
        <v>-10.7292118148214</v>
      </c>
      <c r="AQ27" s="6">
        <f>'6monthlag'!I27</f>
        <v>1.852322796</v>
      </c>
      <c r="AR27" s="15">
        <v>11.19</v>
      </c>
      <c r="AS27" s="15">
        <v>2.37129330254041</v>
      </c>
      <c r="AT27" s="13">
        <f t="shared" si="2"/>
        <v>5.623031927</v>
      </c>
      <c r="AU27" s="16">
        <v>5.655690549</v>
      </c>
    </row>
    <row r="28">
      <c r="A28" s="1">
        <v>2011.0</v>
      </c>
      <c r="B28" s="5">
        <v>5.34654549676475</v>
      </c>
      <c r="C28" s="3">
        <v>9.82486223962644</v>
      </c>
      <c r="D28" s="3">
        <v>9.07547164471077</v>
      </c>
      <c r="E28" s="3">
        <v>5.47631996127143</v>
      </c>
      <c r="F28" s="3">
        <v>9.90792214126162</v>
      </c>
      <c r="G28" s="3">
        <v>6.81138470589747</v>
      </c>
      <c r="H28" s="3">
        <v>1.12806264150149</v>
      </c>
      <c r="I28" s="3">
        <v>1.16538573394236</v>
      </c>
      <c r="J28" s="3">
        <v>0.0176913733103561</v>
      </c>
      <c r="K28" s="3">
        <v>-4.97786523487571</v>
      </c>
      <c r="L28" s="3">
        <v>-1.99205295580791</v>
      </c>
      <c r="M28" s="3">
        <v>-4.90042595831916</v>
      </c>
      <c r="N28" s="3">
        <v>-8.44036054282081</v>
      </c>
      <c r="O28" s="3">
        <v>-4.73714673094655</v>
      </c>
      <c r="P28" s="3">
        <v>-2.66209495332728</v>
      </c>
      <c r="Q28" s="3">
        <v>1.01857538470175</v>
      </c>
      <c r="R28" s="3">
        <v>-4.94907670346889</v>
      </c>
      <c r="S28" s="3">
        <v>-9.6540314148214</v>
      </c>
      <c r="T28" s="4">
        <v>34.19814461</v>
      </c>
      <c r="U28" s="3">
        <v>0.904049072914844</v>
      </c>
      <c r="V28" s="3">
        <v>291.183740376981</v>
      </c>
      <c r="W28" s="4">
        <f t="shared" si="1"/>
        <v>1.534002544</v>
      </c>
      <c r="X28" s="4">
        <f t="shared" si="3"/>
        <v>2.080246217</v>
      </c>
      <c r="Y28" s="5">
        <v>9.87189585840628</v>
      </c>
      <c r="Z28" s="3">
        <v>11.2664124728861</v>
      </c>
      <c r="AA28" s="3">
        <v>7.19845606422831</v>
      </c>
      <c r="AB28" s="3">
        <v>4.44449583685207</v>
      </c>
      <c r="AC28" s="3">
        <v>0.798498080560449</v>
      </c>
      <c r="AD28" s="3">
        <v>6.36687659041112</v>
      </c>
      <c r="AE28" s="3">
        <v>-2.68980020849851</v>
      </c>
      <c r="AF28" s="3">
        <v>-4.77249736605765</v>
      </c>
      <c r="AG28" s="3">
        <v>-5.63713477668965</v>
      </c>
      <c r="AH28" s="3">
        <v>-8.12267348487572</v>
      </c>
      <c r="AI28" s="3">
        <v>-8.75438640580792</v>
      </c>
      <c r="AJ28" s="3">
        <v>-11.5360975083192</v>
      </c>
      <c r="AK28" s="3">
        <v>-21.7129693428208</v>
      </c>
      <c r="AL28" s="3">
        <v>-18.9140097809466</v>
      </c>
      <c r="AM28" s="3">
        <v>-11.2665050533273</v>
      </c>
      <c r="AN28" s="3">
        <v>-10.1588320152983</v>
      </c>
      <c r="AO28" s="3">
        <v>-7.0860261034689</v>
      </c>
      <c r="AP28" s="3">
        <v>-9.66111491482138</v>
      </c>
      <c r="AQ28" s="6">
        <f>'6monthlag'!I28</f>
        <v>1.887878158</v>
      </c>
      <c r="AR28" s="15">
        <v>-3.227486544</v>
      </c>
      <c r="AS28" s="15">
        <v>2.28140688501075</v>
      </c>
      <c r="AT28" s="13">
        <f t="shared" si="2"/>
        <v>5.204817375</v>
      </c>
      <c r="AU28" s="16">
        <v>5.147433515</v>
      </c>
    </row>
    <row r="29">
      <c r="A29" s="1">
        <v>2012.0</v>
      </c>
      <c r="B29" s="5">
        <v>-0.341944228346904</v>
      </c>
      <c r="C29" s="3">
        <v>-0.158113293910731</v>
      </c>
      <c r="D29" s="3">
        <v>2.44734472992701</v>
      </c>
      <c r="E29" s="3">
        <v>3.25675766046095</v>
      </c>
      <c r="F29" s="3">
        <v>7.5862221133074</v>
      </c>
      <c r="G29" s="3">
        <v>5.00556893964563</v>
      </c>
      <c r="H29" s="3">
        <v>-2.8642775084985</v>
      </c>
      <c r="I29" s="3">
        <v>-10.3289677660576</v>
      </c>
      <c r="J29" s="3">
        <v>-8.16718842668965</v>
      </c>
      <c r="K29" s="3">
        <v>-6.19893733487572</v>
      </c>
      <c r="L29" s="3">
        <v>-7.76688015580791</v>
      </c>
      <c r="M29" s="3">
        <v>-10.4293831083192</v>
      </c>
      <c r="N29" s="3">
        <v>-8.80870164282081</v>
      </c>
      <c r="O29" s="3">
        <v>-4.48370363094656</v>
      </c>
      <c r="P29" s="3">
        <v>-1.18305345332726</v>
      </c>
      <c r="Q29" s="3">
        <v>-5.36284151529826</v>
      </c>
      <c r="R29" s="3">
        <v>-0.9570013034689</v>
      </c>
      <c r="S29" s="3">
        <v>-0.733588814821388</v>
      </c>
      <c r="T29" s="4">
        <v>0.562484987</v>
      </c>
      <c r="U29" s="3">
        <v>0.990794221147146</v>
      </c>
      <c r="V29" s="3">
        <v>298.482162660983</v>
      </c>
      <c r="W29" s="4">
        <f t="shared" si="1"/>
        <v>-0.2498890646</v>
      </c>
      <c r="X29" s="4">
        <f t="shared" si="3"/>
        <v>1.534002544</v>
      </c>
      <c r="Y29" s="5">
        <v>5.34654549676475</v>
      </c>
      <c r="Z29" s="3">
        <v>9.82486223962644</v>
      </c>
      <c r="AA29" s="3">
        <v>9.07547164471077</v>
      </c>
      <c r="AB29" s="3">
        <v>5.47631996127143</v>
      </c>
      <c r="AC29" s="3">
        <v>9.90792214126162</v>
      </c>
      <c r="AD29" s="3">
        <v>6.81138470589747</v>
      </c>
      <c r="AE29" s="3">
        <v>1.12806264150149</v>
      </c>
      <c r="AF29" s="3">
        <v>1.16538573394236</v>
      </c>
      <c r="AG29" s="3">
        <v>0.0176913733103561</v>
      </c>
      <c r="AH29" s="3">
        <v>-4.97786523487571</v>
      </c>
      <c r="AI29" s="3">
        <v>-1.99205295580791</v>
      </c>
      <c r="AJ29" s="3">
        <v>-4.90042595831916</v>
      </c>
      <c r="AK29" s="3">
        <v>-8.44036054282081</v>
      </c>
      <c r="AL29" s="3">
        <v>-4.73714673094655</v>
      </c>
      <c r="AM29" s="3">
        <v>-2.66209495332728</v>
      </c>
      <c r="AN29" s="3">
        <v>1.01857538470175</v>
      </c>
      <c r="AO29" s="3">
        <v>-4.94907670346889</v>
      </c>
      <c r="AP29" s="3">
        <v>-9.6540314148214</v>
      </c>
      <c r="AQ29" s="6">
        <f>'6monthlag'!I29</f>
        <v>1.240057638</v>
      </c>
      <c r="AR29" s="15">
        <v>5.200707309</v>
      </c>
      <c r="AS29" s="15">
        <v>2.30066353964077</v>
      </c>
      <c r="AT29" s="13">
        <f t="shared" si="2"/>
        <v>5.293052723</v>
      </c>
      <c r="AU29" s="16">
        <v>5.563267805</v>
      </c>
    </row>
    <row r="30">
      <c r="A30" s="1">
        <v>2013.0</v>
      </c>
      <c r="B30" s="5">
        <v>-9.13488122107299</v>
      </c>
      <c r="C30" s="3">
        <v>-4.33855775227349</v>
      </c>
      <c r="D30" s="3">
        <v>-12.7388463480565</v>
      </c>
      <c r="E30" s="3">
        <v>-12.6751038901807</v>
      </c>
      <c r="F30" s="3">
        <v>-14.7229921137572</v>
      </c>
      <c r="G30" s="3">
        <v>-11.5945180573073</v>
      </c>
      <c r="H30" s="3">
        <v>0.348772891501469</v>
      </c>
      <c r="I30" s="3">
        <v>-5.18803401605764</v>
      </c>
      <c r="J30" s="3">
        <v>-2.22613762668965</v>
      </c>
      <c r="K30" s="3">
        <v>6.02612341512429</v>
      </c>
      <c r="L30" s="3">
        <v>3.37877034419208</v>
      </c>
      <c r="M30" s="3">
        <v>-1.96710555831918</v>
      </c>
      <c r="N30" s="3">
        <v>0.602330157179182</v>
      </c>
      <c r="O30" s="3">
        <v>4.00469951905345</v>
      </c>
      <c r="P30" s="3">
        <v>-1.50196120332727</v>
      </c>
      <c r="Q30" s="3">
        <v>-9.93028511529826</v>
      </c>
      <c r="R30" s="3">
        <v>-10.0720566034689</v>
      </c>
      <c r="S30" s="3">
        <v>-1.61656541482139</v>
      </c>
      <c r="T30" s="4">
        <v>0.044300423</v>
      </c>
      <c r="U30" s="3">
        <v>0.862189695398935</v>
      </c>
      <c r="V30" s="3">
        <v>299.223817775394</v>
      </c>
      <c r="W30" s="4">
        <f t="shared" si="1"/>
        <v>-1.353592127</v>
      </c>
      <c r="X30" s="4">
        <f t="shared" si="3"/>
        <v>-0.2498890646</v>
      </c>
      <c r="Y30" s="5">
        <v>-0.341944228346904</v>
      </c>
      <c r="Z30" s="3">
        <v>-0.158113293910731</v>
      </c>
      <c r="AA30" s="3">
        <v>2.44734472992701</v>
      </c>
      <c r="AB30" s="3">
        <v>3.25675766046095</v>
      </c>
      <c r="AC30" s="3">
        <v>7.5862221133074</v>
      </c>
      <c r="AD30" s="3">
        <v>5.00556893964563</v>
      </c>
      <c r="AE30" s="3">
        <v>-2.8642775084985</v>
      </c>
      <c r="AF30" s="3">
        <v>-10.3289677660576</v>
      </c>
      <c r="AG30" s="3">
        <v>-8.16718842668965</v>
      </c>
      <c r="AH30" s="3">
        <v>-6.19893733487572</v>
      </c>
      <c r="AI30" s="3">
        <v>-7.76688015580791</v>
      </c>
      <c r="AJ30" s="3">
        <v>-10.4293831083192</v>
      </c>
      <c r="AK30" s="3">
        <v>-8.80870164282081</v>
      </c>
      <c r="AL30" s="3">
        <v>-4.48370363094656</v>
      </c>
      <c r="AM30" s="3">
        <v>-1.18305345332726</v>
      </c>
      <c r="AN30" s="3">
        <v>-5.36284151529826</v>
      </c>
      <c r="AO30" s="3">
        <v>-0.9570013034689</v>
      </c>
      <c r="AP30" s="3">
        <v>-0.733588814821388</v>
      </c>
      <c r="AQ30" s="6">
        <f>'6monthlag'!I30</f>
        <v>-0.5179948659</v>
      </c>
      <c r="AR30" s="15">
        <v>2.268214153</v>
      </c>
      <c r="AS30" s="15">
        <v>2.14033776734481</v>
      </c>
      <c r="AT30" s="13">
        <f t="shared" si="2"/>
        <v>4.581045758</v>
      </c>
      <c r="AU30" s="16">
        <v>4.778745736</v>
      </c>
    </row>
    <row r="31">
      <c r="A31" s="1">
        <v>2014.0</v>
      </c>
      <c r="B31" s="5">
        <v>-9.90222246701518</v>
      </c>
      <c r="C31" s="3">
        <v>-13.9100750483133</v>
      </c>
      <c r="D31" s="3">
        <v>-11.1230649516559</v>
      </c>
      <c r="E31" s="3">
        <v>-12.1588383386752</v>
      </c>
      <c r="F31" s="3">
        <v>-17.2880009700272</v>
      </c>
      <c r="G31" s="3">
        <v>-14.5759975841929</v>
      </c>
      <c r="H31" s="3">
        <v>-11.5252775584985</v>
      </c>
      <c r="I31" s="3">
        <v>-20.5793926660577</v>
      </c>
      <c r="J31" s="3">
        <v>-16.0483425266897</v>
      </c>
      <c r="K31" s="3">
        <v>-7.42995738487571</v>
      </c>
      <c r="L31" s="3">
        <v>-14.1539367058079</v>
      </c>
      <c r="M31" s="3">
        <v>-22.4740595083192</v>
      </c>
      <c r="N31" s="3">
        <v>-14.8455227428208</v>
      </c>
      <c r="O31" s="3">
        <v>-10.5412683309466</v>
      </c>
      <c r="P31" s="3">
        <v>-5.00023185332728</v>
      </c>
      <c r="Q31" s="3">
        <v>-9.26327301529824</v>
      </c>
      <c r="R31" s="3">
        <v>-3.91749455346888</v>
      </c>
      <c r="S31" s="3">
        <v>0.136818085178618</v>
      </c>
      <c r="T31" s="4">
        <v>0.072492978</v>
      </c>
      <c r="U31" s="3">
        <v>0.761370895987418</v>
      </c>
      <c r="V31" s="3">
        <v>290.949913871817</v>
      </c>
      <c r="W31" s="4">
        <f t="shared" si="1"/>
        <v>-1.139704059</v>
      </c>
      <c r="X31" s="4">
        <f t="shared" si="3"/>
        <v>-1.353592127</v>
      </c>
      <c r="Y31" s="5">
        <v>-9.13488122107299</v>
      </c>
      <c r="Z31" s="3">
        <v>-4.33855775227349</v>
      </c>
      <c r="AA31" s="3">
        <v>-12.7388463480565</v>
      </c>
      <c r="AB31" s="3">
        <v>-12.6751038901807</v>
      </c>
      <c r="AC31" s="3">
        <v>-14.7229921137572</v>
      </c>
      <c r="AD31" s="3">
        <v>-11.5945180573073</v>
      </c>
      <c r="AE31" s="3">
        <v>0.348772891501469</v>
      </c>
      <c r="AF31" s="3">
        <v>-5.18803401605764</v>
      </c>
      <c r="AG31" s="3">
        <v>-2.22613762668965</v>
      </c>
      <c r="AH31" s="3">
        <v>6.02612341512429</v>
      </c>
      <c r="AI31" s="3">
        <v>3.37877034419208</v>
      </c>
      <c r="AJ31" s="3">
        <v>-1.96710555831918</v>
      </c>
      <c r="AK31" s="3">
        <v>0.602330157179182</v>
      </c>
      <c r="AL31" s="3">
        <v>4.00469951905345</v>
      </c>
      <c r="AM31" s="3">
        <v>-1.50196120332727</v>
      </c>
      <c r="AN31" s="3">
        <v>-9.93028511529826</v>
      </c>
      <c r="AO31" s="3">
        <v>-10.0720566034689</v>
      </c>
      <c r="AP31" s="3">
        <v>-1.61656541482139</v>
      </c>
      <c r="AQ31" s="6">
        <f>'6monthlag'!I31</f>
        <v>-1.23361169</v>
      </c>
      <c r="AR31" s="15">
        <v>3.426256294</v>
      </c>
      <c r="AS31" s="15">
        <v>2.11710776788454</v>
      </c>
      <c r="AT31" s="13">
        <f t="shared" si="2"/>
        <v>4.482145301</v>
      </c>
      <c r="AU31" s="16">
        <v>4.726015419</v>
      </c>
    </row>
    <row r="32">
      <c r="A32" s="1">
        <v>2015.0</v>
      </c>
      <c r="B32" s="5">
        <v>-14.2669284650707</v>
      </c>
      <c r="C32" s="3">
        <v>-16.5161634032087</v>
      </c>
      <c r="D32" s="3">
        <v>-11.4948853184002</v>
      </c>
      <c r="E32" s="3">
        <v>-14.661119571107</v>
      </c>
      <c r="F32" s="3">
        <v>-18.5356638527386</v>
      </c>
      <c r="G32" s="3">
        <v>-14.2426345251471</v>
      </c>
      <c r="H32" s="3">
        <v>-11.1824561584985</v>
      </c>
      <c r="I32" s="3">
        <v>-18.8069325160576</v>
      </c>
      <c r="J32" s="3">
        <v>-15.1894362766896</v>
      </c>
      <c r="K32" s="3">
        <v>-7.10849903487571</v>
      </c>
      <c r="L32" s="3">
        <v>-11.0064669058079</v>
      </c>
      <c r="M32" s="3">
        <v>-20.6226812583192</v>
      </c>
      <c r="N32" s="3">
        <v>-17.2724422928208</v>
      </c>
      <c r="O32" s="3">
        <v>-11.7986385809466</v>
      </c>
      <c r="P32" s="3">
        <v>-8.71923835332729</v>
      </c>
      <c r="Q32" s="3">
        <v>-14.5115955152982</v>
      </c>
      <c r="R32" s="3">
        <v>-12.5678421034689</v>
      </c>
      <c r="S32" s="3">
        <v>-11.6301833648214</v>
      </c>
      <c r="T32" s="4">
        <v>1.819340293</v>
      </c>
      <c r="U32" s="3">
        <v>0.813265992205187</v>
      </c>
      <c r="V32" s="3">
        <v>288.506443346488</v>
      </c>
      <c r="W32" s="4">
        <f t="shared" si="1"/>
        <v>0.259913938</v>
      </c>
      <c r="X32" s="4">
        <f t="shared" si="3"/>
        <v>-1.139704059</v>
      </c>
      <c r="Y32" s="5">
        <v>-9.90222246701518</v>
      </c>
      <c r="Z32" s="3">
        <v>-13.9100750483133</v>
      </c>
      <c r="AA32" s="3">
        <v>-11.1230649516559</v>
      </c>
      <c r="AB32" s="3">
        <v>-12.1588383386752</v>
      </c>
      <c r="AC32" s="3">
        <v>-17.2880009700272</v>
      </c>
      <c r="AD32" s="3">
        <v>-14.5759975841929</v>
      </c>
      <c r="AE32" s="3">
        <v>-11.5252775584985</v>
      </c>
      <c r="AF32" s="3">
        <v>-20.5793926660577</v>
      </c>
      <c r="AG32" s="3">
        <v>-16.0483425266897</v>
      </c>
      <c r="AH32" s="3">
        <v>-7.42995738487571</v>
      </c>
      <c r="AI32" s="3">
        <v>-14.1539367058079</v>
      </c>
      <c r="AJ32" s="3">
        <v>-22.4740595083192</v>
      </c>
      <c r="AK32" s="3">
        <v>-14.8455227428208</v>
      </c>
      <c r="AL32" s="3">
        <v>-10.5412683309466</v>
      </c>
      <c r="AM32" s="3">
        <v>-5.00023185332728</v>
      </c>
      <c r="AN32" s="3">
        <v>-9.26327301529824</v>
      </c>
      <c r="AO32" s="3">
        <v>-3.91749455346888</v>
      </c>
      <c r="AP32" s="3">
        <v>0.136818085178618</v>
      </c>
      <c r="AQ32" s="6">
        <f>'6monthlag'!I32</f>
        <v>-0.02414713668</v>
      </c>
      <c r="AR32" s="15">
        <v>-1.457247848</v>
      </c>
      <c r="AS32" s="15">
        <v>2.03802554845875</v>
      </c>
      <c r="AT32" s="13">
        <f t="shared" si="2"/>
        <v>4.153548136</v>
      </c>
      <c r="AU32" s="16">
        <v>4.320547386</v>
      </c>
    </row>
    <row r="33">
      <c r="A33" s="1">
        <v>2016.0</v>
      </c>
      <c r="B33" s="5">
        <v>-12.0947882390582</v>
      </c>
      <c r="C33" s="3">
        <v>-9.21921121050428</v>
      </c>
      <c r="D33" s="3">
        <v>-10.9547181102313</v>
      </c>
      <c r="E33" s="3">
        <v>-7.97991030279763</v>
      </c>
      <c r="F33" s="3">
        <v>-5.67535955841179</v>
      </c>
      <c r="G33" s="3">
        <v>-6.39586804103534</v>
      </c>
      <c r="H33" s="3">
        <v>-3.3308250584985</v>
      </c>
      <c r="I33" s="3">
        <v>-16.1303512660577</v>
      </c>
      <c r="J33" s="3">
        <v>-12.8573164266896</v>
      </c>
      <c r="K33" s="3">
        <v>-3.71382023487571</v>
      </c>
      <c r="L33" s="3">
        <v>-7.93787590580791</v>
      </c>
      <c r="M33" s="3">
        <v>-12.2393269083192</v>
      </c>
      <c r="N33" s="3">
        <v>-15.0824416928208</v>
      </c>
      <c r="O33" s="3">
        <v>-20.3451043309466</v>
      </c>
      <c r="P33" s="3">
        <v>-7.75717510332727</v>
      </c>
      <c r="Q33" s="3">
        <v>-14.1196324152982</v>
      </c>
      <c r="R33" s="3">
        <v>-12.6728776034689</v>
      </c>
      <c r="S33" s="3">
        <v>-8.8151366148214</v>
      </c>
      <c r="T33" s="4">
        <v>5.387289994</v>
      </c>
      <c r="U33" s="3">
        <v>1.38613067989225</v>
      </c>
      <c r="V33" s="3">
        <v>295.328218835072</v>
      </c>
      <c r="W33" s="4">
        <f t="shared" si="1"/>
        <v>0.7313703539</v>
      </c>
      <c r="X33" s="4">
        <f t="shared" si="3"/>
        <v>0.259913938</v>
      </c>
      <c r="Y33" s="5">
        <v>-14.2669284650707</v>
      </c>
      <c r="Z33" s="3">
        <v>-16.5161634032087</v>
      </c>
      <c r="AA33" s="3">
        <v>-11.4948853184002</v>
      </c>
      <c r="AB33" s="3">
        <v>-14.661119571107</v>
      </c>
      <c r="AC33" s="3">
        <v>-18.5356638527386</v>
      </c>
      <c r="AD33" s="3">
        <v>-14.2426345251471</v>
      </c>
      <c r="AE33" s="3">
        <v>-11.1824561584985</v>
      </c>
      <c r="AF33" s="3">
        <v>-18.8069325160576</v>
      </c>
      <c r="AG33" s="3">
        <v>-15.1894362766896</v>
      </c>
      <c r="AH33" s="3">
        <v>-7.10849903487571</v>
      </c>
      <c r="AI33" s="3">
        <v>-11.0064669058079</v>
      </c>
      <c r="AJ33" s="3">
        <v>-20.6226812583192</v>
      </c>
      <c r="AK33" s="3">
        <v>-17.2724422928208</v>
      </c>
      <c r="AL33" s="3">
        <v>-11.7986385809466</v>
      </c>
      <c r="AM33" s="3">
        <v>-8.71923835332729</v>
      </c>
      <c r="AN33" s="3">
        <v>-14.5115955152982</v>
      </c>
      <c r="AO33" s="3">
        <v>-12.5678421034689</v>
      </c>
      <c r="AP33" s="3">
        <v>-11.6301833648214</v>
      </c>
      <c r="AQ33" s="6">
        <f>'6monthlag'!I33</f>
        <v>0.5567022469</v>
      </c>
      <c r="AR33" s="15">
        <v>-8.480542381</v>
      </c>
      <c r="AS33" s="15">
        <v>2.27897546276366</v>
      </c>
      <c r="AT33" s="13">
        <f t="shared" si="2"/>
        <v>5.19372916</v>
      </c>
      <c r="AU33" s="16">
        <v>6.050901347</v>
      </c>
    </row>
    <row r="34">
      <c r="A34" s="1">
        <v>2017.0</v>
      </c>
      <c r="B34" s="5">
        <v>17.277446206922</v>
      </c>
      <c r="C34" s="3">
        <v>21.7863299761656</v>
      </c>
      <c r="D34" s="3">
        <v>30.077828990937</v>
      </c>
      <c r="E34" s="3">
        <v>37.1679266023045</v>
      </c>
      <c r="F34" s="3">
        <v>38.0160682744494</v>
      </c>
      <c r="G34" s="3">
        <v>29.047592908738</v>
      </c>
      <c r="H34" s="3">
        <v>8.9030170415015</v>
      </c>
      <c r="I34" s="3">
        <v>-7.82179116605765</v>
      </c>
      <c r="J34" s="3">
        <v>1.45479347331036</v>
      </c>
      <c r="K34" s="3">
        <v>1.40033996512429</v>
      </c>
      <c r="L34" s="3">
        <v>-1.14435135580791</v>
      </c>
      <c r="M34" s="3">
        <v>-10.6185914083192</v>
      </c>
      <c r="N34" s="3">
        <v>-12.2381836428208</v>
      </c>
      <c r="O34" s="3">
        <v>-8.77977453094655</v>
      </c>
      <c r="P34" s="3">
        <v>0.0882741466727168</v>
      </c>
      <c r="Q34" s="3">
        <v>-7.62372711529824</v>
      </c>
      <c r="R34" s="3">
        <v>-7.32831780346889</v>
      </c>
      <c r="S34" s="3">
        <v>-5.8236754148214</v>
      </c>
      <c r="T34" s="4">
        <v>2207.239983</v>
      </c>
      <c r="U34" s="3">
        <v>1.07571493959</v>
      </c>
      <c r="V34" s="3">
        <v>288.052476302241</v>
      </c>
      <c r="W34" s="4">
        <f t="shared" si="1"/>
        <v>3.343849555</v>
      </c>
      <c r="X34" s="4">
        <f t="shared" si="3"/>
        <v>0.7313703539</v>
      </c>
      <c r="Y34" s="5">
        <v>-12.0947882390582</v>
      </c>
      <c r="Z34" s="3">
        <v>-9.21921121050428</v>
      </c>
      <c r="AA34" s="3">
        <v>-10.9547181102313</v>
      </c>
      <c r="AB34" s="3">
        <v>-7.97991030279763</v>
      </c>
      <c r="AC34" s="3">
        <v>-5.67535955841179</v>
      </c>
      <c r="AD34" s="3">
        <v>-6.39586804103534</v>
      </c>
      <c r="AE34" s="3">
        <v>-3.3308250584985</v>
      </c>
      <c r="AF34" s="3">
        <v>-16.1303512660577</v>
      </c>
      <c r="AG34" s="3">
        <v>-12.8573164266896</v>
      </c>
      <c r="AH34" s="3">
        <v>-3.71382023487571</v>
      </c>
      <c r="AI34" s="3">
        <v>-7.93787590580791</v>
      </c>
      <c r="AJ34" s="3">
        <v>-12.2393269083192</v>
      </c>
      <c r="AK34" s="3">
        <v>-15.0824416928208</v>
      </c>
      <c r="AL34" s="3">
        <v>-20.3451043309466</v>
      </c>
      <c r="AM34" s="3">
        <v>-7.75717510332727</v>
      </c>
      <c r="AN34" s="3">
        <v>-14.1196324152982</v>
      </c>
      <c r="AO34" s="3">
        <v>-12.6728776034689</v>
      </c>
      <c r="AP34" s="3">
        <v>-8.8151366148214</v>
      </c>
      <c r="AQ34" s="6">
        <f>'6monthlag'!I34</f>
        <v>3.043878266</v>
      </c>
      <c r="AR34" s="15">
        <v>-5.338145808</v>
      </c>
      <c r="AS34" s="15">
        <v>2.14534940036899</v>
      </c>
      <c r="AT34" s="13">
        <f t="shared" si="2"/>
        <v>4.60252405</v>
      </c>
      <c r="AU34" s="16">
        <v>4.692865226</v>
      </c>
    </row>
    <row r="35">
      <c r="A35" s="1">
        <v>2018.0</v>
      </c>
      <c r="B35" s="5">
        <v>1.39666933601575</v>
      </c>
      <c r="C35" s="3">
        <v>6.63878978124814</v>
      </c>
      <c r="D35" s="3">
        <v>4.78564318653616</v>
      </c>
      <c r="E35" s="3">
        <v>10.25088572291</v>
      </c>
      <c r="F35" s="3">
        <v>20.297194719965</v>
      </c>
      <c r="G35" s="3">
        <v>19.2650463805891</v>
      </c>
      <c r="H35" s="3">
        <v>12.4429808415015</v>
      </c>
      <c r="I35" s="3">
        <v>11.7306908839423</v>
      </c>
      <c r="J35" s="3">
        <v>16.4373016733104</v>
      </c>
      <c r="K35" s="3">
        <v>14.7308581651243</v>
      </c>
      <c r="L35" s="3">
        <v>14.2276082441921</v>
      </c>
      <c r="M35" s="3">
        <v>13.4435847916808</v>
      </c>
      <c r="N35" s="3">
        <v>18.3625034571792</v>
      </c>
      <c r="O35" s="3">
        <v>20.2942380690535</v>
      </c>
      <c r="P35" s="3">
        <v>13.5618808466727</v>
      </c>
      <c r="Q35" s="3">
        <v>15.6763443847018</v>
      </c>
      <c r="R35" s="3">
        <v>15.0036636965311</v>
      </c>
      <c r="S35" s="3">
        <v>19.3549424851786</v>
      </c>
      <c r="T35" s="4">
        <v>4.173917631</v>
      </c>
      <c r="U35" s="3">
        <v>0.797408534559502</v>
      </c>
      <c r="V35" s="3">
        <v>301.496829337661</v>
      </c>
      <c r="W35" s="4">
        <f t="shared" si="1"/>
        <v>0.6205438744</v>
      </c>
      <c r="X35" s="4">
        <f t="shared" si="3"/>
        <v>3.343849555</v>
      </c>
      <c r="Y35" s="5">
        <v>17.277446206922</v>
      </c>
      <c r="Z35" s="3">
        <v>21.7863299761656</v>
      </c>
      <c r="AA35" s="3">
        <v>30.077828990937</v>
      </c>
      <c r="AB35" s="3">
        <v>37.1679266023045</v>
      </c>
      <c r="AC35" s="3">
        <v>38.0160682744494</v>
      </c>
      <c r="AD35" s="3">
        <v>29.047592908738</v>
      </c>
      <c r="AE35" s="3">
        <v>8.9030170415015</v>
      </c>
      <c r="AF35" s="3">
        <v>-7.82179116605765</v>
      </c>
      <c r="AG35" s="3">
        <v>1.45479347331036</v>
      </c>
      <c r="AH35" s="3">
        <v>1.40033996512429</v>
      </c>
      <c r="AI35" s="3">
        <v>-1.14435135580791</v>
      </c>
      <c r="AJ35" s="3">
        <v>-10.6185914083192</v>
      </c>
      <c r="AK35" s="3">
        <v>-12.2381836428208</v>
      </c>
      <c r="AL35" s="3">
        <v>-8.77977453094655</v>
      </c>
      <c r="AM35" s="3">
        <v>0.0882741466727168</v>
      </c>
      <c r="AN35" s="3">
        <v>-7.62372711529824</v>
      </c>
      <c r="AO35" s="3">
        <v>-7.32831780346889</v>
      </c>
      <c r="AP35" s="3">
        <v>-5.8236754148214</v>
      </c>
      <c r="AQ35" s="6">
        <f>'6monthlag'!I35</f>
        <v>3.04364004</v>
      </c>
      <c r="AR35" s="15">
        <v>-0.744294352</v>
      </c>
      <c r="AS35" s="15">
        <v>2.18442773504764</v>
      </c>
      <c r="AT35" s="13">
        <f t="shared" si="2"/>
        <v>4.77172453</v>
      </c>
      <c r="AU35" s="16">
        <v>4.696507358</v>
      </c>
    </row>
    <row r="36">
      <c r="A36" s="1">
        <v>2019.0</v>
      </c>
      <c r="B36" s="5">
        <v>0.118146182284704</v>
      </c>
      <c r="C36" s="3">
        <v>5.80463322534874</v>
      </c>
      <c r="D36" s="3">
        <v>4.89609920630147</v>
      </c>
      <c r="E36" s="3">
        <v>6.66764990359098</v>
      </c>
      <c r="F36" s="3">
        <v>17.7432049702904</v>
      </c>
      <c r="G36" s="3">
        <v>14.6174161634542</v>
      </c>
      <c r="H36" s="3">
        <v>9.26188234150146</v>
      </c>
      <c r="I36" s="3">
        <v>8.17457823394233</v>
      </c>
      <c r="J36" s="3">
        <v>12.1747823733104</v>
      </c>
      <c r="K36" s="3">
        <v>10.0509695651243</v>
      </c>
      <c r="L36" s="3">
        <v>12.6024408941921</v>
      </c>
      <c r="M36" s="3">
        <v>11.3205542416808</v>
      </c>
      <c r="N36" s="3">
        <v>13.8366747571792</v>
      </c>
      <c r="O36" s="3">
        <v>16.5952214690534</v>
      </c>
      <c r="P36" s="3">
        <v>10.5349004466727</v>
      </c>
      <c r="Q36" s="3">
        <v>1.94791918470176</v>
      </c>
      <c r="R36" s="3">
        <v>8.30673649653112</v>
      </c>
      <c r="S36" s="3">
        <v>9.59605858517861</v>
      </c>
      <c r="T36" s="4">
        <v>291.5674982</v>
      </c>
      <c r="U36" s="3">
        <v>1.08558931597468</v>
      </c>
      <c r="V36" s="3">
        <v>283.216861297091</v>
      </c>
      <c r="W36" s="4">
        <f t="shared" si="1"/>
        <v>2.46473911</v>
      </c>
      <c r="X36" s="4">
        <f t="shared" si="3"/>
        <v>0.6205438744</v>
      </c>
      <c r="Y36" s="5">
        <v>1.39666933601575</v>
      </c>
      <c r="Z36" s="3">
        <v>6.63878978124814</v>
      </c>
      <c r="AA36" s="3">
        <v>4.78564318653616</v>
      </c>
      <c r="AB36" s="3">
        <v>10.25088572291</v>
      </c>
      <c r="AC36" s="3">
        <v>20.297194719965</v>
      </c>
      <c r="AD36" s="3">
        <v>19.2650463805891</v>
      </c>
      <c r="AE36" s="3">
        <v>12.4429808415015</v>
      </c>
      <c r="AF36" s="3">
        <v>11.7306908839423</v>
      </c>
      <c r="AG36" s="3">
        <v>16.4373016733104</v>
      </c>
      <c r="AH36" s="3">
        <v>14.7308581651243</v>
      </c>
      <c r="AI36" s="3">
        <v>14.2276082441921</v>
      </c>
      <c r="AJ36" s="3">
        <v>13.4435847916808</v>
      </c>
      <c r="AK36" s="3">
        <v>18.3625034571792</v>
      </c>
      <c r="AL36" s="3">
        <v>20.2942380690535</v>
      </c>
      <c r="AM36" s="3">
        <v>13.5618808466727</v>
      </c>
      <c r="AN36" s="3">
        <v>15.6763443847018</v>
      </c>
      <c r="AO36" s="3">
        <v>15.0036636965311</v>
      </c>
      <c r="AP36" s="3">
        <v>19.3549424851786</v>
      </c>
      <c r="AQ36" s="6">
        <f>'6monthlag'!I36</f>
        <v>2.169882152</v>
      </c>
      <c r="AR36" s="15">
        <v>-0.068973581</v>
      </c>
      <c r="AS36" s="15">
        <v>2.52413893232074</v>
      </c>
      <c r="AT36" s="13">
        <f t="shared" si="2"/>
        <v>6.37127735</v>
      </c>
      <c r="AU36" s="17">
        <v>4.542795853</v>
      </c>
    </row>
    <row r="37">
      <c r="A37" s="1">
        <v>2020.0</v>
      </c>
      <c r="B37" s="5">
        <v>-7.22852673930464</v>
      </c>
      <c r="C37" s="3">
        <v>-4.96904372792258</v>
      </c>
      <c r="D37" s="3">
        <v>-5.61112633217562</v>
      </c>
      <c r="E37" s="3">
        <v>-4.14054538079306</v>
      </c>
      <c r="F37" s="3">
        <v>5.35660741564735</v>
      </c>
      <c r="G37" s="3">
        <v>7.55990967969376</v>
      </c>
      <c r="H37" s="3">
        <v>4.05136144150148</v>
      </c>
      <c r="I37" s="3">
        <v>5.75968743394236</v>
      </c>
      <c r="J37" s="3">
        <v>9.99666952331035</v>
      </c>
      <c r="K37" s="3">
        <v>6.45057171512428</v>
      </c>
      <c r="L37" s="3">
        <v>10.2344846441921</v>
      </c>
      <c r="M37" s="3">
        <v>12.6926340916808</v>
      </c>
      <c r="N37" s="3">
        <v>21.9081836071792</v>
      </c>
      <c r="O37" s="3">
        <v>24.8269126690535</v>
      </c>
      <c r="P37" s="3">
        <v>17.3798078966727</v>
      </c>
      <c r="Q37" s="3">
        <v>13.7843626847018</v>
      </c>
      <c r="R37" s="3">
        <v>16.2655243465311</v>
      </c>
      <c r="S37" s="3">
        <v>20.6694210851786</v>
      </c>
      <c r="T37" s="4">
        <v>1.709570527</v>
      </c>
      <c r="U37" s="3">
        <v>0.85495007262402</v>
      </c>
      <c r="V37" s="3">
        <v>302.365918348721</v>
      </c>
      <c r="W37" s="4">
        <f t="shared" si="1"/>
        <v>0.232887022</v>
      </c>
      <c r="X37" s="4">
        <f t="shared" si="3"/>
        <v>2.46473911</v>
      </c>
      <c r="Y37" s="5">
        <v>0.118146182284704</v>
      </c>
      <c r="Z37" s="3">
        <v>5.80463322534874</v>
      </c>
      <c r="AA37" s="3">
        <v>4.89609920630147</v>
      </c>
      <c r="AB37" s="3">
        <v>6.66764990359098</v>
      </c>
      <c r="AC37" s="3">
        <v>17.7432049702904</v>
      </c>
      <c r="AD37" s="3">
        <v>14.6174161634542</v>
      </c>
      <c r="AE37" s="3">
        <v>9.26188234150146</v>
      </c>
      <c r="AF37" s="3">
        <v>8.17457823394233</v>
      </c>
      <c r="AG37" s="3">
        <v>12.1747823733104</v>
      </c>
      <c r="AH37" s="3">
        <v>10.0509695651243</v>
      </c>
      <c r="AI37" s="3">
        <v>12.6024408941921</v>
      </c>
      <c r="AJ37" s="3">
        <v>11.3205542416808</v>
      </c>
      <c r="AK37" s="3">
        <v>13.8366747571792</v>
      </c>
      <c r="AL37" s="3">
        <v>16.5952214690534</v>
      </c>
      <c r="AM37" s="3">
        <v>10.5349004466727</v>
      </c>
      <c r="AN37" s="3">
        <v>1.94791918470176</v>
      </c>
      <c r="AO37" s="3">
        <v>8.30673649653112</v>
      </c>
      <c r="AP37" s="3">
        <v>9.59605858517861</v>
      </c>
      <c r="AQ37" s="6">
        <f>'6monthlag'!I37</f>
        <v>2.166248111</v>
      </c>
      <c r="AR37" s="15">
        <v>-3.494931255</v>
      </c>
      <c r="AS37" s="15">
        <v>2.17425361155698</v>
      </c>
      <c r="AT37" s="13">
        <f t="shared" si="2"/>
        <v>4.727378767</v>
      </c>
      <c r="AU37" s="17">
        <v>4.314005957</v>
      </c>
    </row>
    <row r="38">
      <c r="X38" s="4"/>
      <c r="Y38" s="5"/>
      <c r="Z38" s="3"/>
      <c r="AA38" s="3"/>
      <c r="AB38" s="3"/>
      <c r="AC38" s="3"/>
      <c r="AD38" s="3"/>
      <c r="AE38" s="3"/>
      <c r="AF38" s="3"/>
      <c r="AG38" s="3"/>
      <c r="AH38" s="3"/>
      <c r="AI38" s="3"/>
      <c r="AJ38" s="3"/>
      <c r="AK38" s="3"/>
      <c r="AL38" s="3"/>
      <c r="AM38" s="3"/>
      <c r="AN38" s="3"/>
      <c r="AO38" s="3"/>
      <c r="AP38" s="3"/>
      <c r="AQ38" s="6" t="str">
        <f>'6monthlag'!I38</f>
        <v/>
      </c>
      <c r="AR38" s="18"/>
      <c r="AS38" s="18"/>
      <c r="AT38" s="18"/>
      <c r="AU38" s="18"/>
    </row>
  </sheetData>
  <customSheetViews>
    <customSheetView guid="{FEBA9742-8D52-438A-98AD-DDAA1C4B4AF7}" filter="1" showAutoFilter="1">
      <autoFilter ref="$A$1:$AU$37"/>
      <extLst>
        <ext uri="GoogleSheetsCustomDataVersion1">
          <go:sheetsCustomData xmlns:go="http://customooxmlschemas.google.com/" filterViewId="1170838572"/>
        </ext>
      </extLst>
    </customSheetView>
  </customSheetViews>
  <drawing r:id="rId1"/>
  <tableParts count="1">
    <tablePart r:id="rId3"/>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0"/>
  <sheetData>
    <row r="1">
      <c r="A1" s="6" t="s">
        <v>47</v>
      </c>
      <c r="B1" s="6" t="s">
        <v>44</v>
      </c>
      <c r="C1" s="6" t="s">
        <v>48</v>
      </c>
      <c r="D1" s="6" t="s">
        <v>49</v>
      </c>
      <c r="E1" s="6" t="s">
        <v>50</v>
      </c>
      <c r="F1" s="6" t="s">
        <v>51</v>
      </c>
      <c r="G1" s="6" t="s">
        <v>52</v>
      </c>
      <c r="H1" s="6" t="s">
        <v>53</v>
      </c>
      <c r="I1" s="6" t="s">
        <v>54</v>
      </c>
      <c r="J1" s="6" t="s">
        <v>55</v>
      </c>
      <c r="K1" s="6" t="s">
        <v>56</v>
      </c>
      <c r="L1" s="6" t="s">
        <v>57</v>
      </c>
      <c r="M1" s="6" t="s">
        <v>58</v>
      </c>
      <c r="N1" s="6" t="s">
        <v>59</v>
      </c>
      <c r="O1" s="6" t="s">
        <v>60</v>
      </c>
      <c r="P1" s="6" t="s">
        <v>61</v>
      </c>
      <c r="Q1" s="6" t="s">
        <v>62</v>
      </c>
      <c r="R1" s="6" t="s">
        <v>63</v>
      </c>
      <c r="S1" s="6" t="s">
        <v>64</v>
      </c>
      <c r="T1" s="6" t="s">
        <v>65</v>
      </c>
      <c r="U1" s="6" t="s">
        <v>66</v>
      </c>
      <c r="V1" s="6" t="s">
        <v>67</v>
      </c>
      <c r="W1" s="6" t="s">
        <v>68</v>
      </c>
      <c r="X1" s="6" t="s">
        <v>69</v>
      </c>
      <c r="Y1" s="6" t="s">
        <v>70</v>
      </c>
      <c r="Z1" s="6" t="s">
        <v>71</v>
      </c>
      <c r="AA1" s="6" t="s">
        <v>72</v>
      </c>
      <c r="AB1" s="6" t="s">
        <v>73</v>
      </c>
      <c r="AC1" s="6" t="s">
        <v>25</v>
      </c>
      <c r="AD1" s="6" t="s">
        <v>26</v>
      </c>
      <c r="AE1" s="6" t="s">
        <v>27</v>
      </c>
      <c r="AF1" s="6" t="s">
        <v>28</v>
      </c>
      <c r="AG1" s="6" t="s">
        <v>29</v>
      </c>
      <c r="AH1" s="6" t="s">
        <v>30</v>
      </c>
      <c r="AI1" s="6" t="s">
        <v>31</v>
      </c>
      <c r="AJ1" s="6" t="s">
        <v>32</v>
      </c>
      <c r="AK1" s="6" t="s">
        <v>33</v>
      </c>
      <c r="AL1" s="6" t="s">
        <v>34</v>
      </c>
      <c r="AM1" s="6" t="s">
        <v>35</v>
      </c>
      <c r="AN1" s="6" t="s">
        <v>36</v>
      </c>
      <c r="AO1" s="6" t="s">
        <v>37</v>
      </c>
      <c r="AP1" s="6" t="s">
        <v>38</v>
      </c>
      <c r="AQ1" s="6" t="s">
        <v>39</v>
      </c>
      <c r="AR1" s="6" t="s">
        <v>40</v>
      </c>
      <c r="AS1" s="6" t="s">
        <v>41</v>
      </c>
      <c r="AT1" s="6" t="s">
        <v>42</v>
      </c>
    </row>
    <row r="2">
      <c r="A2" s="6">
        <v>1985.0</v>
      </c>
      <c r="B2" s="6">
        <v>2.06221435468296</v>
      </c>
      <c r="C2" s="6">
        <v>4.252728044660457</v>
      </c>
      <c r="D2" s="6">
        <v>0.0</v>
      </c>
      <c r="E2" s="11">
        <v>-0.18651816464149065</v>
      </c>
      <c r="F2" s="11">
        <v>0.25527250510330607</v>
      </c>
      <c r="G2" s="6">
        <v>0.08116080904778716</v>
      </c>
      <c r="H2" s="6">
        <v>0.922447761579692</v>
      </c>
      <c r="I2" s="6">
        <v>306.503466256519</v>
      </c>
      <c r="J2" s="6">
        <v>4.96</v>
      </c>
      <c r="K2" s="6">
        <v>2.19496317409173</v>
      </c>
      <c r="L2" s="6">
        <v>0.355948668261846</v>
      </c>
      <c r="M2" s="6">
        <v>-3.08231786301471</v>
      </c>
      <c r="N2" s="6">
        <v>0.723450634206685</v>
      </c>
      <c r="O2" s="6">
        <v>5.37130453493234</v>
      </c>
      <c r="P2" s="6">
        <v>5.0350774386845</v>
      </c>
      <c r="Q2" s="6">
        <v>5.12664809150147</v>
      </c>
      <c r="R2" s="6">
        <v>11.3173387839423</v>
      </c>
      <c r="S2" s="6">
        <v>11.2932997733104</v>
      </c>
      <c r="T2" s="6">
        <v>5.27794891512428</v>
      </c>
      <c r="U2" s="6">
        <v>17.6876162441921</v>
      </c>
      <c r="V2" s="6">
        <v>21.3733083416808</v>
      </c>
      <c r="W2" s="6">
        <v>20.4427239571792</v>
      </c>
      <c r="X2" s="6">
        <v>28.4540810690534</v>
      </c>
      <c r="Y2" s="6">
        <v>12.3794182966727</v>
      </c>
      <c r="Z2" s="6">
        <v>15.1991458847018</v>
      </c>
      <c r="AA2" s="6">
        <v>10.2885097965311</v>
      </c>
      <c r="AB2" s="6">
        <v>5.8006331351786</v>
      </c>
      <c r="AC2" s="6">
        <v>-1.0858833281321</v>
      </c>
      <c r="AD2" s="6">
        <v>-12.8886940483473</v>
      </c>
      <c r="AE2" s="6">
        <v>-6.08275739160183</v>
      </c>
      <c r="AF2" s="6">
        <v>-3.07116830435423</v>
      </c>
      <c r="AG2" s="6">
        <v>-0.436499391315834</v>
      </c>
      <c r="AH2" s="6">
        <v>-1.63587126142471</v>
      </c>
      <c r="AI2" s="6">
        <v>-5.29122050849851</v>
      </c>
      <c r="AJ2" s="6">
        <v>5.72047298394236</v>
      </c>
      <c r="AK2" s="6">
        <v>-4.85802657668964</v>
      </c>
      <c r="AL2" s="6">
        <v>-6.6081184848757</v>
      </c>
      <c r="AM2" s="6">
        <v>-0.195840605807916</v>
      </c>
      <c r="AN2" s="6">
        <v>1.07150599168082</v>
      </c>
      <c r="AO2" s="6">
        <v>-1.26538219282081</v>
      </c>
      <c r="AP2" s="6">
        <v>1.18414696905344</v>
      </c>
      <c r="AQ2" s="6">
        <v>4.42298584667273</v>
      </c>
      <c r="AR2" s="6">
        <v>21.2969120847018</v>
      </c>
      <c r="AS2" s="6">
        <v>18.4876111465311</v>
      </c>
      <c r="AT2" s="6">
        <v>16.9564007351786</v>
      </c>
    </row>
    <row r="3">
      <c r="A3" s="6">
        <v>1986.0</v>
      </c>
      <c r="B3" s="6">
        <v>2.32268907563026</v>
      </c>
      <c r="C3" s="6">
        <v>5.394884542052151</v>
      </c>
      <c r="D3" s="6">
        <v>0.0</v>
      </c>
      <c r="E3" s="11">
        <v>1.1652490341725754</v>
      </c>
      <c r="F3" s="11">
        <v>-0.18651816464149065</v>
      </c>
      <c r="G3" s="6">
        <v>0.8831220639238129</v>
      </c>
      <c r="H3" s="6">
        <v>1.01658711538525</v>
      </c>
      <c r="I3" s="6">
        <v>277.867349815027</v>
      </c>
      <c r="J3" s="6">
        <v>2.87</v>
      </c>
      <c r="K3" s="6">
        <v>8.23756396434419</v>
      </c>
      <c r="L3" s="6">
        <v>6.72437096415112</v>
      </c>
      <c r="M3" s="6">
        <v>5.4617017695831</v>
      </c>
      <c r="N3" s="6">
        <v>3.42952912585633</v>
      </c>
      <c r="O3" s="6">
        <v>5.14357929048886</v>
      </c>
      <c r="P3" s="6">
        <v>4.06692931042235</v>
      </c>
      <c r="Q3" s="6">
        <v>0.125175291501478</v>
      </c>
      <c r="R3" s="6">
        <v>5.78594323394236</v>
      </c>
      <c r="S3" s="6">
        <v>-4.13529157668964</v>
      </c>
      <c r="T3" s="6">
        <v>-2.26942253487572</v>
      </c>
      <c r="U3" s="6">
        <v>1.55608364419207</v>
      </c>
      <c r="V3" s="6">
        <v>2.15342769168083</v>
      </c>
      <c r="W3" s="6">
        <v>-1.70590854282081</v>
      </c>
      <c r="X3" s="6">
        <v>-6.88770168094655</v>
      </c>
      <c r="Y3" s="6">
        <v>-0.912890253327277</v>
      </c>
      <c r="Z3" s="6">
        <v>8.96134628470175</v>
      </c>
      <c r="AA3" s="6">
        <v>-0.0106177534688925</v>
      </c>
      <c r="AB3" s="6">
        <v>-2.52579221482141</v>
      </c>
      <c r="AC3" s="6">
        <v>2.19496317409173</v>
      </c>
      <c r="AD3" s="6">
        <v>0.355948668261846</v>
      </c>
      <c r="AE3" s="6">
        <v>-3.08231786301471</v>
      </c>
      <c r="AF3" s="6">
        <v>0.723450634206685</v>
      </c>
      <c r="AG3" s="6">
        <v>5.37130453493234</v>
      </c>
      <c r="AH3" s="6">
        <v>5.0350774386845</v>
      </c>
      <c r="AI3" s="6">
        <v>5.12664809150147</v>
      </c>
      <c r="AJ3" s="6">
        <v>11.3173387839423</v>
      </c>
      <c r="AK3" s="6">
        <v>11.2932997733104</v>
      </c>
      <c r="AL3" s="6">
        <v>5.27794891512428</v>
      </c>
      <c r="AM3" s="6">
        <v>17.6876162441921</v>
      </c>
      <c r="AN3" s="6">
        <v>21.3733083416808</v>
      </c>
      <c r="AO3" s="6">
        <v>20.4427239571792</v>
      </c>
      <c r="AP3" s="6">
        <v>28.4540810690534</v>
      </c>
      <c r="AQ3" s="6">
        <v>12.3794182966727</v>
      </c>
      <c r="AR3" s="6">
        <v>15.1991458847018</v>
      </c>
      <c r="AS3" s="6">
        <v>10.2885097965311</v>
      </c>
      <c r="AT3" s="6">
        <v>5.8006331351786</v>
      </c>
    </row>
    <row r="4">
      <c r="A4" s="6">
        <v>1987.0</v>
      </c>
      <c r="B4" s="6">
        <v>2.34686372628884</v>
      </c>
      <c r="C4" s="6">
        <v>5.5077693497703395</v>
      </c>
      <c r="D4" s="6">
        <v>0.0</v>
      </c>
      <c r="E4" s="11">
        <v>0.14748058518917564</v>
      </c>
      <c r="F4" s="11">
        <v>1.1652490341725754</v>
      </c>
      <c r="G4" s="6">
        <v>0.9040261170041938</v>
      </c>
      <c r="H4" s="6">
        <v>1.0204756529978</v>
      </c>
      <c r="I4" s="6">
        <v>300.475447565781</v>
      </c>
      <c r="J4" s="6">
        <v>0.49</v>
      </c>
      <c r="K4" s="6">
        <v>-2.06117098330125</v>
      </c>
      <c r="L4" s="6">
        <v>-4.06647823350085</v>
      </c>
      <c r="M4" s="6">
        <v>-2.75195668475237</v>
      </c>
      <c r="N4" s="6">
        <v>-1.79481307179674</v>
      </c>
      <c r="O4" s="6">
        <v>-3.93598046550943</v>
      </c>
      <c r="P4" s="6">
        <v>-3.04305738005949</v>
      </c>
      <c r="Q4" s="6">
        <v>-6.37419135849851</v>
      </c>
      <c r="R4" s="6">
        <v>1.56828123394234</v>
      </c>
      <c r="S4" s="6">
        <v>-7.11172972668965</v>
      </c>
      <c r="T4" s="6">
        <v>-10.1177901348757</v>
      </c>
      <c r="U4" s="6">
        <v>-3.25128085580792</v>
      </c>
      <c r="V4" s="6">
        <v>0.709377991680839</v>
      </c>
      <c r="W4" s="6">
        <v>-1.02434944282081</v>
      </c>
      <c r="X4" s="6">
        <v>2.70415706905345</v>
      </c>
      <c r="Y4" s="6">
        <v>-2.79828825332729</v>
      </c>
      <c r="Z4" s="6">
        <v>4.09447028470174</v>
      </c>
      <c r="AA4" s="6">
        <v>15.9382980965311</v>
      </c>
      <c r="AB4" s="6">
        <v>11.2629793851786</v>
      </c>
      <c r="AC4" s="6">
        <v>8.23756396434419</v>
      </c>
      <c r="AD4" s="6">
        <v>6.72437096415112</v>
      </c>
      <c r="AE4" s="6">
        <v>5.4617017695831</v>
      </c>
      <c r="AF4" s="6">
        <v>3.42952912585633</v>
      </c>
      <c r="AG4" s="6">
        <v>5.14357929048886</v>
      </c>
      <c r="AH4" s="6">
        <v>4.06692931042235</v>
      </c>
      <c r="AI4" s="6">
        <v>0.125175291501478</v>
      </c>
      <c r="AJ4" s="6">
        <v>5.78594323394236</v>
      </c>
      <c r="AK4" s="6">
        <v>-4.13529157668964</v>
      </c>
      <c r="AL4" s="6">
        <v>-2.26942253487572</v>
      </c>
      <c r="AM4" s="6">
        <v>1.55608364419207</v>
      </c>
      <c r="AN4" s="6">
        <v>2.15342769168083</v>
      </c>
      <c r="AO4" s="6">
        <v>-1.70590854282081</v>
      </c>
      <c r="AP4" s="6">
        <v>-6.88770168094655</v>
      </c>
      <c r="AQ4" s="6">
        <v>-0.912890253327277</v>
      </c>
      <c r="AR4" s="6">
        <v>8.96134628470175</v>
      </c>
      <c r="AS4" s="6">
        <v>-0.0106177534688925</v>
      </c>
      <c r="AT4" s="6">
        <v>-2.52579221482141</v>
      </c>
    </row>
    <row r="5">
      <c r="A5" s="6">
        <v>1988.0</v>
      </c>
      <c r="B5" s="6">
        <v>2.05745664739884</v>
      </c>
      <c r="C5" s="6">
        <v>4.233127855925675</v>
      </c>
      <c r="D5" s="6">
        <v>0.0</v>
      </c>
      <c r="E5" s="11">
        <v>-0.12688527348919246</v>
      </c>
      <c r="F5" s="11">
        <v>0.14748058518917564</v>
      </c>
      <c r="G5" s="6">
        <v>0.03161301381977912</v>
      </c>
      <c r="H5" s="6">
        <v>0.989903962843237</v>
      </c>
      <c r="I5" s="6">
        <v>292.872502925686</v>
      </c>
      <c r="J5" s="6">
        <v>4.23</v>
      </c>
      <c r="K5" s="6">
        <v>-5.7993143262139</v>
      </c>
      <c r="L5" s="6">
        <v>-6.19790738385893</v>
      </c>
      <c r="M5" s="6">
        <v>-2.46554960583819</v>
      </c>
      <c r="N5" s="6">
        <v>-2.89996758284261</v>
      </c>
      <c r="O5" s="6">
        <v>-6.57909375504295</v>
      </c>
      <c r="P5" s="6">
        <v>-3.33682727711147</v>
      </c>
      <c r="Q5" s="6">
        <v>1.75435204150149</v>
      </c>
      <c r="R5" s="6">
        <v>5.33844408394236</v>
      </c>
      <c r="S5" s="6">
        <v>-7.71710692668964</v>
      </c>
      <c r="T5" s="6">
        <v>-4.67975923487572</v>
      </c>
      <c r="U5" s="6">
        <v>0.382306894192084</v>
      </c>
      <c r="V5" s="6">
        <v>5.95438834168083</v>
      </c>
      <c r="W5" s="6">
        <v>8.22523290717921</v>
      </c>
      <c r="X5" s="6">
        <v>15.1955888190535</v>
      </c>
      <c r="Y5" s="6">
        <v>3.91546469667273</v>
      </c>
      <c r="Z5" s="6">
        <v>9.01643903470175</v>
      </c>
      <c r="AA5" s="6">
        <v>7.17324564653111</v>
      </c>
      <c r="AB5" s="6">
        <v>6.16247013517861</v>
      </c>
      <c r="AC5" s="6">
        <v>-2.06117098330125</v>
      </c>
      <c r="AD5" s="6">
        <v>-4.06647823350085</v>
      </c>
      <c r="AE5" s="6">
        <v>-2.75195668475237</v>
      </c>
      <c r="AF5" s="6">
        <v>-1.79481307179674</v>
      </c>
      <c r="AG5" s="6">
        <v>-3.93598046550943</v>
      </c>
      <c r="AH5" s="6">
        <v>-3.04305738005949</v>
      </c>
      <c r="AI5" s="6">
        <v>-6.37419135849851</v>
      </c>
      <c r="AJ5" s="6">
        <v>1.56828123394234</v>
      </c>
      <c r="AK5" s="6">
        <v>-7.11172972668965</v>
      </c>
      <c r="AL5" s="6">
        <v>-10.1177901348757</v>
      </c>
      <c r="AM5" s="6">
        <v>-3.25128085580792</v>
      </c>
      <c r="AN5" s="6">
        <v>0.709377991680839</v>
      </c>
      <c r="AO5" s="6">
        <v>-1.02434944282081</v>
      </c>
      <c r="AP5" s="6">
        <v>2.70415706905345</v>
      </c>
      <c r="AQ5" s="6">
        <v>-2.79828825332729</v>
      </c>
      <c r="AR5" s="6">
        <v>4.09447028470174</v>
      </c>
      <c r="AS5" s="6">
        <v>15.9382980965311</v>
      </c>
      <c r="AT5" s="6">
        <v>11.2629793851786</v>
      </c>
    </row>
    <row r="6">
      <c r="A6" s="6">
        <v>1989.0</v>
      </c>
      <c r="B6" s="6">
        <v>2.14100739500488</v>
      </c>
      <c r="C6" s="6">
        <v>4.583912665465582</v>
      </c>
      <c r="D6" s="6">
        <v>0.0</v>
      </c>
      <c r="E6" s="11">
        <v>-0.15128413417288594</v>
      </c>
      <c r="F6" s="11">
        <v>-0.12688527348919246</v>
      </c>
      <c r="G6" s="6">
        <v>-0.1389133839791384</v>
      </c>
      <c r="H6" s="6">
        <v>0.693011591508522</v>
      </c>
      <c r="I6" s="6">
        <v>294.484495101121</v>
      </c>
      <c r="J6" s="6">
        <v>-1.42</v>
      </c>
      <c r="K6" s="6">
        <v>-7.27903176415549</v>
      </c>
      <c r="L6" s="6">
        <v>-10.4894785478896</v>
      </c>
      <c r="M6" s="6">
        <v>-4.23009279043521</v>
      </c>
      <c r="N6" s="6">
        <v>-0.253875751783482</v>
      </c>
      <c r="O6" s="6">
        <v>-7.94668299170181</v>
      </c>
      <c r="P6" s="6">
        <v>-6.04976069412021</v>
      </c>
      <c r="Q6" s="6">
        <v>-6.25082305849853</v>
      </c>
      <c r="R6" s="6">
        <v>3.25510118394236</v>
      </c>
      <c r="S6" s="6">
        <v>3.56732202331035</v>
      </c>
      <c r="T6" s="6">
        <v>-2.79190003487572</v>
      </c>
      <c r="U6" s="6">
        <v>11.5355960941921</v>
      </c>
      <c r="V6" s="6">
        <v>21.0091684416808</v>
      </c>
      <c r="W6" s="6">
        <v>26.1732490571792</v>
      </c>
      <c r="X6" s="6">
        <v>25.8573656190534</v>
      </c>
      <c r="Y6" s="6">
        <v>4.93622414667273</v>
      </c>
      <c r="Z6" s="6">
        <v>8.15035568470175</v>
      </c>
      <c r="AA6" s="6">
        <v>4.22084464653112</v>
      </c>
      <c r="AB6" s="6">
        <v>-0.469221964821401</v>
      </c>
      <c r="AC6" s="6">
        <v>-5.7993143262139</v>
      </c>
      <c r="AD6" s="6">
        <v>-6.19790738385893</v>
      </c>
      <c r="AE6" s="6">
        <v>-2.46554960583819</v>
      </c>
      <c r="AF6" s="6">
        <v>-2.89996758284261</v>
      </c>
      <c r="AG6" s="6">
        <v>-6.57909375504295</v>
      </c>
      <c r="AH6" s="6">
        <v>-3.33682727711147</v>
      </c>
      <c r="AI6" s="6">
        <v>1.75435204150149</v>
      </c>
      <c r="AJ6" s="6">
        <v>5.33844408394236</v>
      </c>
      <c r="AK6" s="6">
        <v>-7.71710692668964</v>
      </c>
      <c r="AL6" s="6">
        <v>-4.67975923487572</v>
      </c>
      <c r="AM6" s="6">
        <v>0.382306894192084</v>
      </c>
      <c r="AN6" s="6">
        <v>5.95438834168083</v>
      </c>
      <c r="AO6" s="6">
        <v>8.22523290717921</v>
      </c>
      <c r="AP6" s="6">
        <v>15.1955888190535</v>
      </c>
      <c r="AQ6" s="6">
        <v>3.91546469667273</v>
      </c>
      <c r="AR6" s="6">
        <v>9.01643903470175</v>
      </c>
      <c r="AS6" s="6">
        <v>7.17324564653111</v>
      </c>
      <c r="AT6" s="6">
        <v>6.16247013517861</v>
      </c>
    </row>
    <row r="7">
      <c r="A7" s="6">
        <v>1990.0</v>
      </c>
      <c r="B7" s="6">
        <v>2.32905373276272</v>
      </c>
      <c r="C7" s="6">
        <v>5.4244912900959585</v>
      </c>
      <c r="D7" s="6">
        <v>0.0</v>
      </c>
      <c r="E7" s="11">
        <v>-0.49560030646337816</v>
      </c>
      <c r="F7" s="11">
        <v>-0.15128413417288594</v>
      </c>
      <c r="G7" s="6">
        <v>-0.29017766208744833</v>
      </c>
      <c r="H7" s="6">
        <v>0.790351524172668</v>
      </c>
      <c r="I7" s="6">
        <v>306.593013105742</v>
      </c>
      <c r="J7" s="6">
        <v>-0.03</v>
      </c>
      <c r="K7" s="6">
        <v>-3.2724333065546</v>
      </c>
      <c r="L7" s="6">
        <v>-5.15752740156091</v>
      </c>
      <c r="M7" s="6">
        <v>-1.74337203836654</v>
      </c>
      <c r="N7" s="6">
        <v>-1.81840594566067</v>
      </c>
      <c r="O7" s="6">
        <v>-7.49022255054675</v>
      </c>
      <c r="P7" s="6">
        <v>-8.81187670341748</v>
      </c>
      <c r="Q7" s="6">
        <v>-2.33573815849852</v>
      </c>
      <c r="R7" s="6">
        <v>-3.43239366605764</v>
      </c>
      <c r="S7" s="6">
        <v>4.98367197331035</v>
      </c>
      <c r="T7" s="6">
        <v>-7.35135693487572</v>
      </c>
      <c r="U7" s="6">
        <v>11.1383791441921</v>
      </c>
      <c r="V7" s="6">
        <v>23.0795775916808</v>
      </c>
      <c r="W7" s="6">
        <v>23.2622352571792</v>
      </c>
      <c r="X7" s="6">
        <v>19.9748504690535</v>
      </c>
      <c r="Y7" s="6">
        <v>6.36824534667272</v>
      </c>
      <c r="Z7" s="6">
        <v>7.84590698470174</v>
      </c>
      <c r="AA7" s="6">
        <v>4.95872019653112</v>
      </c>
      <c r="AB7" s="6">
        <v>4.58274058517861</v>
      </c>
      <c r="AC7" s="6">
        <v>-7.27903176415549</v>
      </c>
      <c r="AD7" s="6">
        <v>-10.4894785478896</v>
      </c>
      <c r="AE7" s="6">
        <v>-4.23009279043521</v>
      </c>
      <c r="AF7" s="6">
        <v>-0.253875751783482</v>
      </c>
      <c r="AG7" s="6">
        <v>-7.94668299170181</v>
      </c>
      <c r="AH7" s="6">
        <v>-6.04976069412021</v>
      </c>
      <c r="AI7" s="6">
        <v>-6.25082305849853</v>
      </c>
      <c r="AJ7" s="6">
        <v>3.25510118394236</v>
      </c>
      <c r="AK7" s="6">
        <v>3.56732202331035</v>
      </c>
      <c r="AL7" s="6">
        <v>-2.79190003487572</v>
      </c>
      <c r="AM7" s="6">
        <v>11.5355960941921</v>
      </c>
      <c r="AN7" s="6">
        <v>21.0091684416808</v>
      </c>
      <c r="AO7" s="6">
        <v>26.1732490571792</v>
      </c>
      <c r="AP7" s="6">
        <v>25.8573656190534</v>
      </c>
      <c r="AQ7" s="6">
        <v>4.93622414667273</v>
      </c>
      <c r="AR7" s="6">
        <v>8.15035568470175</v>
      </c>
      <c r="AS7" s="6">
        <v>4.22084464653112</v>
      </c>
      <c r="AT7" s="6">
        <v>-0.469221964821401</v>
      </c>
    </row>
    <row r="8">
      <c r="A8" s="6">
        <v>1991.0</v>
      </c>
      <c r="B8" s="6">
        <v>2.24031983221917</v>
      </c>
      <c r="C8" s="6">
        <v>5.0190329506345295</v>
      </c>
      <c r="D8" s="6">
        <v>0.0</v>
      </c>
      <c r="E8" s="11">
        <v>0.25280902598512905</v>
      </c>
      <c r="F8" s="11">
        <v>-0.49560030646337816</v>
      </c>
      <c r="G8" s="6">
        <v>0.023101414977201147</v>
      </c>
      <c r="H8" s="6">
        <v>0.793082948133858</v>
      </c>
      <c r="I8" s="6">
        <v>291.384926962789</v>
      </c>
      <c r="J8" s="6">
        <v>0.53</v>
      </c>
      <c r="K8" s="6">
        <v>0.316123207793993</v>
      </c>
      <c r="L8" s="6">
        <v>-2.01738114228994</v>
      </c>
      <c r="M8" s="6">
        <v>-3.07024400034456</v>
      </c>
      <c r="N8" s="6">
        <v>-2.5460621497853</v>
      </c>
      <c r="O8" s="6">
        <v>-6.25330394381905</v>
      </c>
      <c r="P8" s="6">
        <v>-0.774087730710818</v>
      </c>
      <c r="Q8" s="6">
        <v>-4.08188705849852</v>
      </c>
      <c r="R8" s="6">
        <v>1.24008403394237</v>
      </c>
      <c r="S8" s="6">
        <v>-6.44408032668963</v>
      </c>
      <c r="T8" s="6">
        <v>-7.67536363487571</v>
      </c>
      <c r="U8" s="6">
        <v>-1.09901905580793</v>
      </c>
      <c r="V8" s="6">
        <v>5.38127339168082</v>
      </c>
      <c r="W8" s="6">
        <v>2.32915685717919</v>
      </c>
      <c r="X8" s="6">
        <v>1.27197946905343</v>
      </c>
      <c r="Y8" s="6">
        <v>-0.457072453327271</v>
      </c>
      <c r="Z8" s="6">
        <v>1.74232798470175</v>
      </c>
      <c r="AA8" s="6">
        <v>5.01030399653112</v>
      </c>
      <c r="AB8" s="6">
        <v>-0.266157814821383</v>
      </c>
      <c r="AC8" s="6">
        <v>-3.2724333065546</v>
      </c>
      <c r="AD8" s="6">
        <v>-5.15752740156091</v>
      </c>
      <c r="AE8" s="6">
        <v>-1.74337203836654</v>
      </c>
      <c r="AF8" s="6">
        <v>-1.81840594566067</v>
      </c>
      <c r="AG8" s="6">
        <v>-7.49022255054675</v>
      </c>
      <c r="AH8" s="6">
        <v>-8.81187670341748</v>
      </c>
      <c r="AI8" s="6">
        <v>-2.33573815849852</v>
      </c>
      <c r="AJ8" s="6">
        <v>-3.43239366605764</v>
      </c>
      <c r="AK8" s="6">
        <v>4.98367197331035</v>
      </c>
      <c r="AL8" s="6">
        <v>-7.35135693487572</v>
      </c>
      <c r="AM8" s="6">
        <v>11.1383791441921</v>
      </c>
      <c r="AN8" s="6">
        <v>23.0795775916808</v>
      </c>
      <c r="AO8" s="6">
        <v>23.2622352571792</v>
      </c>
      <c r="AP8" s="6">
        <v>19.9748504690535</v>
      </c>
      <c r="AQ8" s="6">
        <v>6.36824534667272</v>
      </c>
      <c r="AR8" s="6">
        <v>7.84590698470174</v>
      </c>
      <c r="AS8" s="6">
        <v>4.95872019653112</v>
      </c>
      <c r="AT8" s="6">
        <v>4.58274058517861</v>
      </c>
    </row>
    <row r="9">
      <c r="A9" s="6">
        <v>1992.0</v>
      </c>
      <c r="B9" s="6">
        <v>2.07660067396799</v>
      </c>
      <c r="C9" s="6">
        <v>4.31227035912431</v>
      </c>
      <c r="D9" s="6">
        <v>0.0</v>
      </c>
      <c r="E9" s="11">
        <v>0.3279973801139177</v>
      </c>
      <c r="F9" s="11">
        <v>0.25280902598512905</v>
      </c>
      <c r="G9" s="6">
        <v>0.29202832224263026</v>
      </c>
      <c r="H9" s="6">
        <v>1.05574563898574</v>
      </c>
      <c r="I9" s="6">
        <v>287.843638270362</v>
      </c>
      <c r="J9" s="6">
        <v>-0.91</v>
      </c>
      <c r="K9" s="6">
        <v>-5.28917369491947</v>
      </c>
      <c r="L9" s="6">
        <v>-6.96687152952259</v>
      </c>
      <c r="M9" s="6">
        <v>-7.43725914469329</v>
      </c>
      <c r="N9" s="6">
        <v>-3.68042217114565</v>
      </c>
      <c r="O9" s="6">
        <v>-6.58830396741294</v>
      </c>
      <c r="P9" s="6">
        <v>-3.09980328813072</v>
      </c>
      <c r="Q9" s="6">
        <v>-4.71812975849852</v>
      </c>
      <c r="R9" s="6">
        <v>-1.33209556605766</v>
      </c>
      <c r="S9" s="6">
        <v>-7.01002612668964</v>
      </c>
      <c r="T9" s="6">
        <v>-6.93464433487571</v>
      </c>
      <c r="U9" s="6">
        <v>3.09892794419207</v>
      </c>
      <c r="V9" s="6">
        <v>5.08287419168082</v>
      </c>
      <c r="W9" s="6">
        <v>8.4960733571792</v>
      </c>
      <c r="X9" s="6">
        <v>11.8294947690534</v>
      </c>
      <c r="Y9" s="6">
        <v>-5.42232605332728</v>
      </c>
      <c r="Z9" s="6">
        <v>-0.273827315298263</v>
      </c>
      <c r="AA9" s="6">
        <v>-6.03823870346889</v>
      </c>
      <c r="AB9" s="6">
        <v>-5.6870387148214</v>
      </c>
      <c r="AC9" s="6">
        <v>0.316123207793993</v>
      </c>
      <c r="AD9" s="6">
        <v>-2.01738114228994</v>
      </c>
      <c r="AE9" s="6">
        <v>-3.07024400034456</v>
      </c>
      <c r="AF9" s="6">
        <v>-2.5460621497853</v>
      </c>
      <c r="AG9" s="6">
        <v>-6.25330394381905</v>
      </c>
      <c r="AH9" s="6">
        <v>-0.774087730710818</v>
      </c>
      <c r="AI9" s="6">
        <v>-4.08188705849852</v>
      </c>
      <c r="AJ9" s="6">
        <v>1.24008403394237</v>
      </c>
      <c r="AK9" s="6">
        <v>-6.44408032668963</v>
      </c>
      <c r="AL9" s="6">
        <v>-7.67536363487571</v>
      </c>
      <c r="AM9" s="6">
        <v>-1.09901905580793</v>
      </c>
      <c r="AN9" s="6">
        <v>5.38127339168082</v>
      </c>
      <c r="AO9" s="6">
        <v>2.32915685717919</v>
      </c>
      <c r="AP9" s="6">
        <v>1.27197946905343</v>
      </c>
      <c r="AQ9" s="6">
        <v>-0.457072453327271</v>
      </c>
      <c r="AR9" s="6">
        <v>1.74232798470175</v>
      </c>
      <c r="AS9" s="6">
        <v>5.01030399653112</v>
      </c>
      <c r="AT9" s="6">
        <v>-0.266157814821383</v>
      </c>
    </row>
    <row r="10">
      <c r="A10" s="6">
        <v>1993.0</v>
      </c>
      <c r="B10" s="6">
        <v>2.15756043956043</v>
      </c>
      <c r="C10" s="6">
        <v>4.6550670503561955</v>
      </c>
      <c r="D10" s="6">
        <v>0.0</v>
      </c>
      <c r="E10" s="11">
        <v>1.6333531580179648</v>
      </c>
      <c r="F10" s="11">
        <v>0.3279973801139177</v>
      </c>
      <c r="G10" s="6">
        <v>1.353307445891012</v>
      </c>
      <c r="H10" s="6">
        <v>0.949460179094422</v>
      </c>
      <c r="I10" s="6">
        <v>280.614293966178</v>
      </c>
      <c r="J10" s="6">
        <v>-4.85</v>
      </c>
      <c r="K10" s="6">
        <v>-5.33752132012364</v>
      </c>
      <c r="L10" s="6">
        <v>-1.56644230826907</v>
      </c>
      <c r="M10" s="6">
        <v>-8.23772381944508</v>
      </c>
      <c r="N10" s="6">
        <v>-4.54262227372058</v>
      </c>
      <c r="O10" s="6">
        <v>-5.21275923984112</v>
      </c>
      <c r="P10" s="6">
        <v>-9.26099050452362</v>
      </c>
      <c r="Q10" s="6">
        <v>-5.21965255849851</v>
      </c>
      <c r="R10" s="6">
        <v>-8.69903101605765</v>
      </c>
      <c r="S10" s="6">
        <v>-13.8192566266896</v>
      </c>
      <c r="T10" s="6">
        <v>-16.1733934348757</v>
      </c>
      <c r="U10" s="6">
        <v>-9.19731595580792</v>
      </c>
      <c r="V10" s="6">
        <v>-6.00102965831918</v>
      </c>
      <c r="W10" s="6">
        <v>1.01591855717919</v>
      </c>
      <c r="X10" s="6">
        <v>0.794347869053453</v>
      </c>
      <c r="Y10" s="6">
        <v>-12.3128198533273</v>
      </c>
      <c r="Z10" s="6">
        <v>-3.07469051529824</v>
      </c>
      <c r="AA10" s="6">
        <v>-1.91803710346889</v>
      </c>
      <c r="AB10" s="6">
        <v>-6.75122396482139</v>
      </c>
      <c r="AC10" s="6">
        <v>-5.28917369491947</v>
      </c>
      <c r="AD10" s="6">
        <v>-6.96687152952259</v>
      </c>
      <c r="AE10" s="6">
        <v>-7.43725914469329</v>
      </c>
      <c r="AF10" s="6">
        <v>-3.68042217114565</v>
      </c>
      <c r="AG10" s="6">
        <v>-6.58830396741294</v>
      </c>
      <c r="AH10" s="6">
        <v>-3.09980328813072</v>
      </c>
      <c r="AI10" s="6">
        <v>-4.71812975849852</v>
      </c>
      <c r="AJ10" s="6">
        <v>-1.33209556605766</v>
      </c>
      <c r="AK10" s="6">
        <v>-7.01002612668964</v>
      </c>
      <c r="AL10" s="6">
        <v>-6.93464433487571</v>
      </c>
      <c r="AM10" s="6">
        <v>3.09892794419207</v>
      </c>
      <c r="AN10" s="6">
        <v>5.08287419168082</v>
      </c>
      <c r="AO10" s="6">
        <v>8.4960733571792</v>
      </c>
      <c r="AP10" s="6">
        <v>11.8294947690534</v>
      </c>
      <c r="AQ10" s="6">
        <v>-5.42232605332728</v>
      </c>
      <c r="AR10" s="6">
        <v>-0.273827315298263</v>
      </c>
      <c r="AS10" s="6">
        <v>-6.03823870346889</v>
      </c>
      <c r="AT10" s="6">
        <v>-5.6870387148214</v>
      </c>
    </row>
    <row r="11">
      <c r="A11" s="6">
        <v>1994.0</v>
      </c>
      <c r="B11" s="6">
        <v>2.27224796293337</v>
      </c>
      <c r="C11" s="6">
        <v>5.16311080505485</v>
      </c>
      <c r="D11" s="6">
        <v>0.0</v>
      </c>
      <c r="E11" s="11">
        <v>-0.07679740197853921</v>
      </c>
      <c r="F11" s="11">
        <v>1.6333531580179648</v>
      </c>
      <c r="G11" s="6">
        <v>1.3407068514318057</v>
      </c>
      <c r="H11" s="6">
        <v>0.847702090784523</v>
      </c>
      <c r="I11" s="6">
        <v>291.744237530326</v>
      </c>
      <c r="J11" s="6">
        <v>2.33</v>
      </c>
      <c r="K11" s="6">
        <v>-1.7667053794172</v>
      </c>
      <c r="L11" s="6">
        <v>-5.8499738827534</v>
      </c>
      <c r="M11" s="6">
        <v>-2.10859847585891</v>
      </c>
      <c r="N11" s="6">
        <v>-3.65700446869818</v>
      </c>
      <c r="O11" s="6">
        <v>-9.29081238503972</v>
      </c>
      <c r="P11" s="6">
        <v>-11.9989894616614</v>
      </c>
      <c r="Q11" s="6">
        <v>-7.66364165849852</v>
      </c>
      <c r="R11" s="6">
        <v>-3.78432966605766</v>
      </c>
      <c r="S11" s="6">
        <v>-7.96203442668964</v>
      </c>
      <c r="T11" s="6">
        <v>-11.9827954348757</v>
      </c>
      <c r="U11" s="6">
        <v>-3.26436435580793</v>
      </c>
      <c r="V11" s="6">
        <v>10.2330132416808</v>
      </c>
      <c r="W11" s="6">
        <v>5.8586526071792</v>
      </c>
      <c r="X11" s="6">
        <v>4.85630191905344</v>
      </c>
      <c r="Y11" s="6">
        <v>-6.62062265332726</v>
      </c>
      <c r="Z11" s="6">
        <v>3.33612488470175</v>
      </c>
      <c r="AA11" s="6">
        <v>2.89262744653111</v>
      </c>
      <c r="AB11" s="6">
        <v>-0.496654214821405</v>
      </c>
      <c r="AC11" s="6">
        <v>-5.33752132012364</v>
      </c>
      <c r="AD11" s="6">
        <v>-1.56644230826907</v>
      </c>
      <c r="AE11" s="6">
        <v>-8.23772381944508</v>
      </c>
      <c r="AF11" s="6">
        <v>-4.54262227372058</v>
      </c>
      <c r="AG11" s="6">
        <v>-5.21275923984112</v>
      </c>
      <c r="AH11" s="6">
        <v>-9.26099050452362</v>
      </c>
      <c r="AI11" s="6">
        <v>-5.21965255849851</v>
      </c>
      <c r="AJ11" s="6">
        <v>-8.69903101605765</v>
      </c>
      <c r="AK11" s="6">
        <v>-13.8192566266896</v>
      </c>
      <c r="AL11" s="6">
        <v>-16.1733934348757</v>
      </c>
      <c r="AM11" s="6">
        <v>-9.19731595580792</v>
      </c>
      <c r="AN11" s="6">
        <v>-6.00102965831918</v>
      </c>
      <c r="AO11" s="6">
        <v>1.01591855717919</v>
      </c>
      <c r="AP11" s="6">
        <v>0.794347869053453</v>
      </c>
      <c r="AQ11" s="6">
        <v>-12.3128198533273</v>
      </c>
      <c r="AR11" s="6">
        <v>-3.07469051529824</v>
      </c>
      <c r="AS11" s="6">
        <v>-1.91803710346889</v>
      </c>
      <c r="AT11" s="6">
        <v>-6.75122396482139</v>
      </c>
    </row>
    <row r="12">
      <c r="A12" s="6">
        <v>1995.0</v>
      </c>
      <c r="B12" s="6">
        <v>2.26327806122449</v>
      </c>
      <c r="C12" s="6">
        <v>5.1224275824200864</v>
      </c>
      <c r="D12" s="6">
        <v>0.0</v>
      </c>
      <c r="E12" s="11">
        <v>1.8673932559331379</v>
      </c>
      <c r="F12" s="11">
        <v>-0.07679740197853921</v>
      </c>
      <c r="G12" s="6">
        <v>1.571273876913677</v>
      </c>
      <c r="H12" s="6">
        <v>1.16891913107424</v>
      </c>
      <c r="I12" s="6">
        <v>275.08816500753</v>
      </c>
      <c r="J12" s="6">
        <v>-1.92</v>
      </c>
      <c r="K12" s="6">
        <v>5.3524566453751</v>
      </c>
      <c r="L12" s="6">
        <v>9.22683248895103</v>
      </c>
      <c r="M12" s="6">
        <v>5.204975370493</v>
      </c>
      <c r="N12" s="6">
        <v>-0.76606974943536</v>
      </c>
      <c r="O12" s="6">
        <v>-2.29106764088617</v>
      </c>
      <c r="P12" s="6">
        <v>-4.83566862077873</v>
      </c>
      <c r="Q12" s="6">
        <v>-2.47236770849852</v>
      </c>
      <c r="R12" s="6">
        <v>-2.15783361605764</v>
      </c>
      <c r="S12" s="6">
        <v>-8.62175652668965</v>
      </c>
      <c r="T12" s="6">
        <v>-10.8206215848757</v>
      </c>
      <c r="U12" s="6">
        <v>-11.8438739058079</v>
      </c>
      <c r="V12" s="6">
        <v>-8.91876230831917</v>
      </c>
      <c r="W12" s="6">
        <v>-9.96599049282081</v>
      </c>
      <c r="X12" s="6">
        <v>-12.1516256309466</v>
      </c>
      <c r="Y12" s="6">
        <v>-8.86988130332728</v>
      </c>
      <c r="Z12" s="6">
        <v>3.93492218470175</v>
      </c>
      <c r="AA12" s="6">
        <v>0.85616134653111</v>
      </c>
      <c r="AB12" s="6">
        <v>-0.948980064821399</v>
      </c>
      <c r="AC12" s="6">
        <v>-1.7667053794172</v>
      </c>
      <c r="AD12" s="6">
        <v>-5.8499738827534</v>
      </c>
      <c r="AE12" s="6">
        <v>-2.10859847585891</v>
      </c>
      <c r="AF12" s="6">
        <v>-3.65700446869818</v>
      </c>
      <c r="AG12" s="6">
        <v>-9.29081238503972</v>
      </c>
      <c r="AH12" s="6">
        <v>-11.9989894616614</v>
      </c>
      <c r="AI12" s="6">
        <v>-7.66364165849852</v>
      </c>
      <c r="AJ12" s="6">
        <v>-3.78432966605766</v>
      </c>
      <c r="AK12" s="6">
        <v>-7.96203442668964</v>
      </c>
      <c r="AL12" s="6">
        <v>-11.9827954348757</v>
      </c>
      <c r="AM12" s="6">
        <v>-3.26436435580793</v>
      </c>
      <c r="AN12" s="6">
        <v>10.2330132416808</v>
      </c>
      <c r="AO12" s="6">
        <v>5.8586526071792</v>
      </c>
      <c r="AP12" s="6">
        <v>4.85630191905344</v>
      </c>
      <c r="AQ12" s="6">
        <v>-6.62062265332726</v>
      </c>
      <c r="AR12" s="6">
        <v>3.33612488470175</v>
      </c>
      <c r="AS12" s="6">
        <v>2.89262744653111</v>
      </c>
      <c r="AT12" s="6">
        <v>-0.496654214821405</v>
      </c>
    </row>
    <row r="13">
      <c r="A13" s="6">
        <v>1996.0</v>
      </c>
      <c r="B13" s="6">
        <v>2.30390453568601</v>
      </c>
      <c r="C13" s="6">
        <v>5.307976109554569</v>
      </c>
      <c r="D13" s="6">
        <v>0.0</v>
      </c>
      <c r="E13" s="11">
        <v>1.1598943758144244</v>
      </c>
      <c r="F13" s="11">
        <v>1.8673932559331379</v>
      </c>
      <c r="G13" s="6">
        <v>1.6441346078495591</v>
      </c>
      <c r="H13" s="6">
        <v>1.0157552359308</v>
      </c>
      <c r="I13" s="6">
        <v>288.719476759826</v>
      </c>
      <c r="J13" s="6">
        <v>-1.25</v>
      </c>
      <c r="K13" s="6">
        <v>0.447907166970367</v>
      </c>
      <c r="L13" s="6">
        <v>7.56738006327259</v>
      </c>
      <c r="M13" s="6">
        <v>5.14524518867367</v>
      </c>
      <c r="N13" s="6">
        <v>2.97867703640884</v>
      </c>
      <c r="O13" s="6">
        <v>2.54169938622209</v>
      </c>
      <c r="P13" s="6">
        <v>-2.70901623690247</v>
      </c>
      <c r="Q13" s="6">
        <v>-4.79271165849852</v>
      </c>
      <c r="R13" s="6">
        <v>0.306171333942359</v>
      </c>
      <c r="S13" s="6">
        <v>-8.71159622668964</v>
      </c>
      <c r="T13" s="6">
        <v>-11.7141538348757</v>
      </c>
      <c r="U13" s="6">
        <v>-7.45399705580792</v>
      </c>
      <c r="V13" s="6">
        <v>-8.64840150831918</v>
      </c>
      <c r="W13" s="6">
        <v>-10.2114068428208</v>
      </c>
      <c r="X13" s="6">
        <v>-11.0312763309466</v>
      </c>
      <c r="Y13" s="6">
        <v>-8.69954785332726</v>
      </c>
      <c r="Z13" s="6">
        <v>0.577739084701761</v>
      </c>
      <c r="AA13" s="6">
        <v>2.70366669653112</v>
      </c>
      <c r="AB13" s="6">
        <v>0.681503135178602</v>
      </c>
      <c r="AC13" s="6">
        <v>5.3524566453751</v>
      </c>
      <c r="AD13" s="6">
        <v>9.22683248895103</v>
      </c>
      <c r="AE13" s="6">
        <v>5.204975370493</v>
      </c>
      <c r="AF13" s="6">
        <v>-0.76606974943536</v>
      </c>
      <c r="AG13" s="6">
        <v>-2.29106764088617</v>
      </c>
      <c r="AH13" s="6">
        <v>-4.83566862077873</v>
      </c>
      <c r="AI13" s="6">
        <v>-2.47236770849852</v>
      </c>
      <c r="AJ13" s="6">
        <v>-2.15783361605764</v>
      </c>
      <c r="AK13" s="6">
        <v>-8.62175652668965</v>
      </c>
      <c r="AL13" s="6">
        <v>-10.8206215848757</v>
      </c>
      <c r="AM13" s="6">
        <v>-11.8438739058079</v>
      </c>
      <c r="AN13" s="6">
        <v>-8.91876230831917</v>
      </c>
      <c r="AO13" s="6">
        <v>-9.96599049282081</v>
      </c>
      <c r="AP13" s="6">
        <v>-12.1516256309466</v>
      </c>
      <c r="AQ13" s="6">
        <v>-8.86988130332728</v>
      </c>
      <c r="AR13" s="6">
        <v>3.93492218470175</v>
      </c>
      <c r="AS13" s="6">
        <v>0.85616134653111</v>
      </c>
      <c r="AT13" s="6">
        <v>-0.948980064821399</v>
      </c>
    </row>
    <row r="14">
      <c r="A14" s="6">
        <v>1997.0</v>
      </c>
      <c r="B14" s="6">
        <v>2.44373690825303</v>
      </c>
      <c r="C14" s="6">
        <v>5.971850076758078</v>
      </c>
      <c r="D14" s="6">
        <v>0.0</v>
      </c>
      <c r="E14" s="11">
        <v>1.9863920314403924</v>
      </c>
      <c r="F14" s="11">
        <v>1.1598943758144244</v>
      </c>
      <c r="G14" s="6">
        <v>1.745723065540746</v>
      </c>
      <c r="H14" s="6">
        <v>0.944460595365018</v>
      </c>
      <c r="I14" s="6">
        <v>299.725334219221</v>
      </c>
      <c r="J14" s="6">
        <v>2.09</v>
      </c>
      <c r="K14" s="6">
        <v>11.2618535399978</v>
      </c>
      <c r="L14" s="6">
        <v>12.8796401954205</v>
      </c>
      <c r="M14" s="6">
        <v>12.9030834059762</v>
      </c>
      <c r="N14" s="6">
        <v>8.19640206564202</v>
      </c>
      <c r="O14" s="6">
        <v>8.03680374032598</v>
      </c>
      <c r="P14" s="6">
        <v>4.98946701340776</v>
      </c>
      <c r="Q14" s="6">
        <v>-0.785229158498524</v>
      </c>
      <c r="R14" s="6">
        <v>-1.83221336605766</v>
      </c>
      <c r="S14" s="6">
        <v>-11.0454561766896</v>
      </c>
      <c r="T14" s="6">
        <v>-12.2821986848757</v>
      </c>
      <c r="U14" s="6">
        <v>-7.32968160580792</v>
      </c>
      <c r="V14" s="6">
        <v>-4.15160150831918</v>
      </c>
      <c r="W14" s="6">
        <v>4.21937580717919</v>
      </c>
      <c r="X14" s="6">
        <v>8.50507776905346</v>
      </c>
      <c r="Y14" s="6">
        <v>-2.94622710332727</v>
      </c>
      <c r="Z14" s="6">
        <v>3.20211498470175</v>
      </c>
      <c r="AA14" s="6">
        <v>3.88131054653111</v>
      </c>
      <c r="AB14" s="6">
        <v>3.9248889851786</v>
      </c>
      <c r="AC14" s="6">
        <v>0.447907166970367</v>
      </c>
      <c r="AD14" s="6">
        <v>7.56738006327259</v>
      </c>
      <c r="AE14" s="6">
        <v>5.14524518867367</v>
      </c>
      <c r="AF14" s="6">
        <v>2.97867703640884</v>
      </c>
      <c r="AG14" s="6">
        <v>2.54169938622209</v>
      </c>
      <c r="AH14" s="6">
        <v>-2.70901623690247</v>
      </c>
      <c r="AI14" s="6">
        <v>-4.79271165849852</v>
      </c>
      <c r="AJ14" s="6">
        <v>0.306171333942359</v>
      </c>
      <c r="AK14" s="6">
        <v>-8.71159622668964</v>
      </c>
      <c r="AL14" s="6">
        <v>-11.7141538348757</v>
      </c>
      <c r="AM14" s="6">
        <v>-7.45399705580792</v>
      </c>
      <c r="AN14" s="6">
        <v>-8.64840150831918</v>
      </c>
      <c r="AO14" s="6">
        <v>-10.2114068428208</v>
      </c>
      <c r="AP14" s="6">
        <v>-11.0312763309466</v>
      </c>
      <c r="AQ14" s="6">
        <v>-8.69954785332726</v>
      </c>
      <c r="AR14" s="6">
        <v>0.577739084701761</v>
      </c>
      <c r="AS14" s="6">
        <v>2.70366669653112</v>
      </c>
      <c r="AT14" s="6">
        <v>0.681503135178602</v>
      </c>
    </row>
    <row r="15">
      <c r="A15" s="6">
        <v>1998.0</v>
      </c>
      <c r="B15" s="6">
        <v>2.61867128653208</v>
      </c>
      <c r="C15" s="6">
        <v>6.857439306907578</v>
      </c>
      <c r="D15" s="6">
        <v>0.0</v>
      </c>
      <c r="E15" s="11">
        <v>2.4452457001329915</v>
      </c>
      <c r="F15" s="11">
        <v>1.9863920314403924</v>
      </c>
      <c r="G15" s="6">
        <v>2.2737938771543846</v>
      </c>
      <c r="H15" s="6">
        <v>1.511391500977</v>
      </c>
      <c r="I15" s="6">
        <v>277.22775384873</v>
      </c>
      <c r="J15" s="6">
        <v>3.25</v>
      </c>
      <c r="K15" s="6">
        <v>8.27063779544906</v>
      </c>
      <c r="L15" s="6">
        <v>6.82838283131434</v>
      </c>
      <c r="M15" s="6">
        <v>4.33062414702135</v>
      </c>
      <c r="N15" s="6">
        <v>5.75195553293864</v>
      </c>
      <c r="O15" s="6">
        <v>6.81350511008377</v>
      </c>
      <c r="P15" s="6">
        <v>-0.838740946219858</v>
      </c>
      <c r="Q15" s="6">
        <v>-7.78299845849851</v>
      </c>
      <c r="R15" s="6">
        <v>-3.24369626605764</v>
      </c>
      <c r="S15" s="6">
        <v>-11.6225975266896</v>
      </c>
      <c r="T15" s="6">
        <v>-16.4238978348757</v>
      </c>
      <c r="U15" s="6">
        <v>-15.1319005558079</v>
      </c>
      <c r="V15" s="6">
        <v>-4.80718490831917</v>
      </c>
      <c r="W15" s="6">
        <v>-1.7635679428208</v>
      </c>
      <c r="X15" s="6">
        <v>-5.75249213094656</v>
      </c>
      <c r="Y15" s="6">
        <v>-6.72919230332727</v>
      </c>
      <c r="Z15" s="6">
        <v>-3.48811826529825</v>
      </c>
      <c r="AA15" s="6">
        <v>-6.44178335346888</v>
      </c>
      <c r="AB15" s="6">
        <v>-7.0941814648214</v>
      </c>
      <c r="AC15" s="6">
        <v>11.2618535399978</v>
      </c>
      <c r="AD15" s="6">
        <v>12.8796401954205</v>
      </c>
      <c r="AE15" s="6">
        <v>12.9030834059762</v>
      </c>
      <c r="AF15" s="6">
        <v>8.19640206564202</v>
      </c>
      <c r="AG15" s="6">
        <v>8.03680374032598</v>
      </c>
      <c r="AH15" s="6">
        <v>4.98946701340776</v>
      </c>
      <c r="AI15" s="6">
        <v>-0.785229158498524</v>
      </c>
      <c r="AJ15" s="6">
        <v>-1.83221336605766</v>
      </c>
      <c r="AK15" s="6">
        <v>-11.0454561766896</v>
      </c>
      <c r="AL15" s="6">
        <v>-12.2821986848757</v>
      </c>
      <c r="AM15" s="6">
        <v>-7.32968160580792</v>
      </c>
      <c r="AN15" s="6">
        <v>-4.15160150831918</v>
      </c>
      <c r="AO15" s="6">
        <v>4.21937580717919</v>
      </c>
      <c r="AP15" s="6">
        <v>8.50507776905346</v>
      </c>
      <c r="AQ15" s="6">
        <v>-2.94622710332727</v>
      </c>
      <c r="AR15" s="6">
        <v>3.20211498470175</v>
      </c>
      <c r="AS15" s="6">
        <v>3.88131054653111</v>
      </c>
      <c r="AT15" s="6">
        <v>3.9248889851786</v>
      </c>
    </row>
    <row r="16">
      <c r="A16" s="6">
        <v>1999.0</v>
      </c>
      <c r="B16" s="6">
        <v>2.66656087602078</v>
      </c>
      <c r="C16" s="6">
        <v>7.11054690552471</v>
      </c>
      <c r="D16" s="6">
        <v>0.0</v>
      </c>
      <c r="E16" s="11">
        <v>0.5560087975373194</v>
      </c>
      <c r="F16" s="11">
        <v>2.4452457001329915</v>
      </c>
      <c r="G16" s="6">
        <v>2.1497844842453233</v>
      </c>
      <c r="H16" s="6">
        <v>1.34527932051541</v>
      </c>
      <c r="I16" s="6">
        <v>300.299578322412</v>
      </c>
      <c r="J16" s="6">
        <v>-4.0</v>
      </c>
      <c r="K16" s="6">
        <v>2.82154750430257</v>
      </c>
      <c r="L16" s="6">
        <v>3.18843606200321</v>
      </c>
      <c r="M16" s="6">
        <v>0.15598224865775</v>
      </c>
      <c r="N16" s="6">
        <v>-1.86223950635049</v>
      </c>
      <c r="O16" s="6">
        <v>6.08238072853627</v>
      </c>
      <c r="P16" s="6">
        <v>2.48435798509117</v>
      </c>
      <c r="Q16" s="6">
        <v>7.91571494150148</v>
      </c>
      <c r="R16" s="6">
        <v>2.20446873394235</v>
      </c>
      <c r="S16" s="6">
        <v>3.03683087331035</v>
      </c>
      <c r="T16" s="6">
        <v>-0.351889734875698</v>
      </c>
      <c r="U16" s="6">
        <v>2.09917194419208</v>
      </c>
      <c r="V16" s="6">
        <v>0.567000391680836</v>
      </c>
      <c r="W16" s="6">
        <v>3.82696915717918</v>
      </c>
      <c r="X16" s="6">
        <v>4.80467036905344</v>
      </c>
      <c r="Y16" s="6">
        <v>1.25695264667273</v>
      </c>
      <c r="Z16" s="6">
        <v>4.34217058470176</v>
      </c>
      <c r="AA16" s="6">
        <v>6.78385739653112</v>
      </c>
      <c r="AB16" s="6">
        <v>7.9798177851786</v>
      </c>
      <c r="AC16" s="6">
        <v>8.27063779544906</v>
      </c>
      <c r="AD16" s="6">
        <v>6.82838283131434</v>
      </c>
      <c r="AE16" s="6">
        <v>4.33062414702135</v>
      </c>
      <c r="AF16" s="6">
        <v>5.75195553293864</v>
      </c>
      <c r="AG16" s="6">
        <v>6.81350511008377</v>
      </c>
      <c r="AH16" s="6">
        <v>-0.838740946219858</v>
      </c>
      <c r="AI16" s="6">
        <v>-7.78299845849851</v>
      </c>
      <c r="AJ16" s="6">
        <v>-3.24369626605764</v>
      </c>
      <c r="AK16" s="6">
        <v>-11.6225975266896</v>
      </c>
      <c r="AL16" s="6">
        <v>-16.4238978348757</v>
      </c>
      <c r="AM16" s="6">
        <v>-15.1319005558079</v>
      </c>
      <c r="AN16" s="6">
        <v>-4.80718490831917</v>
      </c>
      <c r="AO16" s="6">
        <v>-1.7635679428208</v>
      </c>
      <c r="AP16" s="6">
        <v>-5.75249213094656</v>
      </c>
      <c r="AQ16" s="6">
        <v>-6.72919230332727</v>
      </c>
      <c r="AR16" s="6">
        <v>-3.48811826529825</v>
      </c>
      <c r="AS16" s="6">
        <v>-6.44178335346888</v>
      </c>
      <c r="AT16" s="6">
        <v>-7.0941814648214</v>
      </c>
    </row>
    <row r="17">
      <c r="A17" s="6">
        <v>2000.0</v>
      </c>
      <c r="B17" s="6">
        <v>2.279255637912</v>
      </c>
      <c r="C17" s="6">
        <v>5.195006262953639</v>
      </c>
      <c r="D17" s="6">
        <v>0.0</v>
      </c>
      <c r="E17" s="11">
        <v>1.8647365745339062</v>
      </c>
      <c r="F17" s="11">
        <v>0.5560087975373194</v>
      </c>
      <c r="G17" s="6">
        <v>1.584532394358134</v>
      </c>
      <c r="H17" s="6">
        <v>1.09939472982997</v>
      </c>
      <c r="I17" s="6">
        <v>293.675173081535</v>
      </c>
      <c r="J17" s="6">
        <v>2.1</v>
      </c>
      <c r="K17" s="6">
        <v>1.83357783347395</v>
      </c>
      <c r="L17" s="6">
        <v>-2.0845468858729</v>
      </c>
      <c r="M17" s="6">
        <v>-4.7164057185106</v>
      </c>
      <c r="N17" s="6">
        <v>-7.24349318489411</v>
      </c>
      <c r="O17" s="6">
        <v>-1.88305895965712</v>
      </c>
      <c r="P17" s="6">
        <v>-1.0373260547716</v>
      </c>
      <c r="Q17" s="6">
        <v>-0.818032558498516</v>
      </c>
      <c r="R17" s="6">
        <v>0.0961453339423599</v>
      </c>
      <c r="S17" s="6">
        <v>-1.59276322668964</v>
      </c>
      <c r="T17" s="6">
        <v>-3.41972343487571</v>
      </c>
      <c r="U17" s="6">
        <v>3.54179174419208</v>
      </c>
      <c r="V17" s="6">
        <v>9.14935449168084</v>
      </c>
      <c r="W17" s="6">
        <v>7.9657669571792</v>
      </c>
      <c r="X17" s="6">
        <v>4.92739601905345</v>
      </c>
      <c r="Y17" s="6">
        <v>-1.30627780332728</v>
      </c>
      <c r="Z17" s="6">
        <v>-5.96298761529826</v>
      </c>
      <c r="AA17" s="6">
        <v>-7.78556030346888</v>
      </c>
      <c r="AB17" s="6">
        <v>-6.72213501482139</v>
      </c>
      <c r="AC17" s="6">
        <v>2.82154750430257</v>
      </c>
      <c r="AD17" s="6">
        <v>3.18843606200321</v>
      </c>
      <c r="AE17" s="6">
        <v>0.15598224865775</v>
      </c>
      <c r="AF17" s="6">
        <v>-1.86223950635049</v>
      </c>
      <c r="AG17" s="6">
        <v>6.08238072853627</v>
      </c>
      <c r="AH17" s="6">
        <v>2.48435798509117</v>
      </c>
      <c r="AI17" s="6">
        <v>7.91571494150148</v>
      </c>
      <c r="AJ17" s="6">
        <v>2.20446873394235</v>
      </c>
      <c r="AK17" s="6">
        <v>3.03683087331035</v>
      </c>
      <c r="AL17" s="6">
        <v>-0.351889734875698</v>
      </c>
      <c r="AM17" s="6">
        <v>2.09917194419208</v>
      </c>
      <c r="AN17" s="6">
        <v>0.567000391680836</v>
      </c>
      <c r="AO17" s="6">
        <v>3.82696915717918</v>
      </c>
      <c r="AP17" s="6">
        <v>4.80467036905344</v>
      </c>
      <c r="AQ17" s="6">
        <v>1.25695264667273</v>
      </c>
      <c r="AR17" s="6">
        <v>4.34217058470176</v>
      </c>
      <c r="AS17" s="6">
        <v>6.78385739653112</v>
      </c>
      <c r="AT17" s="6">
        <v>7.9798177851786</v>
      </c>
    </row>
    <row r="18">
      <c r="A18" s="6">
        <v>2001.0</v>
      </c>
      <c r="B18" s="6">
        <v>2.53129106628242</v>
      </c>
      <c r="C18" s="6">
        <v>6.4074344622411905</v>
      </c>
      <c r="D18" s="6">
        <v>0.0</v>
      </c>
      <c r="E18" s="11">
        <v>0.6994059108810929</v>
      </c>
      <c r="F18" s="11">
        <v>1.8647365745339062</v>
      </c>
      <c r="G18" s="6">
        <v>1.5924157074435767</v>
      </c>
      <c r="H18" s="6">
        <v>1.15235394457247</v>
      </c>
      <c r="I18" s="6">
        <v>292.466256004643</v>
      </c>
      <c r="J18" s="6">
        <v>7.37</v>
      </c>
      <c r="K18" s="6">
        <v>-1.37363808286744</v>
      </c>
      <c r="L18" s="6">
        <v>-7.87824447254644</v>
      </c>
      <c r="M18" s="6">
        <v>-7.86306786345881</v>
      </c>
      <c r="N18" s="6">
        <v>-5.82677132471694</v>
      </c>
      <c r="O18" s="6">
        <v>-9.5023200551037</v>
      </c>
      <c r="P18" s="6">
        <v>-10.2846067899263</v>
      </c>
      <c r="Q18" s="6">
        <v>-1.4961155584985</v>
      </c>
      <c r="R18" s="6">
        <v>-3.14923826605764</v>
      </c>
      <c r="S18" s="6">
        <v>-8.02732782668963</v>
      </c>
      <c r="T18" s="6">
        <v>-6.81382408487571</v>
      </c>
      <c r="U18" s="6">
        <v>-11.8782827558079</v>
      </c>
      <c r="V18" s="6">
        <v>-8.78481030831918</v>
      </c>
      <c r="W18" s="6">
        <v>-11.0696049428208</v>
      </c>
      <c r="X18" s="6">
        <v>-11.4282311309466</v>
      </c>
      <c r="Y18" s="6">
        <v>-3.35401205332727</v>
      </c>
      <c r="Z18" s="6">
        <v>-5.90122161529826</v>
      </c>
      <c r="AA18" s="6">
        <v>-5.3319142034689</v>
      </c>
      <c r="AB18" s="6">
        <v>-4.37669371482139</v>
      </c>
      <c r="AC18" s="6">
        <v>1.83357783347395</v>
      </c>
      <c r="AD18" s="6">
        <v>-2.0845468858729</v>
      </c>
      <c r="AE18" s="6">
        <v>-4.7164057185106</v>
      </c>
      <c r="AF18" s="6">
        <v>-7.24349318489411</v>
      </c>
      <c r="AG18" s="6">
        <v>-1.88305895965712</v>
      </c>
      <c r="AH18" s="6">
        <v>-1.0373260547716</v>
      </c>
      <c r="AI18" s="6">
        <v>-0.818032558498516</v>
      </c>
      <c r="AJ18" s="6">
        <v>0.0961453339423599</v>
      </c>
      <c r="AK18" s="6">
        <v>-1.59276322668964</v>
      </c>
      <c r="AL18" s="6">
        <v>-3.41972343487571</v>
      </c>
      <c r="AM18" s="6">
        <v>3.54179174419208</v>
      </c>
      <c r="AN18" s="6">
        <v>9.14935449168084</v>
      </c>
      <c r="AO18" s="6">
        <v>7.9657669571792</v>
      </c>
      <c r="AP18" s="6">
        <v>4.92739601905345</v>
      </c>
      <c r="AQ18" s="6">
        <v>-1.30627780332728</v>
      </c>
      <c r="AR18" s="6">
        <v>-5.96298761529826</v>
      </c>
      <c r="AS18" s="6">
        <v>-7.78556030346888</v>
      </c>
      <c r="AT18" s="6">
        <v>-6.72213501482139</v>
      </c>
    </row>
    <row r="19">
      <c r="A19" s="6">
        <v>2002.0</v>
      </c>
      <c r="B19" s="6">
        <v>2.34535786350148</v>
      </c>
      <c r="C19" s="6">
        <v>5.500703507888227</v>
      </c>
      <c r="D19" s="6">
        <v>0.0</v>
      </c>
      <c r="E19" s="11">
        <v>0.4692941760886848</v>
      </c>
      <c r="F19" s="11">
        <v>0.6994059108810929</v>
      </c>
      <c r="G19" s="6">
        <v>0.5994156724450007</v>
      </c>
      <c r="H19" s="6">
        <v>1.07750313096589</v>
      </c>
      <c r="I19" s="6">
        <v>296.869619076064</v>
      </c>
      <c r="J19" s="6">
        <v>4.41</v>
      </c>
      <c r="K19" s="6">
        <v>-4.64562966955992</v>
      </c>
      <c r="L19" s="6">
        <v>-10.0020512429504</v>
      </c>
      <c r="M19" s="6">
        <v>-9.10119977036061</v>
      </c>
      <c r="N19" s="6">
        <v>-7.2326125798733</v>
      </c>
      <c r="O19" s="6">
        <v>-16.077235004346</v>
      </c>
      <c r="P19" s="6">
        <v>-12.6591307386843</v>
      </c>
      <c r="Q19" s="6">
        <v>-9.13288785849852</v>
      </c>
      <c r="R19" s="6">
        <v>-6.59223991605764</v>
      </c>
      <c r="S19" s="6">
        <v>-11.3363370766896</v>
      </c>
      <c r="T19" s="6">
        <v>-5.43093838487572</v>
      </c>
      <c r="U19" s="6">
        <v>-11.6607296558079</v>
      </c>
      <c r="V19" s="6">
        <v>-13.2874628083192</v>
      </c>
      <c r="W19" s="6">
        <v>-21.8896252928208</v>
      </c>
      <c r="X19" s="6">
        <v>-23.2802079309466</v>
      </c>
      <c r="Y19" s="6">
        <v>-4.97647360332728</v>
      </c>
      <c r="Z19" s="6">
        <v>-8.02729811529825</v>
      </c>
      <c r="AA19" s="6">
        <v>-9.56902055346889</v>
      </c>
      <c r="AB19" s="6">
        <v>-8.17093471482139</v>
      </c>
      <c r="AC19" s="6">
        <v>-1.37363808286744</v>
      </c>
      <c r="AD19" s="6">
        <v>-7.87824447254644</v>
      </c>
      <c r="AE19" s="6">
        <v>-7.86306786345881</v>
      </c>
      <c r="AF19" s="6">
        <v>-5.82677132471694</v>
      </c>
      <c r="AG19" s="6">
        <v>-9.5023200551037</v>
      </c>
      <c r="AH19" s="6">
        <v>-10.2846067899263</v>
      </c>
      <c r="AI19" s="6">
        <v>-1.4961155584985</v>
      </c>
      <c r="AJ19" s="6">
        <v>-3.14923826605764</v>
      </c>
      <c r="AK19" s="6">
        <v>-8.02732782668963</v>
      </c>
      <c r="AL19" s="6">
        <v>-6.81382408487571</v>
      </c>
      <c r="AM19" s="6">
        <v>-11.8782827558079</v>
      </c>
      <c r="AN19" s="6">
        <v>-8.78481030831918</v>
      </c>
      <c r="AO19" s="6">
        <v>-11.0696049428208</v>
      </c>
      <c r="AP19" s="6">
        <v>-11.4282311309466</v>
      </c>
      <c r="AQ19" s="6">
        <v>-3.35401205332727</v>
      </c>
      <c r="AR19" s="6">
        <v>-5.90122161529826</v>
      </c>
      <c r="AS19" s="6">
        <v>-5.3319142034689</v>
      </c>
      <c r="AT19" s="6">
        <v>-4.37669371482139</v>
      </c>
    </row>
    <row r="20">
      <c r="A20" s="6">
        <v>2003.0</v>
      </c>
      <c r="B20" s="6">
        <v>2.30782338021674</v>
      </c>
      <c r="C20" s="6">
        <v>5.326048754275019</v>
      </c>
      <c r="D20" s="6">
        <v>0.0</v>
      </c>
      <c r="E20" s="11">
        <v>0.3737106321111907</v>
      </c>
      <c r="F20" s="11">
        <v>0.4692941760886848</v>
      </c>
      <c r="G20" s="6">
        <v>0.4241267275541264</v>
      </c>
      <c r="H20" s="6">
        <v>1.12956541212044</v>
      </c>
      <c r="I20" s="6">
        <v>286.761375807909</v>
      </c>
      <c r="J20" s="6">
        <v>9.95</v>
      </c>
      <c r="K20" s="6">
        <v>-2.76849998234923</v>
      </c>
      <c r="L20" s="6">
        <v>-9.08445105404684</v>
      </c>
      <c r="M20" s="6">
        <v>-5.03503686775596</v>
      </c>
      <c r="N20" s="6">
        <v>-3.58571201625571</v>
      </c>
      <c r="O20" s="6">
        <v>-6.17168962982754</v>
      </c>
      <c r="P20" s="6">
        <v>-4.82956274364673</v>
      </c>
      <c r="Q20" s="6">
        <v>-4.14649515849851</v>
      </c>
      <c r="R20" s="6">
        <v>-6.00868506605764</v>
      </c>
      <c r="S20" s="6">
        <v>-5.57140242668964</v>
      </c>
      <c r="T20" s="6">
        <v>-7.7515307348757</v>
      </c>
      <c r="U20" s="6">
        <v>-11.1326538558079</v>
      </c>
      <c r="V20" s="6">
        <v>-15.7134129083192</v>
      </c>
      <c r="W20" s="6">
        <v>-20.0640805428208</v>
      </c>
      <c r="X20" s="6">
        <v>-21.9820288309465</v>
      </c>
      <c r="Y20" s="6">
        <v>-8.54023715332728</v>
      </c>
      <c r="Z20" s="6">
        <v>-6.30854401529825</v>
      </c>
      <c r="AA20" s="6">
        <v>-9.31709905346889</v>
      </c>
      <c r="AB20" s="6">
        <v>-10.5515852648214</v>
      </c>
      <c r="AC20" s="6">
        <v>-4.64562966955992</v>
      </c>
      <c r="AD20" s="6">
        <v>-10.0020512429504</v>
      </c>
      <c r="AE20" s="6">
        <v>-9.10119977036061</v>
      </c>
      <c r="AF20" s="6">
        <v>-7.2326125798733</v>
      </c>
      <c r="AG20" s="6">
        <v>-16.077235004346</v>
      </c>
      <c r="AH20" s="6">
        <v>-12.6591307386843</v>
      </c>
      <c r="AI20" s="6">
        <v>-9.13288785849852</v>
      </c>
      <c r="AJ20" s="6">
        <v>-6.59223991605764</v>
      </c>
      <c r="AK20" s="6">
        <v>-11.3363370766896</v>
      </c>
      <c r="AL20" s="6">
        <v>-5.43093838487572</v>
      </c>
      <c r="AM20" s="6">
        <v>-11.6607296558079</v>
      </c>
      <c r="AN20" s="6">
        <v>-13.2874628083192</v>
      </c>
      <c r="AO20" s="6">
        <v>-21.8896252928208</v>
      </c>
      <c r="AP20" s="6">
        <v>-23.2802079309466</v>
      </c>
      <c r="AQ20" s="6">
        <v>-4.97647360332728</v>
      </c>
      <c r="AR20" s="6">
        <v>-8.02729811529825</v>
      </c>
      <c r="AS20" s="6">
        <v>-9.56902055346889</v>
      </c>
      <c r="AT20" s="6">
        <v>-8.17093471482139</v>
      </c>
    </row>
    <row r="21">
      <c r="A21" s="6">
        <v>2004.0</v>
      </c>
      <c r="B21" s="6">
        <v>2.32334198113208</v>
      </c>
      <c r="C21" s="6">
        <v>5.397917961290739</v>
      </c>
      <c r="D21" s="6">
        <v>0.0</v>
      </c>
      <c r="E21" s="11">
        <v>0.41271924569771823</v>
      </c>
      <c r="F21" s="11">
        <v>0.3737106321111907</v>
      </c>
      <c r="G21" s="6">
        <v>0.39365276414538497</v>
      </c>
      <c r="H21" s="6">
        <v>0.941662401797184</v>
      </c>
      <c r="I21" s="6">
        <v>292.457868030655</v>
      </c>
      <c r="J21" s="6">
        <v>28.78</v>
      </c>
      <c r="K21" s="6">
        <v>1.47405018893181</v>
      </c>
      <c r="L21" s="6">
        <v>-5.57617097948616</v>
      </c>
      <c r="M21" s="6">
        <v>-3.05830150326477</v>
      </c>
      <c r="N21" s="6">
        <v>-3.60669572711893</v>
      </c>
      <c r="O21" s="6">
        <v>-11.7851649086198</v>
      </c>
      <c r="P21" s="6">
        <v>-11.3269264282047</v>
      </c>
      <c r="Q21" s="6">
        <v>-8.7301042584985</v>
      </c>
      <c r="R21" s="6">
        <v>0.267620833942345</v>
      </c>
      <c r="S21" s="6">
        <v>-6.30538657668964</v>
      </c>
      <c r="T21" s="6">
        <v>-6.46190133487572</v>
      </c>
      <c r="U21" s="6">
        <v>-5.54614160580792</v>
      </c>
      <c r="V21" s="6">
        <v>-3.80714095831917</v>
      </c>
      <c r="W21" s="6">
        <v>-6.94559654282082</v>
      </c>
      <c r="X21" s="6">
        <v>-8.36734943094655</v>
      </c>
      <c r="Y21" s="6">
        <v>-5.04961925332728</v>
      </c>
      <c r="Z21" s="6">
        <v>-1.22937781529825</v>
      </c>
      <c r="AA21" s="6">
        <v>-1.64897980346888</v>
      </c>
      <c r="AB21" s="6">
        <v>-7.92010301482139</v>
      </c>
      <c r="AC21" s="6">
        <v>-2.76849998234923</v>
      </c>
      <c r="AD21" s="6">
        <v>-9.08445105404684</v>
      </c>
      <c r="AE21" s="6">
        <v>-5.03503686775596</v>
      </c>
      <c r="AF21" s="6">
        <v>-3.58571201625571</v>
      </c>
      <c r="AG21" s="6">
        <v>-6.17168962982754</v>
      </c>
      <c r="AH21" s="6">
        <v>-4.82956274364673</v>
      </c>
      <c r="AI21" s="6">
        <v>-4.14649515849851</v>
      </c>
      <c r="AJ21" s="6">
        <v>-6.00868506605764</v>
      </c>
      <c r="AK21" s="6">
        <v>-5.57140242668964</v>
      </c>
      <c r="AL21" s="6">
        <v>-7.7515307348757</v>
      </c>
      <c r="AM21" s="6">
        <v>-11.1326538558079</v>
      </c>
      <c r="AN21" s="6">
        <v>-15.7134129083192</v>
      </c>
      <c r="AO21" s="6">
        <v>-20.0640805428208</v>
      </c>
      <c r="AP21" s="6">
        <v>-21.9820288309465</v>
      </c>
      <c r="AQ21" s="6">
        <v>-8.54023715332728</v>
      </c>
      <c r="AR21" s="6">
        <v>-6.30854401529825</v>
      </c>
      <c r="AS21" s="6">
        <v>-9.31709905346889</v>
      </c>
      <c r="AT21" s="6">
        <v>-10.5515852648214</v>
      </c>
    </row>
    <row r="22">
      <c r="A22" s="6">
        <v>2005.0</v>
      </c>
      <c r="B22" s="6">
        <v>2.29837651122624</v>
      </c>
      <c r="C22" s="6">
        <v>5.282534587356503</v>
      </c>
      <c r="D22" s="6">
        <v>0.0</v>
      </c>
      <c r="E22" s="11">
        <v>1.494291866866012</v>
      </c>
      <c r="F22" s="11">
        <v>0.41271924569771823</v>
      </c>
      <c r="G22" s="6">
        <v>1.2278404922970867</v>
      </c>
      <c r="H22" s="6">
        <v>0.874529055204658</v>
      </c>
      <c r="I22" s="6">
        <v>286.084685182111</v>
      </c>
      <c r="J22" s="6">
        <v>4.67</v>
      </c>
      <c r="K22" s="6">
        <v>1.06813014466968</v>
      </c>
      <c r="L22" s="6">
        <v>2.36120487212406</v>
      </c>
      <c r="M22" s="6">
        <v>1.42801913808933</v>
      </c>
      <c r="N22" s="6">
        <v>0.0334982772766352</v>
      </c>
      <c r="O22" s="6">
        <v>-7.63544775225012</v>
      </c>
      <c r="P22" s="6">
        <v>-3.32952099423102</v>
      </c>
      <c r="Q22" s="6">
        <v>-5.22688865849851</v>
      </c>
      <c r="R22" s="6">
        <v>-6.35511226605766</v>
      </c>
      <c r="S22" s="6">
        <v>-7.00949152668963</v>
      </c>
      <c r="T22" s="6">
        <v>-8.37060498487571</v>
      </c>
      <c r="U22" s="6">
        <v>-6.61951245580792</v>
      </c>
      <c r="V22" s="6">
        <v>-6.52960710831917</v>
      </c>
      <c r="W22" s="6">
        <v>-3.7348877428208</v>
      </c>
      <c r="X22" s="6">
        <v>-10.4371032309465</v>
      </c>
      <c r="Y22" s="6">
        <v>-6.29726775332728</v>
      </c>
      <c r="Z22" s="6">
        <v>-7.41025911529826</v>
      </c>
      <c r="AA22" s="6">
        <v>-5.7837203034689</v>
      </c>
      <c r="AB22" s="6">
        <v>-5.6080414148214</v>
      </c>
      <c r="AC22" s="6">
        <v>1.47405018893181</v>
      </c>
      <c r="AD22" s="6">
        <v>-5.57617097948616</v>
      </c>
      <c r="AE22" s="6">
        <v>-3.05830150326477</v>
      </c>
      <c r="AF22" s="6">
        <v>-3.60669572711893</v>
      </c>
      <c r="AG22" s="6">
        <v>-11.7851649086198</v>
      </c>
      <c r="AH22" s="6">
        <v>-11.3269264282047</v>
      </c>
      <c r="AI22" s="6">
        <v>-8.7301042584985</v>
      </c>
      <c r="AJ22" s="6">
        <v>0.267620833942345</v>
      </c>
      <c r="AK22" s="6">
        <v>-6.30538657668964</v>
      </c>
      <c r="AL22" s="6">
        <v>-6.46190133487572</v>
      </c>
      <c r="AM22" s="6">
        <v>-5.54614160580792</v>
      </c>
      <c r="AN22" s="6">
        <v>-3.80714095831917</v>
      </c>
      <c r="AO22" s="6">
        <v>-6.94559654282082</v>
      </c>
      <c r="AP22" s="6">
        <v>-8.36734943094655</v>
      </c>
      <c r="AQ22" s="6">
        <v>-5.04961925332728</v>
      </c>
      <c r="AR22" s="6">
        <v>-1.22937781529825</v>
      </c>
      <c r="AS22" s="6">
        <v>-1.64897980346888</v>
      </c>
      <c r="AT22" s="6">
        <v>-7.92010301482139</v>
      </c>
    </row>
    <row r="23">
      <c r="A23" s="6">
        <v>2006.0</v>
      </c>
      <c r="B23" s="6">
        <v>2.37264587409368</v>
      </c>
      <c r="C23" s="6">
        <v>5.629448443853763</v>
      </c>
      <c r="D23" s="6">
        <v>0.0</v>
      </c>
      <c r="E23" s="11">
        <v>1.2017576635662162</v>
      </c>
      <c r="F23" s="11">
        <v>1.494291866866012</v>
      </c>
      <c r="G23" s="6">
        <v>1.3722035673319943</v>
      </c>
      <c r="H23" s="6">
        <v>1.09928159638463</v>
      </c>
      <c r="I23" s="6">
        <v>289.738452689176</v>
      </c>
      <c r="J23" s="6">
        <v>-2.82</v>
      </c>
      <c r="K23" s="6">
        <v>2.43353816271426</v>
      </c>
      <c r="L23" s="6">
        <v>3.33449441373941</v>
      </c>
      <c r="M23" s="6">
        <v>1.85152666884261</v>
      </c>
      <c r="N23" s="6">
        <v>-1.17133664193541</v>
      </c>
      <c r="O23" s="6">
        <v>-2.92387380289291</v>
      </c>
      <c r="P23" s="6">
        <v>2.18099715070517</v>
      </c>
      <c r="Q23" s="6">
        <v>-2.69490865849852</v>
      </c>
      <c r="R23" s="6">
        <v>-2.60091366605764</v>
      </c>
      <c r="S23" s="6">
        <v>-7.50188532668965</v>
      </c>
      <c r="T23" s="6">
        <v>-10.0575972348757</v>
      </c>
      <c r="U23" s="6">
        <v>-9.51150730580793</v>
      </c>
      <c r="V23" s="6">
        <v>-6.41722480831916</v>
      </c>
      <c r="W23" s="6">
        <v>-10.7762606428208</v>
      </c>
      <c r="X23" s="6">
        <v>-14.4902765309465</v>
      </c>
      <c r="Y23" s="6">
        <v>-7.99390295332728</v>
      </c>
      <c r="Z23" s="6">
        <v>-2.50451571529825</v>
      </c>
      <c r="AA23" s="6">
        <v>-5.06266555346889</v>
      </c>
      <c r="AB23" s="6">
        <v>-10.3458481148214</v>
      </c>
      <c r="AC23" s="6">
        <v>1.06813014466968</v>
      </c>
      <c r="AD23" s="6">
        <v>2.36120487212406</v>
      </c>
      <c r="AE23" s="6">
        <v>1.42801913808933</v>
      </c>
      <c r="AF23" s="6">
        <v>0.0334982772766352</v>
      </c>
      <c r="AG23" s="6">
        <v>-7.63544775225012</v>
      </c>
      <c r="AH23" s="6">
        <v>-3.32952099423102</v>
      </c>
      <c r="AI23" s="6">
        <v>-5.22688865849851</v>
      </c>
      <c r="AJ23" s="6">
        <v>-6.35511226605766</v>
      </c>
      <c r="AK23" s="6">
        <v>-7.00949152668963</v>
      </c>
      <c r="AL23" s="6">
        <v>-8.37060498487571</v>
      </c>
      <c r="AM23" s="6">
        <v>-6.61951245580792</v>
      </c>
      <c r="AN23" s="6">
        <v>-6.52960710831917</v>
      </c>
      <c r="AO23" s="6">
        <v>-3.7348877428208</v>
      </c>
      <c r="AP23" s="6">
        <v>-10.4371032309465</v>
      </c>
      <c r="AQ23" s="6">
        <v>-6.29726775332728</v>
      </c>
      <c r="AR23" s="6">
        <v>-7.41025911529826</v>
      </c>
      <c r="AS23" s="6">
        <v>-5.7837203034689</v>
      </c>
      <c r="AT23" s="6">
        <v>-5.6080414148214</v>
      </c>
    </row>
    <row r="24">
      <c r="A24" s="6">
        <v>2007.0</v>
      </c>
      <c r="B24" s="6">
        <v>2.35394648829431</v>
      </c>
      <c r="C24" s="6">
        <v>5.541064069753114</v>
      </c>
      <c r="D24" s="6">
        <v>0.0</v>
      </c>
      <c r="E24" s="11">
        <v>-0.6823616149639181</v>
      </c>
      <c r="F24" s="11">
        <v>1.2017576635662162</v>
      </c>
      <c r="G24" s="6">
        <v>0.9063620306712187</v>
      </c>
      <c r="H24" s="6">
        <v>0.918505465485892</v>
      </c>
      <c r="I24" s="6">
        <v>298.382952110153</v>
      </c>
      <c r="J24" s="6">
        <v>-0.17</v>
      </c>
      <c r="K24" s="6">
        <v>-1.7239780188934</v>
      </c>
      <c r="L24" s="6">
        <v>-1.00662195033905</v>
      </c>
      <c r="M24" s="6">
        <v>0.227335619425389</v>
      </c>
      <c r="N24" s="6">
        <v>0.392516362965409</v>
      </c>
      <c r="O24" s="6">
        <v>-8.26392999005311</v>
      </c>
      <c r="P24" s="6">
        <v>-2.83270694770317</v>
      </c>
      <c r="Q24" s="6">
        <v>-5.46104060849852</v>
      </c>
      <c r="R24" s="6">
        <v>-3.28337466605764</v>
      </c>
      <c r="S24" s="6">
        <v>-9.16192352668963</v>
      </c>
      <c r="T24" s="6">
        <v>-10.7379962348757</v>
      </c>
      <c r="U24" s="6">
        <v>-6.88301865580792</v>
      </c>
      <c r="V24" s="6">
        <v>-7.83453190831918</v>
      </c>
      <c r="W24" s="6">
        <v>-12.0348636428208</v>
      </c>
      <c r="X24" s="6">
        <v>-12.2242995309466</v>
      </c>
      <c r="Y24" s="6">
        <v>-4.87707445332728</v>
      </c>
      <c r="Z24" s="6">
        <v>-0.921000315298244</v>
      </c>
      <c r="AA24" s="6">
        <v>2.39367869653111</v>
      </c>
      <c r="AB24" s="6">
        <v>-2.07134231482141</v>
      </c>
      <c r="AC24" s="6">
        <v>2.43353816271426</v>
      </c>
      <c r="AD24" s="6">
        <v>3.33449441373941</v>
      </c>
      <c r="AE24" s="6">
        <v>1.85152666884261</v>
      </c>
      <c r="AF24" s="6">
        <v>-1.17133664193541</v>
      </c>
      <c r="AG24" s="6">
        <v>-2.92387380289291</v>
      </c>
      <c r="AH24" s="6">
        <v>2.18099715070517</v>
      </c>
      <c r="AI24" s="6">
        <v>-2.69490865849852</v>
      </c>
      <c r="AJ24" s="6">
        <v>-2.60091366605764</v>
      </c>
      <c r="AK24" s="6">
        <v>-7.50188532668965</v>
      </c>
      <c r="AL24" s="6">
        <v>-10.0575972348757</v>
      </c>
      <c r="AM24" s="6">
        <v>-9.51150730580793</v>
      </c>
      <c r="AN24" s="6">
        <v>-6.41722480831916</v>
      </c>
      <c r="AO24" s="6">
        <v>-10.7762606428208</v>
      </c>
      <c r="AP24" s="6">
        <v>-14.4902765309465</v>
      </c>
      <c r="AQ24" s="6">
        <v>-7.99390295332728</v>
      </c>
      <c r="AR24" s="6">
        <v>-2.50451571529825</v>
      </c>
      <c r="AS24" s="6">
        <v>-5.06266555346889</v>
      </c>
      <c r="AT24" s="6">
        <v>-10.3458481148214</v>
      </c>
    </row>
    <row r="25">
      <c r="A25" s="6">
        <v>2008.0</v>
      </c>
      <c r="B25" s="6">
        <v>2.31870309844423</v>
      </c>
      <c r="C25" s="6">
        <v>5.376384058734872</v>
      </c>
      <c r="D25" s="6">
        <v>5.745291374</v>
      </c>
      <c r="E25" s="11">
        <v>-0.012354612093381056</v>
      </c>
      <c r="F25" s="11">
        <v>-0.6823616149639181</v>
      </c>
      <c r="G25" s="6">
        <v>-0.22924006449949813</v>
      </c>
      <c r="H25" s="6">
        <v>1.0588057082217</v>
      </c>
      <c r="I25" s="6">
        <v>280.709522720439</v>
      </c>
      <c r="J25" s="6">
        <v>-5.06</v>
      </c>
      <c r="K25" s="6">
        <v>-1.35993422211044</v>
      </c>
      <c r="L25" s="6">
        <v>-3.54798882798985</v>
      </c>
      <c r="M25" s="6">
        <v>0.180284072181337</v>
      </c>
      <c r="N25" s="6">
        <v>-4.15478010683302</v>
      </c>
      <c r="O25" s="6">
        <v>-12.1221327919953</v>
      </c>
      <c r="P25" s="6">
        <v>-8.54199880886208</v>
      </c>
      <c r="Q25" s="6">
        <v>-3.18246545849851</v>
      </c>
      <c r="R25" s="6">
        <v>-4.17985476605765</v>
      </c>
      <c r="S25" s="6">
        <v>-7.24857972668966</v>
      </c>
      <c r="T25" s="6">
        <v>-11.7092563348757</v>
      </c>
      <c r="U25" s="6">
        <v>-6.28635935580792</v>
      </c>
      <c r="V25" s="6">
        <v>-5.77132710831917</v>
      </c>
      <c r="W25" s="6">
        <v>-13.8053035928208</v>
      </c>
      <c r="X25" s="6">
        <v>-20.8378629309466</v>
      </c>
      <c r="Y25" s="6">
        <v>-7.95470835332726</v>
      </c>
      <c r="Z25" s="6">
        <v>-7.09211236529825</v>
      </c>
      <c r="AA25" s="6">
        <v>-9.5569759034689</v>
      </c>
      <c r="AB25" s="6">
        <v>-13.9530514148214</v>
      </c>
      <c r="AC25" s="6">
        <v>-1.7239780188934</v>
      </c>
      <c r="AD25" s="6">
        <v>-1.00662195033905</v>
      </c>
      <c r="AE25" s="6">
        <v>0.227335619425389</v>
      </c>
      <c r="AF25" s="6">
        <v>0.392516362965409</v>
      </c>
      <c r="AG25" s="6">
        <v>-8.26392999005311</v>
      </c>
      <c r="AH25" s="6">
        <v>-2.83270694770317</v>
      </c>
      <c r="AI25" s="6">
        <v>-5.46104060849852</v>
      </c>
      <c r="AJ25" s="6">
        <v>-3.28337466605764</v>
      </c>
      <c r="AK25" s="6">
        <v>-9.16192352668963</v>
      </c>
      <c r="AL25" s="6">
        <v>-10.7379962348757</v>
      </c>
      <c r="AM25" s="6">
        <v>-6.88301865580792</v>
      </c>
      <c r="AN25" s="6">
        <v>-7.83453190831918</v>
      </c>
      <c r="AO25" s="6">
        <v>-12.0348636428208</v>
      </c>
      <c r="AP25" s="6">
        <v>-12.2242995309466</v>
      </c>
      <c r="AQ25" s="6">
        <v>-4.87707445332728</v>
      </c>
      <c r="AR25" s="6">
        <v>-0.921000315298244</v>
      </c>
      <c r="AS25" s="6">
        <v>2.39367869653111</v>
      </c>
      <c r="AT25" s="6">
        <v>-2.07134231482141</v>
      </c>
    </row>
    <row r="26">
      <c r="A26" s="6">
        <v>2009.0</v>
      </c>
      <c r="B26" s="6">
        <v>2.1946392430017</v>
      </c>
      <c r="C26" s="6">
        <v>4.816441406923075</v>
      </c>
      <c r="D26" s="6">
        <v>4.803766063</v>
      </c>
      <c r="E26" s="11">
        <v>1.3434842757757095</v>
      </c>
      <c r="F26" s="11">
        <v>-0.012354612093381056</v>
      </c>
      <c r="G26" s="6">
        <v>1.0611846595564427</v>
      </c>
      <c r="H26" s="6">
        <v>0.804971538355544</v>
      </c>
      <c r="I26" s="6">
        <v>294.153119999495</v>
      </c>
      <c r="J26" s="6">
        <v>-0.77</v>
      </c>
      <c r="K26" s="6">
        <v>-0.0550520118826796</v>
      </c>
      <c r="L26" s="6">
        <v>-1.65453000185764</v>
      </c>
      <c r="M26" s="6">
        <v>1.21239355911163</v>
      </c>
      <c r="N26" s="6">
        <v>-0.937968771091903</v>
      </c>
      <c r="O26" s="6">
        <v>-7.28014672460709</v>
      </c>
      <c r="P26" s="6">
        <v>-4.53696009670448</v>
      </c>
      <c r="Q26" s="6">
        <v>-0.310945208498524</v>
      </c>
      <c r="R26" s="6">
        <v>-3.81759716605765</v>
      </c>
      <c r="S26" s="6">
        <v>-6.93437962668963</v>
      </c>
      <c r="T26" s="6">
        <v>-5.99162383487573</v>
      </c>
      <c r="U26" s="6">
        <v>-3.95402350580792</v>
      </c>
      <c r="V26" s="6">
        <v>-6.10934210831917</v>
      </c>
      <c r="W26" s="6">
        <v>-6.76704764282081</v>
      </c>
      <c r="X26" s="6">
        <v>-7.67433553094656</v>
      </c>
      <c r="Y26" s="6">
        <v>-8.61261985332726</v>
      </c>
      <c r="Z26" s="6">
        <v>-3.88482981529825</v>
      </c>
      <c r="AA26" s="6">
        <v>-8.48785220346889</v>
      </c>
      <c r="AB26" s="6">
        <v>-10.7292118148214</v>
      </c>
      <c r="AC26" s="6">
        <v>-1.35993422211044</v>
      </c>
      <c r="AD26" s="6">
        <v>-3.54798882798985</v>
      </c>
      <c r="AE26" s="6">
        <v>0.180284072181337</v>
      </c>
      <c r="AF26" s="6">
        <v>-4.15478010683302</v>
      </c>
      <c r="AG26" s="6">
        <v>-12.1221327919953</v>
      </c>
      <c r="AH26" s="6">
        <v>-8.54199880886208</v>
      </c>
      <c r="AI26" s="6">
        <v>-3.18246545849851</v>
      </c>
      <c r="AJ26" s="6">
        <v>-4.17985476605765</v>
      </c>
      <c r="AK26" s="6">
        <v>-7.24857972668966</v>
      </c>
      <c r="AL26" s="6">
        <v>-11.7092563348757</v>
      </c>
      <c r="AM26" s="6">
        <v>-6.28635935580792</v>
      </c>
      <c r="AN26" s="6">
        <v>-5.77132710831917</v>
      </c>
      <c r="AO26" s="6">
        <v>-13.8053035928208</v>
      </c>
      <c r="AP26" s="6">
        <v>-20.8378629309466</v>
      </c>
      <c r="AQ26" s="6">
        <v>-7.95470835332726</v>
      </c>
      <c r="AR26" s="6">
        <v>-7.09211236529825</v>
      </c>
      <c r="AS26" s="6">
        <v>-9.5569759034689</v>
      </c>
      <c r="AT26" s="6">
        <v>-13.9530514148214</v>
      </c>
    </row>
    <row r="27">
      <c r="A27" s="6">
        <v>2010.0</v>
      </c>
      <c r="B27" s="6">
        <v>2.37129330254041</v>
      </c>
      <c r="C27" s="6">
        <v>5.623031926673005</v>
      </c>
      <c r="D27" s="6">
        <v>5.655690549</v>
      </c>
      <c r="E27" s="11">
        <v>2.0802462165058935</v>
      </c>
      <c r="F27" s="11">
        <v>1.3434842757757095</v>
      </c>
      <c r="G27" s="6">
        <v>1.8523227962135342</v>
      </c>
      <c r="H27" s="6">
        <v>1.27521674895795</v>
      </c>
      <c r="I27" s="6">
        <v>289.945632011</v>
      </c>
      <c r="J27" s="6">
        <v>11.19</v>
      </c>
      <c r="K27" s="6">
        <v>9.87189585840628</v>
      </c>
      <c r="L27" s="6">
        <v>11.2664124728861</v>
      </c>
      <c r="M27" s="6">
        <v>7.19845606422831</v>
      </c>
      <c r="N27" s="6">
        <v>4.44449583685207</v>
      </c>
      <c r="O27" s="6">
        <v>0.798498080560449</v>
      </c>
      <c r="P27" s="6">
        <v>6.36687659041112</v>
      </c>
      <c r="Q27" s="6">
        <v>-2.68980020849851</v>
      </c>
      <c r="R27" s="6">
        <v>-4.77249736605765</v>
      </c>
      <c r="S27" s="6">
        <v>-5.63713477668965</v>
      </c>
      <c r="T27" s="6">
        <v>-8.12267348487572</v>
      </c>
      <c r="U27" s="6">
        <v>-8.75438640580792</v>
      </c>
      <c r="V27" s="6">
        <v>-11.5360975083192</v>
      </c>
      <c r="W27" s="6">
        <v>-21.7129693428208</v>
      </c>
      <c r="X27" s="6">
        <v>-18.9140097809466</v>
      </c>
      <c r="Y27" s="6">
        <v>-11.2665050533273</v>
      </c>
      <c r="Z27" s="6">
        <v>-10.1588320152983</v>
      </c>
      <c r="AA27" s="6">
        <v>-7.0860261034689</v>
      </c>
      <c r="AB27" s="6">
        <v>-9.66111491482138</v>
      </c>
      <c r="AC27" s="6">
        <v>-0.0550520118826796</v>
      </c>
      <c r="AD27" s="6">
        <v>-1.65453000185764</v>
      </c>
      <c r="AE27" s="6">
        <v>1.21239355911163</v>
      </c>
      <c r="AF27" s="6">
        <v>-0.937968771091903</v>
      </c>
      <c r="AG27" s="6">
        <v>-7.28014672460709</v>
      </c>
      <c r="AH27" s="6">
        <v>-4.53696009670448</v>
      </c>
      <c r="AI27" s="6">
        <v>-0.310945208498524</v>
      </c>
      <c r="AJ27" s="6">
        <v>-3.81759716605765</v>
      </c>
      <c r="AK27" s="6">
        <v>-6.93437962668963</v>
      </c>
      <c r="AL27" s="6">
        <v>-5.99162383487573</v>
      </c>
      <c r="AM27" s="6">
        <v>-3.95402350580792</v>
      </c>
      <c r="AN27" s="6">
        <v>-6.10934210831917</v>
      </c>
      <c r="AO27" s="6">
        <v>-6.76704764282081</v>
      </c>
      <c r="AP27" s="6">
        <v>-7.67433553094656</v>
      </c>
      <c r="AQ27" s="6">
        <v>-8.61261985332726</v>
      </c>
      <c r="AR27" s="6">
        <v>-3.88482981529825</v>
      </c>
      <c r="AS27" s="6">
        <v>-8.48785220346889</v>
      </c>
      <c r="AT27" s="6">
        <v>-10.7292118148214</v>
      </c>
    </row>
    <row r="28">
      <c r="A28" s="6">
        <v>2011.0</v>
      </c>
      <c r="B28" s="6">
        <v>2.28140688501075</v>
      </c>
      <c r="C28" s="6">
        <v>5.2048173749744535</v>
      </c>
      <c r="D28" s="6">
        <v>5.147433515</v>
      </c>
      <c r="E28" s="11">
        <v>1.5340025444334164</v>
      </c>
      <c r="F28" s="11">
        <v>2.0802462165058935</v>
      </c>
      <c r="G28" s="6">
        <v>1.887878158450962</v>
      </c>
      <c r="H28" s="6">
        <v>0.904049072914844</v>
      </c>
      <c r="I28" s="6">
        <v>291.183740376981</v>
      </c>
      <c r="J28" s="6">
        <v>-3.227486544</v>
      </c>
      <c r="K28" s="6">
        <v>5.34654549676475</v>
      </c>
      <c r="L28" s="6">
        <v>9.82486223962644</v>
      </c>
      <c r="M28" s="6">
        <v>9.07547164471077</v>
      </c>
      <c r="N28" s="6">
        <v>5.47631996127143</v>
      </c>
      <c r="O28" s="6">
        <v>9.90792214126162</v>
      </c>
      <c r="P28" s="6">
        <v>6.81138470589747</v>
      </c>
      <c r="Q28" s="6">
        <v>1.12806264150149</v>
      </c>
      <c r="R28" s="6">
        <v>1.16538573394236</v>
      </c>
      <c r="S28" s="6">
        <v>0.0176913733103561</v>
      </c>
      <c r="T28" s="6">
        <v>-4.97786523487571</v>
      </c>
      <c r="U28" s="6">
        <v>-1.99205295580791</v>
      </c>
      <c r="V28" s="6">
        <v>-4.90042595831916</v>
      </c>
      <c r="W28" s="6">
        <v>-8.44036054282081</v>
      </c>
      <c r="X28" s="6">
        <v>-4.73714673094655</v>
      </c>
      <c r="Y28" s="6">
        <v>-2.66209495332728</v>
      </c>
      <c r="Z28" s="6">
        <v>1.01857538470175</v>
      </c>
      <c r="AA28" s="6">
        <v>-4.94907670346889</v>
      </c>
      <c r="AB28" s="6">
        <v>-9.6540314148214</v>
      </c>
      <c r="AC28" s="6">
        <v>9.87189585840628</v>
      </c>
      <c r="AD28" s="6">
        <v>11.2664124728861</v>
      </c>
      <c r="AE28" s="6">
        <v>7.19845606422831</v>
      </c>
      <c r="AF28" s="6">
        <v>4.44449583685207</v>
      </c>
      <c r="AG28" s="6">
        <v>0.798498080560449</v>
      </c>
      <c r="AH28" s="6">
        <v>6.36687659041112</v>
      </c>
      <c r="AI28" s="6">
        <v>-2.68980020849851</v>
      </c>
      <c r="AJ28" s="6">
        <v>-4.77249736605765</v>
      </c>
      <c r="AK28" s="6">
        <v>-5.63713477668965</v>
      </c>
      <c r="AL28" s="6">
        <v>-8.12267348487572</v>
      </c>
      <c r="AM28" s="6">
        <v>-8.75438640580792</v>
      </c>
      <c r="AN28" s="6">
        <v>-11.5360975083192</v>
      </c>
      <c r="AO28" s="6">
        <v>-21.7129693428208</v>
      </c>
      <c r="AP28" s="6">
        <v>-18.9140097809466</v>
      </c>
      <c r="AQ28" s="6">
        <v>-11.2665050533273</v>
      </c>
      <c r="AR28" s="6">
        <v>-10.1588320152983</v>
      </c>
      <c r="AS28" s="6">
        <v>-7.0860261034689</v>
      </c>
      <c r="AT28" s="6">
        <v>-9.66111491482138</v>
      </c>
    </row>
    <row r="29">
      <c r="A29" s="6">
        <v>2012.0</v>
      </c>
      <c r="B29" s="6">
        <v>2.30066353964077</v>
      </c>
      <c r="C29" s="6">
        <v>5.293052722632397</v>
      </c>
      <c r="D29" s="6">
        <v>5.563267805</v>
      </c>
      <c r="E29" s="11">
        <v>-0.24988906459449833</v>
      </c>
      <c r="F29" s="11">
        <v>1.5340025444334164</v>
      </c>
      <c r="G29" s="6">
        <v>1.2400576382814241</v>
      </c>
      <c r="H29" s="6">
        <v>0.990794221147146</v>
      </c>
      <c r="I29" s="6">
        <v>298.482162660983</v>
      </c>
      <c r="J29" s="6">
        <v>5.200707309</v>
      </c>
      <c r="K29" s="6">
        <v>-0.341944228346904</v>
      </c>
      <c r="L29" s="6">
        <v>-0.158113293910731</v>
      </c>
      <c r="M29" s="6">
        <v>2.44734472992701</v>
      </c>
      <c r="N29" s="6">
        <v>3.25675766046095</v>
      </c>
      <c r="O29" s="6">
        <v>7.5862221133074</v>
      </c>
      <c r="P29" s="6">
        <v>5.00556893964563</v>
      </c>
      <c r="Q29" s="6">
        <v>-2.8642775084985</v>
      </c>
      <c r="R29" s="6">
        <v>-10.3289677660576</v>
      </c>
      <c r="S29" s="6">
        <v>-8.16718842668965</v>
      </c>
      <c r="T29" s="6">
        <v>-6.19893733487572</v>
      </c>
      <c r="U29" s="6">
        <v>-7.76688015580791</v>
      </c>
      <c r="V29" s="6">
        <v>-10.4293831083192</v>
      </c>
      <c r="W29" s="6">
        <v>-8.80870164282081</v>
      </c>
      <c r="X29" s="6">
        <v>-4.48370363094656</v>
      </c>
      <c r="Y29" s="6">
        <v>-1.18305345332726</v>
      </c>
      <c r="Z29" s="6">
        <v>-5.36284151529826</v>
      </c>
      <c r="AA29" s="6">
        <v>-0.9570013034689</v>
      </c>
      <c r="AB29" s="6">
        <v>-0.733588814821388</v>
      </c>
      <c r="AC29" s="6">
        <v>5.34654549676475</v>
      </c>
      <c r="AD29" s="6">
        <v>9.82486223962644</v>
      </c>
      <c r="AE29" s="6">
        <v>9.07547164471077</v>
      </c>
      <c r="AF29" s="6">
        <v>5.47631996127143</v>
      </c>
      <c r="AG29" s="6">
        <v>9.90792214126162</v>
      </c>
      <c r="AH29" s="6">
        <v>6.81138470589747</v>
      </c>
      <c r="AI29" s="6">
        <v>1.12806264150149</v>
      </c>
      <c r="AJ29" s="6">
        <v>1.16538573394236</v>
      </c>
      <c r="AK29" s="6">
        <v>0.0176913733103561</v>
      </c>
      <c r="AL29" s="6">
        <v>-4.97786523487571</v>
      </c>
      <c r="AM29" s="6">
        <v>-1.99205295580791</v>
      </c>
      <c r="AN29" s="6">
        <v>-4.90042595831916</v>
      </c>
      <c r="AO29" s="6">
        <v>-8.44036054282081</v>
      </c>
      <c r="AP29" s="6">
        <v>-4.73714673094655</v>
      </c>
      <c r="AQ29" s="6">
        <v>-2.66209495332728</v>
      </c>
      <c r="AR29" s="6">
        <v>1.01857538470175</v>
      </c>
      <c r="AS29" s="6">
        <v>-4.94907670346889</v>
      </c>
      <c r="AT29" s="6">
        <v>-9.6540314148214</v>
      </c>
    </row>
    <row r="30">
      <c r="A30" s="6">
        <v>2013.0</v>
      </c>
      <c r="B30" s="6">
        <v>2.14033776734481</v>
      </c>
      <c r="C30" s="6">
        <v>4.581045758322566</v>
      </c>
      <c r="D30" s="6">
        <v>4.778745736</v>
      </c>
      <c r="E30" s="11">
        <v>-1.353592126921653</v>
      </c>
      <c r="F30" s="11">
        <v>-0.24988906459449833</v>
      </c>
      <c r="G30" s="6">
        <v>-0.5179948659234945</v>
      </c>
      <c r="H30" s="6">
        <v>0.862189695398935</v>
      </c>
      <c r="I30" s="6">
        <v>299.223817775394</v>
      </c>
      <c r="J30" s="6">
        <v>2.268214153</v>
      </c>
      <c r="K30" s="6">
        <v>-9.13488122107299</v>
      </c>
      <c r="L30" s="6">
        <v>-4.33855775227349</v>
      </c>
      <c r="M30" s="6">
        <v>-12.7388463480565</v>
      </c>
      <c r="N30" s="6">
        <v>-12.6751038901807</v>
      </c>
      <c r="O30" s="6">
        <v>-14.7229921137572</v>
      </c>
      <c r="P30" s="6">
        <v>-11.5945180573073</v>
      </c>
      <c r="Q30" s="6">
        <v>0.348772891501469</v>
      </c>
      <c r="R30" s="6">
        <v>-5.18803401605764</v>
      </c>
      <c r="S30" s="6">
        <v>-2.22613762668965</v>
      </c>
      <c r="T30" s="6">
        <v>6.02612341512429</v>
      </c>
      <c r="U30" s="6">
        <v>3.37877034419208</v>
      </c>
      <c r="V30" s="6">
        <v>-1.96710555831918</v>
      </c>
      <c r="W30" s="6">
        <v>0.602330157179182</v>
      </c>
      <c r="X30" s="6">
        <v>4.00469951905345</v>
      </c>
      <c r="Y30" s="6">
        <v>-1.50196120332727</v>
      </c>
      <c r="Z30" s="6">
        <v>-9.93028511529826</v>
      </c>
      <c r="AA30" s="6">
        <v>-10.0720566034689</v>
      </c>
      <c r="AB30" s="6">
        <v>-1.61656541482139</v>
      </c>
      <c r="AC30" s="6">
        <v>-0.341944228346904</v>
      </c>
      <c r="AD30" s="6">
        <v>-0.158113293910731</v>
      </c>
      <c r="AE30" s="6">
        <v>2.44734472992701</v>
      </c>
      <c r="AF30" s="6">
        <v>3.25675766046095</v>
      </c>
      <c r="AG30" s="6">
        <v>7.5862221133074</v>
      </c>
      <c r="AH30" s="6">
        <v>5.00556893964563</v>
      </c>
      <c r="AI30" s="6">
        <v>-2.8642775084985</v>
      </c>
      <c r="AJ30" s="6">
        <v>-10.3289677660576</v>
      </c>
      <c r="AK30" s="6">
        <v>-8.16718842668965</v>
      </c>
      <c r="AL30" s="6">
        <v>-6.19893733487572</v>
      </c>
      <c r="AM30" s="6">
        <v>-7.76688015580791</v>
      </c>
      <c r="AN30" s="6">
        <v>-10.4293831083192</v>
      </c>
      <c r="AO30" s="6">
        <v>-8.80870164282081</v>
      </c>
      <c r="AP30" s="6">
        <v>-4.48370363094656</v>
      </c>
      <c r="AQ30" s="6">
        <v>-1.18305345332726</v>
      </c>
      <c r="AR30" s="6">
        <v>-5.36284151529826</v>
      </c>
      <c r="AS30" s="6">
        <v>-0.9570013034689</v>
      </c>
      <c r="AT30" s="6">
        <v>-0.733588814821388</v>
      </c>
    </row>
    <row r="31">
      <c r="A31" s="6">
        <v>2014.0</v>
      </c>
      <c r="B31" s="6">
        <v>2.11710776788454</v>
      </c>
      <c r="C31" s="6">
        <v>4.482145300837058</v>
      </c>
      <c r="D31" s="6">
        <v>4.726015419</v>
      </c>
      <c r="E31" s="11">
        <v>-1.139704059133103</v>
      </c>
      <c r="F31" s="11">
        <v>-1.353592126921653</v>
      </c>
      <c r="G31" s="6">
        <v>-1.2336116904753456</v>
      </c>
      <c r="H31" s="6">
        <v>0.761370895987418</v>
      </c>
      <c r="I31" s="6">
        <v>290.949913871817</v>
      </c>
      <c r="J31" s="6">
        <v>3.426256294</v>
      </c>
      <c r="K31" s="6">
        <v>-9.90222246701518</v>
      </c>
      <c r="L31" s="6">
        <v>-13.9100750483133</v>
      </c>
      <c r="M31" s="6">
        <v>-11.1230649516559</v>
      </c>
      <c r="N31" s="6">
        <v>-12.1588383386752</v>
      </c>
      <c r="O31" s="6">
        <v>-17.2880009700272</v>
      </c>
      <c r="P31" s="6">
        <v>-14.5759975841929</v>
      </c>
      <c r="Q31" s="6">
        <v>-11.5252775584985</v>
      </c>
      <c r="R31" s="6">
        <v>-20.5793926660577</v>
      </c>
      <c r="S31" s="6">
        <v>-16.0483425266897</v>
      </c>
      <c r="T31" s="6">
        <v>-7.42995738487571</v>
      </c>
      <c r="U31" s="6">
        <v>-14.1539367058079</v>
      </c>
      <c r="V31" s="6">
        <v>-22.4740595083192</v>
      </c>
      <c r="W31" s="6">
        <v>-14.8455227428208</v>
      </c>
      <c r="X31" s="6">
        <v>-10.5412683309466</v>
      </c>
      <c r="Y31" s="6">
        <v>-5.00023185332728</v>
      </c>
      <c r="Z31" s="6">
        <v>-9.26327301529824</v>
      </c>
      <c r="AA31" s="6">
        <v>-3.91749455346888</v>
      </c>
      <c r="AB31" s="6">
        <v>0.136818085178618</v>
      </c>
      <c r="AC31" s="6">
        <v>-9.13488122107299</v>
      </c>
      <c r="AD31" s="6">
        <v>-4.33855775227349</v>
      </c>
      <c r="AE31" s="6">
        <v>-12.7388463480565</v>
      </c>
      <c r="AF31" s="6">
        <v>-12.6751038901807</v>
      </c>
      <c r="AG31" s="6">
        <v>-14.7229921137572</v>
      </c>
      <c r="AH31" s="6">
        <v>-11.5945180573073</v>
      </c>
      <c r="AI31" s="6">
        <v>0.348772891501469</v>
      </c>
      <c r="AJ31" s="6">
        <v>-5.18803401605764</v>
      </c>
      <c r="AK31" s="6">
        <v>-2.22613762668965</v>
      </c>
      <c r="AL31" s="6">
        <v>6.02612341512429</v>
      </c>
      <c r="AM31" s="6">
        <v>3.37877034419208</v>
      </c>
      <c r="AN31" s="6">
        <v>-1.96710555831918</v>
      </c>
      <c r="AO31" s="6">
        <v>0.602330157179182</v>
      </c>
      <c r="AP31" s="6">
        <v>4.00469951905345</v>
      </c>
      <c r="AQ31" s="6">
        <v>-1.50196120332727</v>
      </c>
      <c r="AR31" s="6">
        <v>-9.93028511529826</v>
      </c>
      <c r="AS31" s="6">
        <v>-10.0720566034689</v>
      </c>
      <c r="AT31" s="6">
        <v>-1.61656541482139</v>
      </c>
    </row>
    <row r="32">
      <c r="A32" s="6">
        <v>2015.0</v>
      </c>
      <c r="B32" s="6">
        <v>2.03802554845875</v>
      </c>
      <c r="C32" s="6">
        <v>4.153548136170589</v>
      </c>
      <c r="D32" s="6">
        <v>4.320547386</v>
      </c>
      <c r="E32" s="11">
        <v>0.259913937958507</v>
      </c>
      <c r="F32" s="11">
        <v>-1.139704059133103</v>
      </c>
      <c r="G32" s="6">
        <v>-0.024147136682423197</v>
      </c>
      <c r="H32" s="6">
        <v>0.813265992205187</v>
      </c>
      <c r="I32" s="6">
        <v>288.506443346488</v>
      </c>
      <c r="J32" s="6">
        <v>-1.457247848</v>
      </c>
      <c r="K32" s="6">
        <v>-14.2669284650707</v>
      </c>
      <c r="L32" s="6">
        <v>-16.5161634032087</v>
      </c>
      <c r="M32" s="6">
        <v>-11.4948853184002</v>
      </c>
      <c r="N32" s="6">
        <v>-14.661119571107</v>
      </c>
      <c r="O32" s="6">
        <v>-18.5356638527386</v>
      </c>
      <c r="P32" s="6">
        <v>-14.2426345251471</v>
      </c>
      <c r="Q32" s="6">
        <v>-11.1824561584985</v>
      </c>
      <c r="R32" s="6">
        <v>-18.8069325160576</v>
      </c>
      <c r="S32" s="6">
        <v>-15.1894362766896</v>
      </c>
      <c r="T32" s="6">
        <v>-7.10849903487571</v>
      </c>
      <c r="U32" s="6">
        <v>-11.0064669058079</v>
      </c>
      <c r="V32" s="6">
        <v>-20.6226812583192</v>
      </c>
      <c r="W32" s="6">
        <v>-17.2724422928208</v>
      </c>
      <c r="X32" s="6">
        <v>-11.7986385809466</v>
      </c>
      <c r="Y32" s="6">
        <v>-8.71923835332729</v>
      </c>
      <c r="Z32" s="6">
        <v>-14.5115955152982</v>
      </c>
      <c r="AA32" s="6">
        <v>-12.5678421034689</v>
      </c>
      <c r="AB32" s="6">
        <v>-11.6301833648214</v>
      </c>
      <c r="AC32" s="6">
        <v>-9.90222246701518</v>
      </c>
      <c r="AD32" s="6">
        <v>-13.9100750483133</v>
      </c>
      <c r="AE32" s="6">
        <v>-11.1230649516559</v>
      </c>
      <c r="AF32" s="6">
        <v>-12.1588383386752</v>
      </c>
      <c r="AG32" s="6">
        <v>-17.2880009700272</v>
      </c>
      <c r="AH32" s="6">
        <v>-14.5759975841929</v>
      </c>
      <c r="AI32" s="6">
        <v>-11.5252775584985</v>
      </c>
      <c r="AJ32" s="6">
        <v>-20.5793926660577</v>
      </c>
      <c r="AK32" s="6">
        <v>-16.0483425266897</v>
      </c>
      <c r="AL32" s="6">
        <v>-7.42995738487571</v>
      </c>
      <c r="AM32" s="6">
        <v>-14.1539367058079</v>
      </c>
      <c r="AN32" s="6">
        <v>-22.4740595083192</v>
      </c>
      <c r="AO32" s="6">
        <v>-14.8455227428208</v>
      </c>
      <c r="AP32" s="6">
        <v>-10.5412683309466</v>
      </c>
      <c r="AQ32" s="6">
        <v>-5.00023185332728</v>
      </c>
      <c r="AR32" s="6">
        <v>-9.26327301529824</v>
      </c>
      <c r="AS32" s="6">
        <v>-3.91749455346888</v>
      </c>
      <c r="AT32" s="6">
        <v>0.136818085178618</v>
      </c>
    </row>
    <row r="33">
      <c r="A33" s="6">
        <v>2016.0</v>
      </c>
      <c r="B33" s="6">
        <v>2.27897546276366</v>
      </c>
      <c r="C33" s="6">
        <v>5.1937291598788375</v>
      </c>
      <c r="D33" s="6">
        <v>6.050901347</v>
      </c>
      <c r="E33" s="11">
        <v>0.7313703539391643</v>
      </c>
      <c r="F33" s="11">
        <v>0.259913937958507</v>
      </c>
      <c r="G33" s="6">
        <v>0.556702246884661</v>
      </c>
      <c r="H33" s="6">
        <v>1.38613067989225</v>
      </c>
      <c r="I33" s="6">
        <v>295.328218835072</v>
      </c>
      <c r="J33" s="6">
        <v>-8.480542381</v>
      </c>
      <c r="K33" s="6">
        <v>-12.0947882390582</v>
      </c>
      <c r="L33" s="6">
        <v>-9.21921121050428</v>
      </c>
      <c r="M33" s="6">
        <v>-10.9547181102313</v>
      </c>
      <c r="N33" s="6">
        <v>-7.97991030279763</v>
      </c>
      <c r="O33" s="6">
        <v>-5.67535955841179</v>
      </c>
      <c r="P33" s="6">
        <v>-6.39586804103534</v>
      </c>
      <c r="Q33" s="6">
        <v>-3.3308250584985</v>
      </c>
      <c r="R33" s="6">
        <v>-16.1303512660577</v>
      </c>
      <c r="S33" s="6">
        <v>-12.8573164266896</v>
      </c>
      <c r="T33" s="6">
        <v>-3.71382023487571</v>
      </c>
      <c r="U33" s="6">
        <v>-7.93787590580791</v>
      </c>
      <c r="V33" s="6">
        <v>-12.2393269083192</v>
      </c>
      <c r="W33" s="6">
        <v>-15.0824416928208</v>
      </c>
      <c r="X33" s="6">
        <v>-20.3451043309466</v>
      </c>
      <c r="Y33" s="6">
        <v>-7.75717510332727</v>
      </c>
      <c r="Z33" s="6">
        <v>-14.1196324152982</v>
      </c>
      <c r="AA33" s="6">
        <v>-12.6728776034689</v>
      </c>
      <c r="AB33" s="6">
        <v>-8.8151366148214</v>
      </c>
      <c r="AC33" s="6">
        <v>-14.2669284650707</v>
      </c>
      <c r="AD33" s="6">
        <v>-16.5161634032087</v>
      </c>
      <c r="AE33" s="6">
        <v>-11.4948853184002</v>
      </c>
      <c r="AF33" s="6">
        <v>-14.661119571107</v>
      </c>
      <c r="AG33" s="6">
        <v>-18.5356638527386</v>
      </c>
      <c r="AH33" s="6">
        <v>-14.2426345251471</v>
      </c>
      <c r="AI33" s="6">
        <v>-11.1824561584985</v>
      </c>
      <c r="AJ33" s="6">
        <v>-18.8069325160576</v>
      </c>
      <c r="AK33" s="6">
        <v>-15.1894362766896</v>
      </c>
      <c r="AL33" s="6">
        <v>-7.10849903487571</v>
      </c>
      <c r="AM33" s="6">
        <v>-11.0064669058079</v>
      </c>
      <c r="AN33" s="6">
        <v>-20.6226812583192</v>
      </c>
      <c r="AO33" s="6">
        <v>-17.2724422928208</v>
      </c>
      <c r="AP33" s="6">
        <v>-11.7986385809466</v>
      </c>
      <c r="AQ33" s="6">
        <v>-8.71923835332729</v>
      </c>
      <c r="AR33" s="6">
        <v>-14.5115955152982</v>
      </c>
      <c r="AS33" s="6">
        <v>-12.5678421034689</v>
      </c>
      <c r="AT33" s="6">
        <v>-11.6301833648214</v>
      </c>
    </row>
    <row r="34">
      <c r="A34" s="6">
        <v>2017.0</v>
      </c>
      <c r="B34" s="6">
        <v>2.14534940036899</v>
      </c>
      <c r="C34" s="6">
        <v>4.602524049663584</v>
      </c>
      <c r="D34" s="6">
        <v>4.692865226</v>
      </c>
      <c r="E34" s="11">
        <v>3.343849554560199</v>
      </c>
      <c r="F34" s="11">
        <v>0.7313703539391643</v>
      </c>
      <c r="G34" s="6">
        <v>3.043878265567688</v>
      </c>
      <c r="H34" s="6">
        <v>1.07571493959</v>
      </c>
      <c r="I34" s="6">
        <v>288.052476302241</v>
      </c>
      <c r="J34" s="6">
        <v>-5.338145808</v>
      </c>
      <c r="K34" s="6">
        <v>17.277446206922</v>
      </c>
      <c r="L34" s="6">
        <v>21.7863299761656</v>
      </c>
      <c r="M34" s="6">
        <v>30.077828990937</v>
      </c>
      <c r="N34" s="6">
        <v>37.1679266023045</v>
      </c>
      <c r="O34" s="6">
        <v>38.0160682744494</v>
      </c>
      <c r="P34" s="6">
        <v>29.047592908738</v>
      </c>
      <c r="Q34" s="6">
        <v>8.9030170415015</v>
      </c>
      <c r="R34" s="6">
        <v>-7.82179116605765</v>
      </c>
      <c r="S34" s="6">
        <v>1.45479347331036</v>
      </c>
      <c r="T34" s="6">
        <v>1.40033996512429</v>
      </c>
      <c r="U34" s="6">
        <v>-1.14435135580791</v>
      </c>
      <c r="V34" s="6">
        <v>-10.6185914083192</v>
      </c>
      <c r="W34" s="6">
        <v>-12.2381836428208</v>
      </c>
      <c r="X34" s="6">
        <v>-8.77977453094655</v>
      </c>
      <c r="Y34" s="6">
        <v>0.0882741466727168</v>
      </c>
      <c r="Z34" s="6">
        <v>-7.62372711529824</v>
      </c>
      <c r="AA34" s="6">
        <v>-7.32831780346889</v>
      </c>
      <c r="AB34" s="6">
        <v>-5.8236754148214</v>
      </c>
      <c r="AC34" s="6">
        <v>-12.0947882390582</v>
      </c>
      <c r="AD34" s="6">
        <v>-9.21921121050428</v>
      </c>
      <c r="AE34" s="6">
        <v>-10.9547181102313</v>
      </c>
      <c r="AF34" s="6">
        <v>-7.97991030279763</v>
      </c>
      <c r="AG34" s="6">
        <v>-5.67535955841179</v>
      </c>
      <c r="AH34" s="6">
        <v>-6.39586804103534</v>
      </c>
      <c r="AI34" s="6">
        <v>-3.3308250584985</v>
      </c>
      <c r="AJ34" s="6">
        <v>-16.1303512660577</v>
      </c>
      <c r="AK34" s="6">
        <v>-12.8573164266896</v>
      </c>
      <c r="AL34" s="6">
        <v>-3.71382023487571</v>
      </c>
      <c r="AM34" s="6">
        <v>-7.93787590580791</v>
      </c>
      <c r="AN34" s="6">
        <v>-12.2393269083192</v>
      </c>
      <c r="AO34" s="6">
        <v>-15.0824416928208</v>
      </c>
      <c r="AP34" s="6">
        <v>-20.3451043309466</v>
      </c>
      <c r="AQ34" s="6">
        <v>-7.75717510332727</v>
      </c>
      <c r="AR34" s="6">
        <v>-14.1196324152982</v>
      </c>
      <c r="AS34" s="6">
        <v>-12.6728776034689</v>
      </c>
      <c r="AT34" s="6">
        <v>-8.8151366148214</v>
      </c>
    </row>
    <row r="35">
      <c r="A35" s="6">
        <v>2018.0</v>
      </c>
      <c r="B35" s="6">
        <v>2.18442773504764</v>
      </c>
      <c r="C35" s="6">
        <v>4.771724529645362</v>
      </c>
      <c r="D35" s="6">
        <v>4.696507358</v>
      </c>
      <c r="E35" s="11">
        <v>0.6205438743520639</v>
      </c>
      <c r="F35" s="11">
        <v>3.343849554560199</v>
      </c>
      <c r="G35" s="6">
        <v>3.0436400395140524</v>
      </c>
      <c r="H35" s="6">
        <v>0.797408534559502</v>
      </c>
      <c r="I35" s="6">
        <v>301.496829337661</v>
      </c>
      <c r="J35" s="6">
        <v>-0.744294352</v>
      </c>
      <c r="K35" s="6">
        <v>1.39666933601575</v>
      </c>
      <c r="L35" s="6">
        <v>6.63878978124814</v>
      </c>
      <c r="M35" s="6">
        <v>4.78564318653616</v>
      </c>
      <c r="N35" s="6">
        <v>10.25088572291</v>
      </c>
      <c r="O35" s="6">
        <v>20.297194719965</v>
      </c>
      <c r="P35" s="6">
        <v>19.2650463805891</v>
      </c>
      <c r="Q35" s="6">
        <v>12.4429808415015</v>
      </c>
      <c r="R35" s="6">
        <v>11.7306908839423</v>
      </c>
      <c r="S35" s="6">
        <v>16.4373016733104</v>
      </c>
      <c r="T35" s="6">
        <v>14.7308581651243</v>
      </c>
      <c r="U35" s="6">
        <v>14.2276082441921</v>
      </c>
      <c r="V35" s="6">
        <v>13.4435847916808</v>
      </c>
      <c r="W35" s="6">
        <v>18.3625034571792</v>
      </c>
      <c r="X35" s="6">
        <v>20.2942380690535</v>
      </c>
      <c r="Y35" s="6">
        <v>13.5618808466727</v>
      </c>
      <c r="Z35" s="6">
        <v>15.6763443847018</v>
      </c>
      <c r="AA35" s="6">
        <v>15.0036636965311</v>
      </c>
      <c r="AB35" s="6">
        <v>19.3549424851786</v>
      </c>
      <c r="AC35" s="6">
        <v>17.277446206922</v>
      </c>
      <c r="AD35" s="6">
        <v>21.7863299761656</v>
      </c>
      <c r="AE35" s="6">
        <v>30.077828990937</v>
      </c>
      <c r="AF35" s="6">
        <v>37.1679266023045</v>
      </c>
      <c r="AG35" s="6">
        <v>38.0160682744494</v>
      </c>
      <c r="AH35" s="6">
        <v>29.047592908738</v>
      </c>
      <c r="AI35" s="6">
        <v>8.9030170415015</v>
      </c>
      <c r="AJ35" s="6">
        <v>-7.82179116605765</v>
      </c>
      <c r="AK35" s="6">
        <v>1.45479347331036</v>
      </c>
      <c r="AL35" s="6">
        <v>1.40033996512429</v>
      </c>
      <c r="AM35" s="6">
        <v>-1.14435135580791</v>
      </c>
      <c r="AN35" s="6">
        <v>-10.6185914083192</v>
      </c>
      <c r="AO35" s="6">
        <v>-12.2381836428208</v>
      </c>
      <c r="AP35" s="6">
        <v>-8.77977453094655</v>
      </c>
      <c r="AQ35" s="6">
        <v>0.0882741466727168</v>
      </c>
      <c r="AR35" s="6">
        <v>-7.62372711529824</v>
      </c>
      <c r="AS35" s="6">
        <v>-7.32831780346889</v>
      </c>
      <c r="AT35" s="6">
        <v>-5.8236754148214</v>
      </c>
    </row>
    <row r="36">
      <c r="A36" s="6">
        <v>2019.0</v>
      </c>
      <c r="B36" s="6">
        <v>2.52413893232074</v>
      </c>
      <c r="C36" s="6">
        <v>6.3712773496572845</v>
      </c>
      <c r="D36" s="6">
        <v>4.542795853</v>
      </c>
      <c r="E36" s="11">
        <v>2.4647391103897625</v>
      </c>
      <c r="F36" s="11">
        <v>0.6205438743520639</v>
      </c>
      <c r="G36" s="6">
        <v>2.169882152018631</v>
      </c>
      <c r="H36" s="6">
        <v>1.08558931597468</v>
      </c>
      <c r="I36" s="6">
        <v>283.216861297091</v>
      </c>
      <c r="J36" s="6">
        <v>-0.068973581</v>
      </c>
      <c r="K36" s="6">
        <v>0.118146182284704</v>
      </c>
      <c r="L36" s="6">
        <v>5.80463322534874</v>
      </c>
      <c r="M36" s="6">
        <v>4.89609920630147</v>
      </c>
      <c r="N36" s="6">
        <v>6.66764990359098</v>
      </c>
      <c r="O36" s="6">
        <v>17.7432049702904</v>
      </c>
      <c r="P36" s="6">
        <v>14.6174161634542</v>
      </c>
      <c r="Q36" s="6">
        <v>9.26188234150146</v>
      </c>
      <c r="R36" s="6">
        <v>8.17457823394233</v>
      </c>
      <c r="S36" s="6">
        <v>12.1747823733104</v>
      </c>
      <c r="T36" s="6">
        <v>10.0509695651243</v>
      </c>
      <c r="U36" s="6">
        <v>12.6024408941921</v>
      </c>
      <c r="V36" s="6">
        <v>11.3205542416808</v>
      </c>
      <c r="W36" s="6">
        <v>13.8366747571792</v>
      </c>
      <c r="X36" s="6">
        <v>16.5952214690534</v>
      </c>
      <c r="Y36" s="6">
        <v>10.5349004466727</v>
      </c>
      <c r="Z36" s="6">
        <v>1.94791918470176</v>
      </c>
      <c r="AA36" s="6">
        <v>8.30673649653112</v>
      </c>
      <c r="AB36" s="6">
        <v>9.59605858517861</v>
      </c>
      <c r="AC36" s="6">
        <v>1.39666933601575</v>
      </c>
      <c r="AD36" s="6">
        <v>6.63878978124814</v>
      </c>
      <c r="AE36" s="6">
        <v>4.78564318653616</v>
      </c>
      <c r="AF36" s="6">
        <v>10.25088572291</v>
      </c>
      <c r="AG36" s="6">
        <v>20.297194719965</v>
      </c>
      <c r="AH36" s="6">
        <v>19.2650463805891</v>
      </c>
      <c r="AI36" s="6">
        <v>12.4429808415015</v>
      </c>
      <c r="AJ36" s="6">
        <v>11.7306908839423</v>
      </c>
      <c r="AK36" s="6">
        <v>16.4373016733104</v>
      </c>
      <c r="AL36" s="6">
        <v>14.7308581651243</v>
      </c>
      <c r="AM36" s="6">
        <v>14.2276082441921</v>
      </c>
      <c r="AN36" s="6">
        <v>13.4435847916808</v>
      </c>
      <c r="AO36" s="6">
        <v>18.3625034571792</v>
      </c>
      <c r="AP36" s="6">
        <v>20.2942380690535</v>
      </c>
      <c r="AQ36" s="6">
        <v>13.5618808466727</v>
      </c>
      <c r="AR36" s="6">
        <v>15.6763443847018</v>
      </c>
      <c r="AS36" s="6">
        <v>15.0036636965311</v>
      </c>
      <c r="AT36" s="6">
        <v>19.3549424851786</v>
      </c>
    </row>
    <row r="37">
      <c r="A37" s="6">
        <v>2020.0</v>
      </c>
      <c r="B37" s="6">
        <v>2.17425361155698</v>
      </c>
      <c r="C37" s="6">
        <v>4.72737876736857</v>
      </c>
      <c r="D37" s="6">
        <v>4.314005957</v>
      </c>
      <c r="E37" s="11">
        <v>0.23288702198263897</v>
      </c>
      <c r="F37" s="11">
        <v>2.4647391103897625</v>
      </c>
      <c r="G37" s="6">
        <v>2.166248111248859</v>
      </c>
      <c r="H37" s="6">
        <v>0.85495007262402</v>
      </c>
      <c r="I37" s="6">
        <v>302.365918348721</v>
      </c>
      <c r="J37" s="6">
        <v>-3.494931255</v>
      </c>
      <c r="K37" s="6">
        <v>-7.22852673930464</v>
      </c>
      <c r="L37" s="6">
        <v>-4.96904372792258</v>
      </c>
      <c r="M37" s="6">
        <v>-5.61112633217562</v>
      </c>
      <c r="N37" s="6">
        <v>-4.14054538079306</v>
      </c>
      <c r="O37" s="6">
        <v>5.35660741564735</v>
      </c>
      <c r="P37" s="6">
        <v>7.55990967969376</v>
      </c>
      <c r="Q37" s="6">
        <v>4.05136144150148</v>
      </c>
      <c r="R37" s="6">
        <v>5.75968743394236</v>
      </c>
      <c r="S37" s="6">
        <v>9.99666952331035</v>
      </c>
      <c r="T37" s="6">
        <v>6.45057171512428</v>
      </c>
      <c r="U37" s="6">
        <v>10.2344846441921</v>
      </c>
      <c r="V37" s="6">
        <v>12.6926340916808</v>
      </c>
      <c r="W37" s="6">
        <v>21.9081836071792</v>
      </c>
      <c r="X37" s="6">
        <v>24.8269126690535</v>
      </c>
      <c r="Y37" s="6">
        <v>17.3798078966727</v>
      </c>
      <c r="Z37" s="6">
        <v>13.7843626847018</v>
      </c>
      <c r="AA37" s="6">
        <v>16.2655243465311</v>
      </c>
      <c r="AB37" s="6">
        <v>20.6694210851786</v>
      </c>
      <c r="AC37" s="6">
        <v>0.118146182284704</v>
      </c>
      <c r="AD37" s="6">
        <v>5.80463322534874</v>
      </c>
      <c r="AE37" s="6">
        <v>4.89609920630147</v>
      </c>
      <c r="AF37" s="6">
        <v>6.66764990359098</v>
      </c>
      <c r="AG37" s="6">
        <v>17.7432049702904</v>
      </c>
      <c r="AH37" s="6">
        <v>14.6174161634542</v>
      </c>
      <c r="AI37" s="6">
        <v>9.26188234150146</v>
      </c>
      <c r="AJ37" s="6">
        <v>8.17457823394233</v>
      </c>
      <c r="AK37" s="6">
        <v>12.1747823733104</v>
      </c>
      <c r="AL37" s="6">
        <v>10.0509695651243</v>
      </c>
      <c r="AM37" s="6">
        <v>12.6024408941921</v>
      </c>
      <c r="AN37" s="6">
        <v>11.3205542416808</v>
      </c>
      <c r="AO37" s="6">
        <v>13.8366747571792</v>
      </c>
      <c r="AP37" s="6">
        <v>16.5952214690534</v>
      </c>
      <c r="AQ37" s="6">
        <v>10.5349004466727</v>
      </c>
      <c r="AR37" s="6">
        <v>1.94791918470176</v>
      </c>
      <c r="AS37" s="6">
        <v>8.30673649653112</v>
      </c>
      <c r="AT37" s="6">
        <v>9.59605858517861</v>
      </c>
    </row>
  </sheetData>
  <drawing r:id="rId1"/>
  <extLst>
    <ext uri="{3A4CF648-6AED-40f4-86FF-DC5316D8AED3}">
      <x14:slicerList>
        <x14:slicer r:id="rId2"/>
      </x14:slicerList>
    </ext>
  </extLst>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22" width="8.71"/>
    <col customWidth="1" min="23" max="23" width="12.29"/>
  </cols>
  <sheetData>
    <row r="1">
      <c r="A1" s="1" t="s">
        <v>0</v>
      </c>
      <c r="B1" s="1">
        <v>1.0</v>
      </c>
      <c r="C1" s="1">
        <v>2.0</v>
      </c>
      <c r="D1" s="1">
        <v>3.0</v>
      </c>
      <c r="E1" s="1">
        <v>4.0</v>
      </c>
      <c r="F1" s="1">
        <v>5.0</v>
      </c>
      <c r="G1" s="1">
        <v>6.0</v>
      </c>
      <c r="H1" s="1">
        <v>7.0</v>
      </c>
      <c r="I1" s="1">
        <v>8.0</v>
      </c>
      <c r="J1" s="1">
        <v>9.0</v>
      </c>
      <c r="K1" s="1">
        <v>10.0</v>
      </c>
      <c r="L1" s="1">
        <v>11.0</v>
      </c>
      <c r="M1" s="1">
        <v>12.0</v>
      </c>
      <c r="N1" s="1">
        <v>13.0</v>
      </c>
      <c r="O1" s="1">
        <v>14.0</v>
      </c>
      <c r="P1" s="1">
        <v>15.0</v>
      </c>
      <c r="Q1" s="1">
        <v>16.0</v>
      </c>
      <c r="R1" s="1">
        <v>17.0</v>
      </c>
      <c r="S1" s="1">
        <v>18.0</v>
      </c>
      <c r="T1" s="2" t="s">
        <v>1</v>
      </c>
      <c r="U1" s="2" t="s">
        <v>2</v>
      </c>
      <c r="V1" s="1" t="s">
        <v>3</v>
      </c>
      <c r="W1" s="1" t="s">
        <v>4</v>
      </c>
      <c r="X1" s="2" t="s">
        <v>74</v>
      </c>
    </row>
    <row r="2">
      <c r="A2" s="1">
        <v>1980.0</v>
      </c>
      <c r="B2" s="3" t="s">
        <v>5</v>
      </c>
      <c r="C2" s="3" t="s">
        <v>5</v>
      </c>
      <c r="D2" s="3" t="s">
        <v>5</v>
      </c>
      <c r="E2" s="3" t="s">
        <v>5</v>
      </c>
      <c r="F2" s="3" t="s">
        <v>5</v>
      </c>
      <c r="G2" s="3" t="s">
        <v>5</v>
      </c>
      <c r="H2" s="3" t="s">
        <v>5</v>
      </c>
      <c r="I2" s="3" t="s">
        <v>5</v>
      </c>
      <c r="J2" s="3" t="s">
        <v>5</v>
      </c>
      <c r="K2" s="3" t="s">
        <v>5</v>
      </c>
      <c r="L2" s="3" t="s">
        <v>5</v>
      </c>
      <c r="M2" s="3" t="s">
        <v>5</v>
      </c>
      <c r="N2" s="3" t="s">
        <v>5</v>
      </c>
      <c r="O2" s="3" t="s">
        <v>5</v>
      </c>
      <c r="P2" s="3" t="s">
        <v>5</v>
      </c>
      <c r="Q2" s="3" t="s">
        <v>5</v>
      </c>
      <c r="R2" s="3" t="s">
        <v>5</v>
      </c>
      <c r="S2" s="3" t="s">
        <v>5</v>
      </c>
      <c r="T2" s="4">
        <v>96.30966659</v>
      </c>
      <c r="U2" s="3" t="s">
        <v>5</v>
      </c>
      <c r="V2" s="3" t="s">
        <v>5</v>
      </c>
      <c r="W2" s="4">
        <f t="shared" ref="W2:W42" si="1">log(T2)</f>
        <v>1.983669879</v>
      </c>
      <c r="X2" s="2" t="s">
        <v>5</v>
      </c>
    </row>
    <row r="3">
      <c r="A3" s="1">
        <v>1981.0</v>
      </c>
      <c r="B3" s="3" t="s">
        <v>5</v>
      </c>
      <c r="C3" s="3" t="s">
        <v>5</v>
      </c>
      <c r="D3" s="3" t="s">
        <v>5</v>
      </c>
      <c r="E3" s="1" t="s">
        <v>5</v>
      </c>
      <c r="F3" s="3" t="s">
        <v>5</v>
      </c>
      <c r="G3" s="3" t="s">
        <v>5</v>
      </c>
      <c r="H3" s="3" t="s">
        <v>5</v>
      </c>
      <c r="I3" s="3" t="s">
        <v>5</v>
      </c>
      <c r="J3" s="3" t="s">
        <v>5</v>
      </c>
      <c r="K3" s="3" t="s">
        <v>5</v>
      </c>
      <c r="L3" s="3" t="s">
        <v>5</v>
      </c>
      <c r="M3" s="3" t="s">
        <v>5</v>
      </c>
      <c r="N3" s="3" t="s">
        <v>5</v>
      </c>
      <c r="O3" s="3" t="s">
        <v>5</v>
      </c>
      <c r="P3" s="3" t="s">
        <v>5</v>
      </c>
      <c r="Q3" s="3" t="s">
        <v>5</v>
      </c>
      <c r="R3" s="3" t="s">
        <v>5</v>
      </c>
      <c r="S3" s="3" t="s">
        <v>5</v>
      </c>
      <c r="T3" s="4">
        <v>5.518414764</v>
      </c>
      <c r="U3" s="3" t="s">
        <v>5</v>
      </c>
      <c r="V3" s="3" t="s">
        <v>5</v>
      </c>
      <c r="W3" s="4">
        <f t="shared" si="1"/>
        <v>0.7418143389</v>
      </c>
      <c r="X3" s="3" t="s">
        <v>5</v>
      </c>
    </row>
    <row r="4">
      <c r="A4" s="1">
        <v>1982.0</v>
      </c>
      <c r="B4" s="3" t="s">
        <v>5</v>
      </c>
      <c r="C4" s="3" t="s">
        <v>5</v>
      </c>
      <c r="D4" s="3" t="s">
        <v>5</v>
      </c>
      <c r="E4" s="3" t="s">
        <v>5</v>
      </c>
      <c r="F4" s="3" t="s">
        <v>5</v>
      </c>
      <c r="G4" s="3" t="s">
        <v>5</v>
      </c>
      <c r="H4" s="3" t="s">
        <v>5</v>
      </c>
      <c r="I4" s="3" t="s">
        <v>5</v>
      </c>
      <c r="J4" s="3" t="s">
        <v>5</v>
      </c>
      <c r="K4" s="3" t="s">
        <v>5</v>
      </c>
      <c r="L4" s="3" t="s">
        <v>5</v>
      </c>
      <c r="M4" s="3" t="s">
        <v>5</v>
      </c>
      <c r="N4" s="3" t="s">
        <v>5</v>
      </c>
      <c r="O4" s="3" t="s">
        <v>5</v>
      </c>
      <c r="P4" s="3" t="s">
        <v>5</v>
      </c>
      <c r="Q4" s="3" t="s">
        <v>5</v>
      </c>
      <c r="R4" s="3" t="s">
        <v>5</v>
      </c>
      <c r="S4" s="3" t="s">
        <v>5</v>
      </c>
      <c r="T4" s="4">
        <v>4.682333209</v>
      </c>
      <c r="U4" s="3" t="s">
        <v>5</v>
      </c>
      <c r="V4" s="3" t="s">
        <v>5</v>
      </c>
      <c r="W4" s="4">
        <f t="shared" si="1"/>
        <v>0.6704623162</v>
      </c>
      <c r="X4" s="3" t="s">
        <v>5</v>
      </c>
    </row>
    <row r="5">
      <c r="A5" s="1">
        <v>1983.0</v>
      </c>
      <c r="B5" s="3" t="s">
        <v>5</v>
      </c>
      <c r="C5" s="3" t="s">
        <v>5</v>
      </c>
      <c r="D5" s="3" t="s">
        <v>5</v>
      </c>
      <c r="E5" s="3" t="s">
        <v>5</v>
      </c>
      <c r="F5" s="3" t="s">
        <v>5</v>
      </c>
      <c r="G5" s="3" t="s">
        <v>5</v>
      </c>
      <c r="H5" s="3" t="s">
        <v>5</v>
      </c>
      <c r="I5" s="3" t="s">
        <v>5</v>
      </c>
      <c r="J5" s="3" t="s">
        <v>5</v>
      </c>
      <c r="K5" s="3" t="s">
        <v>5</v>
      </c>
      <c r="L5" s="3" t="s">
        <v>5</v>
      </c>
      <c r="M5" s="3" t="s">
        <v>5</v>
      </c>
      <c r="N5" s="3" t="s">
        <v>5</v>
      </c>
      <c r="O5" s="3" t="s">
        <v>5</v>
      </c>
      <c r="P5" s="3" t="s">
        <v>5</v>
      </c>
      <c r="Q5" s="3" t="s">
        <v>5</v>
      </c>
      <c r="R5" s="3" t="s">
        <v>5</v>
      </c>
      <c r="S5" s="3" t="s">
        <v>5</v>
      </c>
      <c r="T5" s="4">
        <v>61.07234806</v>
      </c>
      <c r="U5" s="3" t="s">
        <v>5</v>
      </c>
      <c r="V5" s="3" t="s">
        <v>5</v>
      </c>
      <c r="W5" s="4">
        <f t="shared" si="1"/>
        <v>1.785844618</v>
      </c>
      <c r="X5" s="3" t="s">
        <v>5</v>
      </c>
    </row>
    <row r="6">
      <c r="A6" s="1">
        <v>1984.0</v>
      </c>
      <c r="B6" s="5">
        <v>-1.0858833281321</v>
      </c>
      <c r="C6" s="3">
        <v>-12.8886940483473</v>
      </c>
      <c r="D6" s="3">
        <v>-6.08275739160183</v>
      </c>
      <c r="E6" s="3">
        <v>-3.07116830435423</v>
      </c>
      <c r="F6" s="3">
        <v>-0.436499391315834</v>
      </c>
      <c r="G6" s="3">
        <v>-1.63587126142471</v>
      </c>
      <c r="H6" s="3">
        <v>-5.29122050849851</v>
      </c>
      <c r="I6" s="3">
        <v>5.72047298394236</v>
      </c>
      <c r="J6" s="3">
        <v>-4.85802657668964</v>
      </c>
      <c r="K6" s="3">
        <v>-6.6081184848757</v>
      </c>
      <c r="L6" s="3">
        <v>-0.195840605807916</v>
      </c>
      <c r="M6" s="3">
        <v>1.07150599168082</v>
      </c>
      <c r="N6" s="3">
        <v>-1.26538219282081</v>
      </c>
      <c r="O6" s="3">
        <v>1.18414696905344</v>
      </c>
      <c r="P6" s="3">
        <v>4.42298584667273</v>
      </c>
      <c r="Q6" s="3">
        <v>21.2969120847018</v>
      </c>
      <c r="R6" s="3">
        <v>18.4876111465311</v>
      </c>
      <c r="S6" s="3">
        <v>16.9564007351786</v>
      </c>
      <c r="T6" s="4">
        <v>1.760113051</v>
      </c>
      <c r="U6" s="3" t="s">
        <v>5</v>
      </c>
      <c r="V6" s="3" t="s">
        <v>5</v>
      </c>
      <c r="W6" s="4">
        <f t="shared" si="1"/>
        <v>0.2455405632</v>
      </c>
      <c r="X6" s="3" t="s">
        <v>5</v>
      </c>
    </row>
    <row r="7">
      <c r="A7" s="1">
        <v>1985.0</v>
      </c>
      <c r="B7" s="5">
        <v>2.19496317409173</v>
      </c>
      <c r="C7" s="3">
        <v>0.355948668261846</v>
      </c>
      <c r="D7" s="3">
        <v>-3.08231786301471</v>
      </c>
      <c r="E7" s="3">
        <v>0.723450634206685</v>
      </c>
      <c r="F7" s="3">
        <v>5.37130453493234</v>
      </c>
      <c r="G7" s="3">
        <v>5.0350774386845</v>
      </c>
      <c r="H7" s="3">
        <v>5.12664809150147</v>
      </c>
      <c r="I7" s="3">
        <v>11.3173387839423</v>
      </c>
      <c r="J7" s="3">
        <v>11.2932997733104</v>
      </c>
      <c r="K7" s="3">
        <v>5.27794891512428</v>
      </c>
      <c r="L7" s="3">
        <v>17.6876162441921</v>
      </c>
      <c r="M7" s="3">
        <v>21.3733083416808</v>
      </c>
      <c r="N7" s="3">
        <v>20.4427239571792</v>
      </c>
      <c r="O7" s="3">
        <v>28.4540810690534</v>
      </c>
      <c r="P7" s="3">
        <v>12.3794182966727</v>
      </c>
      <c r="Q7" s="3">
        <v>15.1991458847018</v>
      </c>
      <c r="R7" s="3">
        <v>10.2885097965311</v>
      </c>
      <c r="S7" s="3">
        <v>5.8006331351786</v>
      </c>
      <c r="T7" s="4">
        <v>0.650851388</v>
      </c>
      <c r="U7" s="3">
        <v>0.922447761579692</v>
      </c>
      <c r="V7" s="3">
        <v>306.503466256519</v>
      </c>
      <c r="W7" s="4">
        <f t="shared" si="1"/>
        <v>-0.1865181646</v>
      </c>
      <c r="X7" s="5">
        <v>-1.0858833281321</v>
      </c>
    </row>
    <row r="8">
      <c r="A8" s="1">
        <v>1986.0</v>
      </c>
      <c r="B8" s="5">
        <v>8.23756396434419</v>
      </c>
      <c r="C8" s="3">
        <v>6.72437096415112</v>
      </c>
      <c r="D8" s="3">
        <v>5.4617017695831</v>
      </c>
      <c r="E8" s="3">
        <v>3.42952912585633</v>
      </c>
      <c r="F8" s="3">
        <v>5.14357929048886</v>
      </c>
      <c r="G8" s="3">
        <v>4.06692931042235</v>
      </c>
      <c r="H8" s="3">
        <v>0.125175291501478</v>
      </c>
      <c r="I8" s="3">
        <v>5.78594323394236</v>
      </c>
      <c r="J8" s="3">
        <v>-4.13529157668964</v>
      </c>
      <c r="K8" s="3">
        <v>-2.26942253487572</v>
      </c>
      <c r="L8" s="3">
        <v>1.55608364419207</v>
      </c>
      <c r="M8" s="3">
        <v>2.15342769168083</v>
      </c>
      <c r="N8" s="3">
        <v>-1.70590854282081</v>
      </c>
      <c r="O8" s="3">
        <v>-6.88770168094655</v>
      </c>
      <c r="P8" s="3">
        <v>-0.912890253327277</v>
      </c>
      <c r="Q8" s="3">
        <v>8.96134628470175</v>
      </c>
      <c r="R8" s="3">
        <v>-0.0106177534688925</v>
      </c>
      <c r="S8" s="3">
        <v>-2.52579221482141</v>
      </c>
      <c r="T8" s="4">
        <v>14.6301586</v>
      </c>
      <c r="U8" s="3">
        <v>1.01658711538525</v>
      </c>
      <c r="V8" s="3">
        <v>277.867349815027</v>
      </c>
      <c r="W8" s="4">
        <f t="shared" si="1"/>
        <v>1.165249034</v>
      </c>
      <c r="X8" s="5">
        <v>2.19496317409173</v>
      </c>
    </row>
    <row r="9">
      <c r="A9" s="1">
        <v>1987.0</v>
      </c>
      <c r="B9" s="5">
        <v>-2.06117098330125</v>
      </c>
      <c r="C9" s="3">
        <v>-4.06647823350085</v>
      </c>
      <c r="D9" s="3">
        <v>-2.75195668475237</v>
      </c>
      <c r="E9" s="3">
        <v>-1.79481307179674</v>
      </c>
      <c r="F9" s="3">
        <v>-3.93598046550943</v>
      </c>
      <c r="G9" s="3">
        <v>-3.04305738005949</v>
      </c>
      <c r="H9" s="3">
        <v>-6.37419135849851</v>
      </c>
      <c r="I9" s="3">
        <v>1.56828123394234</v>
      </c>
      <c r="J9" s="3">
        <v>-7.11172972668965</v>
      </c>
      <c r="K9" s="3">
        <v>-10.1177901348757</v>
      </c>
      <c r="L9" s="3">
        <v>-3.25128085580792</v>
      </c>
      <c r="M9" s="3">
        <v>0.709377991680839</v>
      </c>
      <c r="N9" s="3">
        <v>-1.02434944282081</v>
      </c>
      <c r="O9" s="3">
        <v>2.70415706905345</v>
      </c>
      <c r="P9" s="3">
        <v>-2.79828825332729</v>
      </c>
      <c r="Q9" s="3">
        <v>4.09447028470174</v>
      </c>
      <c r="R9" s="3">
        <v>15.9382980965311</v>
      </c>
      <c r="S9" s="3">
        <v>11.2629793851786</v>
      </c>
      <c r="T9" s="4">
        <v>1.404366901</v>
      </c>
      <c r="U9" s="3">
        <v>1.0204756529978</v>
      </c>
      <c r="V9" s="3">
        <v>300.475447565781</v>
      </c>
      <c r="W9" s="4">
        <f t="shared" si="1"/>
        <v>0.1474805852</v>
      </c>
      <c r="X9" s="5">
        <v>8.23756396434419</v>
      </c>
    </row>
    <row r="10">
      <c r="A10" s="1">
        <v>1988.0</v>
      </c>
      <c r="B10" s="5">
        <v>-5.7993143262139</v>
      </c>
      <c r="C10" s="3">
        <v>-6.19790738385893</v>
      </c>
      <c r="D10" s="3">
        <v>-2.46554960583819</v>
      </c>
      <c r="E10" s="3">
        <v>-2.89996758284261</v>
      </c>
      <c r="F10" s="3">
        <v>-6.57909375504295</v>
      </c>
      <c r="G10" s="3">
        <v>-3.33682727711147</v>
      </c>
      <c r="H10" s="3">
        <v>1.75435204150149</v>
      </c>
      <c r="I10" s="3">
        <v>5.33844408394236</v>
      </c>
      <c r="J10" s="3">
        <v>-7.71710692668964</v>
      </c>
      <c r="K10" s="3">
        <v>-4.67975923487572</v>
      </c>
      <c r="L10" s="3">
        <v>0.382306894192084</v>
      </c>
      <c r="M10" s="3">
        <v>5.95438834168083</v>
      </c>
      <c r="N10" s="3">
        <v>8.22523290717921</v>
      </c>
      <c r="O10" s="3">
        <v>15.1955888190535</v>
      </c>
      <c r="P10" s="3">
        <v>3.91546469667273</v>
      </c>
      <c r="Q10" s="3">
        <v>9.01643903470175</v>
      </c>
      <c r="R10" s="3">
        <v>7.17324564653111</v>
      </c>
      <c r="S10" s="3">
        <v>6.16247013517861</v>
      </c>
      <c r="T10" s="4">
        <v>0.746645972</v>
      </c>
      <c r="U10" s="3">
        <v>0.989903962843237</v>
      </c>
      <c r="V10" s="3">
        <v>292.872502925686</v>
      </c>
      <c r="W10" s="4">
        <f t="shared" si="1"/>
        <v>-0.1268852735</v>
      </c>
      <c r="X10" s="5">
        <v>-2.06117098330125</v>
      </c>
    </row>
    <row r="11">
      <c r="A11" s="1">
        <v>1989.0</v>
      </c>
      <c r="B11" s="5">
        <v>-7.27903176415549</v>
      </c>
      <c r="C11" s="3">
        <v>-10.4894785478896</v>
      </c>
      <c r="D11" s="3">
        <v>-4.23009279043521</v>
      </c>
      <c r="E11" s="3">
        <v>-0.253875751783482</v>
      </c>
      <c r="F11" s="3">
        <v>-7.94668299170181</v>
      </c>
      <c r="G11" s="3">
        <v>-6.04976069412021</v>
      </c>
      <c r="H11" s="3">
        <v>-6.25082305849853</v>
      </c>
      <c r="I11" s="3">
        <v>3.25510118394236</v>
      </c>
      <c r="J11" s="3">
        <v>3.56732202331035</v>
      </c>
      <c r="K11" s="3">
        <v>-2.79190003487572</v>
      </c>
      <c r="L11" s="3">
        <v>11.5355960941921</v>
      </c>
      <c r="M11" s="3">
        <v>21.0091684416808</v>
      </c>
      <c r="N11" s="3">
        <v>26.1732490571792</v>
      </c>
      <c r="O11" s="3">
        <v>25.8573656190534</v>
      </c>
      <c r="P11" s="3">
        <v>4.93622414667273</v>
      </c>
      <c r="Q11" s="3">
        <v>8.15035568470175</v>
      </c>
      <c r="R11" s="3">
        <v>4.22084464653112</v>
      </c>
      <c r="S11" s="3">
        <v>-0.469221964821401</v>
      </c>
      <c r="T11" s="4">
        <v>0.705855602</v>
      </c>
      <c r="U11" s="3">
        <v>0.693011591508522</v>
      </c>
      <c r="V11" s="3">
        <v>294.484495101121</v>
      </c>
      <c r="W11" s="4">
        <f t="shared" si="1"/>
        <v>-0.1512841342</v>
      </c>
      <c r="X11" s="5">
        <v>-5.7993143262139</v>
      </c>
    </row>
    <row r="12">
      <c r="A12" s="1">
        <v>1990.0</v>
      </c>
      <c r="B12" s="5">
        <v>-3.2724333065546</v>
      </c>
      <c r="C12" s="3">
        <v>-5.15752740156091</v>
      </c>
      <c r="D12" s="3">
        <v>-1.74337203836654</v>
      </c>
      <c r="E12" s="3">
        <v>-1.81840594566067</v>
      </c>
      <c r="F12" s="3">
        <v>-7.49022255054675</v>
      </c>
      <c r="G12" s="3">
        <v>-8.81187670341748</v>
      </c>
      <c r="H12" s="3">
        <v>-2.33573815849852</v>
      </c>
      <c r="I12" s="3">
        <v>-3.43239366605764</v>
      </c>
      <c r="J12" s="3">
        <v>4.98367197331035</v>
      </c>
      <c r="K12" s="3">
        <v>-7.35135693487572</v>
      </c>
      <c r="L12" s="3">
        <v>11.1383791441921</v>
      </c>
      <c r="M12" s="3">
        <v>23.0795775916808</v>
      </c>
      <c r="N12" s="3">
        <v>23.2622352571792</v>
      </c>
      <c r="O12" s="3">
        <v>19.9748504690535</v>
      </c>
      <c r="P12" s="3">
        <v>6.36824534667272</v>
      </c>
      <c r="Q12" s="3">
        <v>7.84590698470174</v>
      </c>
      <c r="R12" s="3">
        <v>4.95872019653112</v>
      </c>
      <c r="S12" s="3">
        <v>4.58274058517861</v>
      </c>
      <c r="T12" s="4">
        <v>0.319447647</v>
      </c>
      <c r="U12" s="3">
        <v>0.790351524172668</v>
      </c>
      <c r="V12" s="3">
        <v>306.593013105742</v>
      </c>
      <c r="W12" s="4">
        <f t="shared" si="1"/>
        <v>-0.4956003065</v>
      </c>
      <c r="X12" s="5">
        <v>-7.27903176415549</v>
      </c>
    </row>
    <row r="13">
      <c r="A13" s="1">
        <v>1991.0</v>
      </c>
      <c r="B13" s="5">
        <v>0.316123207793993</v>
      </c>
      <c r="C13" s="3">
        <v>-2.01738114228994</v>
      </c>
      <c r="D13" s="3">
        <v>-3.07024400034456</v>
      </c>
      <c r="E13" s="3">
        <v>-2.5460621497853</v>
      </c>
      <c r="F13" s="3">
        <v>-6.25330394381905</v>
      </c>
      <c r="G13" s="3">
        <v>-0.774087730710818</v>
      </c>
      <c r="H13" s="3">
        <v>-4.08188705849852</v>
      </c>
      <c r="I13" s="3">
        <v>1.24008403394237</v>
      </c>
      <c r="J13" s="3">
        <v>-6.44408032668963</v>
      </c>
      <c r="K13" s="3">
        <v>-7.67536363487571</v>
      </c>
      <c r="L13" s="3">
        <v>-1.09901905580793</v>
      </c>
      <c r="M13" s="3">
        <v>5.38127339168082</v>
      </c>
      <c r="N13" s="3">
        <v>2.32915685717919</v>
      </c>
      <c r="O13" s="3">
        <v>1.27197946905343</v>
      </c>
      <c r="P13" s="3">
        <v>-0.457072453327271</v>
      </c>
      <c r="Q13" s="3">
        <v>1.74232798470175</v>
      </c>
      <c r="R13" s="3">
        <v>5.01030399653112</v>
      </c>
      <c r="S13" s="3">
        <v>-0.266157814821383</v>
      </c>
      <c r="T13" s="4">
        <v>1.789818637</v>
      </c>
      <c r="U13" s="3">
        <v>0.793082948133858</v>
      </c>
      <c r="V13" s="3">
        <v>291.384926962789</v>
      </c>
      <c r="W13" s="4">
        <f t="shared" si="1"/>
        <v>0.252809026</v>
      </c>
      <c r="X13" s="5">
        <v>-3.2724333065546</v>
      </c>
    </row>
    <row r="14">
      <c r="A14" s="1">
        <v>1992.0</v>
      </c>
      <c r="B14" s="5">
        <v>-5.28917369491947</v>
      </c>
      <c r="C14" s="3">
        <v>-6.96687152952259</v>
      </c>
      <c r="D14" s="3">
        <v>-7.43725914469329</v>
      </c>
      <c r="E14" s="3">
        <v>-3.68042217114565</v>
      </c>
      <c r="F14" s="3">
        <v>-6.58830396741294</v>
      </c>
      <c r="G14" s="3">
        <v>-3.09980328813072</v>
      </c>
      <c r="H14" s="3">
        <v>-4.71812975849852</v>
      </c>
      <c r="I14" s="3">
        <v>-1.33209556605766</v>
      </c>
      <c r="J14" s="3">
        <v>-7.01002612668964</v>
      </c>
      <c r="K14" s="3">
        <v>-6.93464433487571</v>
      </c>
      <c r="L14" s="3">
        <v>3.09892794419207</v>
      </c>
      <c r="M14" s="3">
        <v>5.08287419168082</v>
      </c>
      <c r="N14" s="3">
        <v>8.4960733571792</v>
      </c>
      <c r="O14" s="3">
        <v>11.8294947690534</v>
      </c>
      <c r="P14" s="3">
        <v>-5.42232605332728</v>
      </c>
      <c r="Q14" s="3">
        <v>-0.273827315298263</v>
      </c>
      <c r="R14" s="3">
        <v>-6.03823870346889</v>
      </c>
      <c r="S14" s="3">
        <v>-5.6870387148214</v>
      </c>
      <c r="T14" s="4">
        <v>2.128126208</v>
      </c>
      <c r="U14" s="3">
        <v>1.05574563898574</v>
      </c>
      <c r="V14" s="3">
        <v>287.843638270362</v>
      </c>
      <c r="W14" s="4">
        <f t="shared" si="1"/>
        <v>0.3279973801</v>
      </c>
      <c r="X14" s="5">
        <v>0.316123207793993</v>
      </c>
    </row>
    <row r="15">
      <c r="A15" s="1">
        <v>1993.0</v>
      </c>
      <c r="B15" s="5">
        <v>-5.33752132012364</v>
      </c>
      <c r="C15" s="3">
        <v>-1.56644230826907</v>
      </c>
      <c r="D15" s="3">
        <v>-8.23772381944508</v>
      </c>
      <c r="E15" s="3">
        <v>-4.54262227372058</v>
      </c>
      <c r="F15" s="3">
        <v>-5.21275923984112</v>
      </c>
      <c r="G15" s="3">
        <v>-9.26099050452362</v>
      </c>
      <c r="H15" s="3">
        <v>-5.21965255849851</v>
      </c>
      <c r="I15" s="3">
        <v>-8.69903101605765</v>
      </c>
      <c r="J15" s="3">
        <v>-13.8192566266896</v>
      </c>
      <c r="K15" s="3">
        <v>-16.1733934348757</v>
      </c>
      <c r="L15" s="3">
        <v>-9.19731595580792</v>
      </c>
      <c r="M15" s="3">
        <v>-6.00102965831918</v>
      </c>
      <c r="N15" s="3">
        <v>1.01591855717919</v>
      </c>
      <c r="O15" s="3">
        <v>0.794347869053453</v>
      </c>
      <c r="P15" s="3">
        <v>-12.3128198533273</v>
      </c>
      <c r="Q15" s="3">
        <v>-3.07469051529824</v>
      </c>
      <c r="R15" s="3">
        <v>-1.91803710346889</v>
      </c>
      <c r="S15" s="3">
        <v>-6.75122396482139</v>
      </c>
      <c r="T15" s="4">
        <v>42.98858577</v>
      </c>
      <c r="U15" s="3">
        <v>0.949460179094422</v>
      </c>
      <c r="V15" s="3">
        <v>280.614293966178</v>
      </c>
      <c r="W15" s="4">
        <f t="shared" si="1"/>
        <v>1.633353158</v>
      </c>
      <c r="X15" s="5">
        <v>-5.28917369491947</v>
      </c>
    </row>
    <row r="16">
      <c r="A16" s="1">
        <v>1994.0</v>
      </c>
      <c r="B16" s="5">
        <v>-1.7667053794172</v>
      </c>
      <c r="C16" s="3">
        <v>-5.8499738827534</v>
      </c>
      <c r="D16" s="3">
        <v>-2.10859847585891</v>
      </c>
      <c r="E16" s="3">
        <v>-3.65700446869818</v>
      </c>
      <c r="F16" s="3">
        <v>-9.29081238503972</v>
      </c>
      <c r="G16" s="3">
        <v>-11.9989894616614</v>
      </c>
      <c r="H16" s="3">
        <v>-7.66364165849852</v>
      </c>
      <c r="I16" s="3">
        <v>-3.78432966605766</v>
      </c>
      <c r="J16" s="3">
        <v>-7.96203442668964</v>
      </c>
      <c r="K16" s="3">
        <v>-11.9827954348757</v>
      </c>
      <c r="L16" s="3">
        <v>-3.26436435580793</v>
      </c>
      <c r="M16" s="3">
        <v>10.2330132416808</v>
      </c>
      <c r="N16" s="3">
        <v>5.8586526071792</v>
      </c>
      <c r="O16" s="3">
        <v>4.85630191905344</v>
      </c>
      <c r="P16" s="3">
        <v>-6.62062265332726</v>
      </c>
      <c r="Q16" s="3">
        <v>3.33612488470175</v>
      </c>
      <c r="R16" s="3">
        <v>2.89262744653111</v>
      </c>
      <c r="S16" s="3">
        <v>-0.496654214821405</v>
      </c>
      <c r="T16" s="4">
        <v>0.83792008</v>
      </c>
      <c r="U16" s="3">
        <v>0.847702090784523</v>
      </c>
      <c r="V16" s="3">
        <v>291.744237530326</v>
      </c>
      <c r="W16" s="4">
        <f t="shared" si="1"/>
        <v>-0.07679740198</v>
      </c>
      <c r="X16" s="5">
        <v>-5.33752132012364</v>
      </c>
    </row>
    <row r="17">
      <c r="A17" s="1">
        <v>1995.0</v>
      </c>
      <c r="B17" s="5">
        <v>5.3524566453751</v>
      </c>
      <c r="C17" s="3">
        <v>9.22683248895103</v>
      </c>
      <c r="D17" s="3">
        <v>5.204975370493</v>
      </c>
      <c r="E17" s="3">
        <v>-0.76606974943536</v>
      </c>
      <c r="F17" s="3">
        <v>-2.29106764088617</v>
      </c>
      <c r="G17" s="3">
        <v>-4.83566862077873</v>
      </c>
      <c r="H17" s="3">
        <v>-2.47236770849852</v>
      </c>
      <c r="I17" s="3">
        <v>-2.15783361605764</v>
      </c>
      <c r="J17" s="3">
        <v>-8.62175652668965</v>
      </c>
      <c r="K17" s="3">
        <v>-10.8206215848757</v>
      </c>
      <c r="L17" s="3">
        <v>-11.8438739058079</v>
      </c>
      <c r="M17" s="3">
        <v>-8.91876230831917</v>
      </c>
      <c r="N17" s="3">
        <v>-9.96599049282081</v>
      </c>
      <c r="O17" s="3">
        <v>-12.1516256309466</v>
      </c>
      <c r="P17" s="3">
        <v>-8.86988130332728</v>
      </c>
      <c r="Q17" s="3">
        <v>3.93492218470175</v>
      </c>
      <c r="R17" s="3">
        <v>0.85616134653111</v>
      </c>
      <c r="S17" s="3">
        <v>-0.948980064821399</v>
      </c>
      <c r="T17" s="4">
        <v>73.68740388</v>
      </c>
      <c r="U17" s="3">
        <v>1.16891913107424</v>
      </c>
      <c r="V17" s="3">
        <v>275.08816500753</v>
      </c>
      <c r="W17" s="4">
        <f t="shared" si="1"/>
        <v>1.867393256</v>
      </c>
      <c r="X17" s="5">
        <v>-1.7667053794172</v>
      </c>
    </row>
    <row r="18">
      <c r="A18" s="1">
        <v>1996.0</v>
      </c>
      <c r="B18" s="5">
        <v>0.447907166970367</v>
      </c>
      <c r="C18" s="3">
        <v>7.56738006327259</v>
      </c>
      <c r="D18" s="3">
        <v>5.14524518867367</v>
      </c>
      <c r="E18" s="3">
        <v>2.97867703640884</v>
      </c>
      <c r="F18" s="3">
        <v>2.54169938622209</v>
      </c>
      <c r="G18" s="3">
        <v>-2.70901623690247</v>
      </c>
      <c r="H18" s="3">
        <v>-4.79271165849852</v>
      </c>
      <c r="I18" s="3">
        <v>0.306171333942359</v>
      </c>
      <c r="J18" s="3">
        <v>-8.71159622668964</v>
      </c>
      <c r="K18" s="3">
        <v>-11.7141538348757</v>
      </c>
      <c r="L18" s="3">
        <v>-7.45399705580792</v>
      </c>
      <c r="M18" s="3">
        <v>-8.64840150831918</v>
      </c>
      <c r="N18" s="3">
        <v>-10.2114068428208</v>
      </c>
      <c r="O18" s="3">
        <v>-11.0312763309466</v>
      </c>
      <c r="P18" s="3">
        <v>-8.69954785332726</v>
      </c>
      <c r="Q18" s="3">
        <v>0.577739084701761</v>
      </c>
      <c r="R18" s="3">
        <v>2.70366669653112</v>
      </c>
      <c r="S18" s="3">
        <v>0.681503135178602</v>
      </c>
      <c r="T18" s="4">
        <v>14.4508827</v>
      </c>
      <c r="U18" s="3">
        <v>1.0157552359308</v>
      </c>
      <c r="V18" s="3">
        <v>288.719476759826</v>
      </c>
      <c r="W18" s="4">
        <f t="shared" si="1"/>
        <v>1.159894376</v>
      </c>
      <c r="X18" s="5">
        <v>5.3524566453751</v>
      </c>
    </row>
    <row r="19">
      <c r="A19" s="1">
        <v>1997.0</v>
      </c>
      <c r="B19" s="5">
        <v>11.2618535399978</v>
      </c>
      <c r="C19" s="3">
        <v>12.8796401954205</v>
      </c>
      <c r="D19" s="3">
        <v>12.9030834059762</v>
      </c>
      <c r="E19" s="3">
        <v>8.19640206564202</v>
      </c>
      <c r="F19" s="3">
        <v>8.03680374032598</v>
      </c>
      <c r="G19" s="3">
        <v>4.98946701340776</v>
      </c>
      <c r="H19" s="3">
        <v>-0.785229158498524</v>
      </c>
      <c r="I19" s="3">
        <v>-1.83221336605766</v>
      </c>
      <c r="J19" s="3">
        <v>-11.0454561766896</v>
      </c>
      <c r="K19" s="3">
        <v>-12.2821986848757</v>
      </c>
      <c r="L19" s="3">
        <v>-7.32968160580792</v>
      </c>
      <c r="M19" s="3">
        <v>-4.15160150831918</v>
      </c>
      <c r="N19" s="3">
        <v>4.21937580717919</v>
      </c>
      <c r="O19" s="3">
        <v>8.50507776905346</v>
      </c>
      <c r="P19" s="3">
        <v>-2.94622710332727</v>
      </c>
      <c r="Q19" s="3">
        <v>3.20211498470175</v>
      </c>
      <c r="R19" s="3">
        <v>3.88131054653111</v>
      </c>
      <c r="S19" s="3">
        <v>3.9248889851786</v>
      </c>
      <c r="T19" s="4">
        <v>96.91523015</v>
      </c>
      <c r="U19" s="3">
        <v>0.944460595365018</v>
      </c>
      <c r="V19" s="3">
        <v>299.725334219221</v>
      </c>
      <c r="W19" s="4">
        <f t="shared" si="1"/>
        <v>1.986392031</v>
      </c>
      <c r="X19" s="5">
        <v>0.447907166970367</v>
      </c>
    </row>
    <row r="20">
      <c r="A20" s="1">
        <v>1998.0</v>
      </c>
      <c r="B20" s="5">
        <v>8.27063779544906</v>
      </c>
      <c r="C20" s="3">
        <v>6.82838283131434</v>
      </c>
      <c r="D20" s="3">
        <v>4.33062414702135</v>
      </c>
      <c r="E20" s="3">
        <v>5.75195553293864</v>
      </c>
      <c r="F20" s="3">
        <v>6.81350511008377</v>
      </c>
      <c r="G20" s="3">
        <v>-0.838740946219858</v>
      </c>
      <c r="H20" s="3">
        <v>-7.78299845849851</v>
      </c>
      <c r="I20" s="3">
        <v>-3.24369626605764</v>
      </c>
      <c r="J20" s="3">
        <v>-11.6225975266896</v>
      </c>
      <c r="K20" s="3">
        <v>-16.4238978348757</v>
      </c>
      <c r="L20" s="3">
        <v>-15.1319005558079</v>
      </c>
      <c r="M20" s="3">
        <v>-4.80718490831917</v>
      </c>
      <c r="N20" s="3">
        <v>-1.7635679428208</v>
      </c>
      <c r="O20" s="3">
        <v>-5.75249213094656</v>
      </c>
      <c r="P20" s="3">
        <v>-6.72919230332727</v>
      </c>
      <c r="Q20" s="3">
        <v>-3.48811826529825</v>
      </c>
      <c r="R20" s="3">
        <v>-6.44178335346888</v>
      </c>
      <c r="S20" s="3">
        <v>-7.0941814648214</v>
      </c>
      <c r="T20" s="4">
        <v>278.769785</v>
      </c>
      <c r="U20" s="3">
        <v>1.511391500977</v>
      </c>
      <c r="V20" s="3">
        <v>277.22775384873</v>
      </c>
      <c r="W20" s="4">
        <f t="shared" si="1"/>
        <v>2.4452457</v>
      </c>
      <c r="X20" s="5">
        <v>11.2618535399978</v>
      </c>
    </row>
    <row r="21">
      <c r="A21" s="1">
        <v>1999.0</v>
      </c>
      <c r="B21" s="5">
        <v>2.82154750430257</v>
      </c>
      <c r="C21" s="3">
        <v>3.18843606200321</v>
      </c>
      <c r="D21" s="3">
        <v>0.15598224865775</v>
      </c>
      <c r="E21" s="3">
        <v>-1.86223950635049</v>
      </c>
      <c r="F21" s="3">
        <v>6.08238072853627</v>
      </c>
      <c r="G21" s="3">
        <v>2.48435798509117</v>
      </c>
      <c r="H21" s="3">
        <v>7.91571494150148</v>
      </c>
      <c r="I21" s="3">
        <v>2.20446873394235</v>
      </c>
      <c r="J21" s="3">
        <v>3.03683087331035</v>
      </c>
      <c r="K21" s="3">
        <v>-0.351889734875698</v>
      </c>
      <c r="L21" s="3">
        <v>2.09917194419208</v>
      </c>
      <c r="M21" s="3">
        <v>0.567000391680836</v>
      </c>
      <c r="N21" s="3">
        <v>3.82696915717918</v>
      </c>
      <c r="O21" s="3">
        <v>4.80467036905344</v>
      </c>
      <c r="P21" s="3">
        <v>1.25695264667273</v>
      </c>
      <c r="Q21" s="3">
        <v>4.34217058470176</v>
      </c>
      <c r="R21" s="3">
        <v>6.78385739653112</v>
      </c>
      <c r="S21" s="3">
        <v>7.9798177851786</v>
      </c>
      <c r="T21" s="4">
        <v>3.597566227</v>
      </c>
      <c r="U21" s="3">
        <v>1.34527932051541</v>
      </c>
      <c r="V21" s="3">
        <v>300.299578322412</v>
      </c>
      <c r="W21" s="4">
        <f t="shared" si="1"/>
        <v>0.5560087975</v>
      </c>
      <c r="X21" s="5">
        <v>8.27063779544906</v>
      </c>
    </row>
    <row r="22">
      <c r="A22" s="1">
        <v>2000.0</v>
      </c>
      <c r="B22" s="5">
        <v>1.83357783347395</v>
      </c>
      <c r="C22" s="3">
        <v>-2.0845468858729</v>
      </c>
      <c r="D22" s="3">
        <v>-4.7164057185106</v>
      </c>
      <c r="E22" s="3">
        <v>-7.24349318489411</v>
      </c>
      <c r="F22" s="3">
        <v>-1.88305895965712</v>
      </c>
      <c r="G22" s="3">
        <v>-1.0373260547716</v>
      </c>
      <c r="H22" s="3">
        <v>-0.818032558498516</v>
      </c>
      <c r="I22" s="3">
        <v>0.0961453339423599</v>
      </c>
      <c r="J22" s="3">
        <v>-1.59276322668964</v>
      </c>
      <c r="K22" s="3">
        <v>-3.41972343487571</v>
      </c>
      <c r="L22" s="3">
        <v>3.54179174419208</v>
      </c>
      <c r="M22" s="3">
        <v>9.14935449168084</v>
      </c>
      <c r="N22" s="3">
        <v>7.9657669571792</v>
      </c>
      <c r="O22" s="3">
        <v>4.92739601905345</v>
      </c>
      <c r="P22" s="3">
        <v>-1.30627780332728</v>
      </c>
      <c r="Q22" s="3">
        <v>-5.96298761529826</v>
      </c>
      <c r="R22" s="3">
        <v>-7.78556030346888</v>
      </c>
      <c r="S22" s="3">
        <v>-6.72213501482139</v>
      </c>
      <c r="T22" s="4">
        <v>73.23801662</v>
      </c>
      <c r="U22" s="3">
        <v>1.09939472982997</v>
      </c>
      <c r="V22" s="3">
        <v>293.675173081535</v>
      </c>
      <c r="W22" s="4">
        <f t="shared" si="1"/>
        <v>1.864736575</v>
      </c>
      <c r="X22" s="5">
        <v>2.82154750430257</v>
      </c>
    </row>
    <row r="23">
      <c r="A23" s="1">
        <v>2001.0</v>
      </c>
      <c r="B23" s="5">
        <v>-1.37363808286744</v>
      </c>
      <c r="C23" s="3">
        <v>-7.87824447254644</v>
      </c>
      <c r="D23" s="3">
        <v>-7.86306786345881</v>
      </c>
      <c r="E23" s="3">
        <v>-5.82677132471694</v>
      </c>
      <c r="F23" s="3">
        <v>-9.5023200551037</v>
      </c>
      <c r="G23" s="3">
        <v>-10.2846067899263</v>
      </c>
      <c r="H23" s="3">
        <v>-1.4961155584985</v>
      </c>
      <c r="I23" s="3">
        <v>-3.14923826605764</v>
      </c>
      <c r="J23" s="3">
        <v>-8.02732782668963</v>
      </c>
      <c r="K23" s="3">
        <v>-6.81382408487571</v>
      </c>
      <c r="L23" s="3">
        <v>-11.8782827558079</v>
      </c>
      <c r="M23" s="3">
        <v>-8.78481030831918</v>
      </c>
      <c r="N23" s="3">
        <v>-11.0696049428208</v>
      </c>
      <c r="O23" s="3">
        <v>-11.4282311309466</v>
      </c>
      <c r="P23" s="3">
        <v>-3.35401205332727</v>
      </c>
      <c r="Q23" s="3">
        <v>-5.90122161529826</v>
      </c>
      <c r="R23" s="3">
        <v>-5.3319142034689</v>
      </c>
      <c r="S23" s="3">
        <v>-4.37669371482139</v>
      </c>
      <c r="T23" s="4">
        <v>5.005021079</v>
      </c>
      <c r="U23" s="3">
        <v>1.15235394457247</v>
      </c>
      <c r="V23" s="3">
        <v>292.466256004643</v>
      </c>
      <c r="W23" s="4">
        <f t="shared" si="1"/>
        <v>0.6994059109</v>
      </c>
      <c r="X23" s="5">
        <v>1.83357783347395</v>
      </c>
    </row>
    <row r="24">
      <c r="A24" s="1">
        <v>2002.0</v>
      </c>
      <c r="B24" s="5">
        <v>-4.64562966955992</v>
      </c>
      <c r="C24" s="3">
        <v>-10.0020512429504</v>
      </c>
      <c r="D24" s="3">
        <v>-9.10119977036061</v>
      </c>
      <c r="E24" s="3">
        <v>-7.2326125798733</v>
      </c>
      <c r="F24" s="3">
        <v>-16.077235004346</v>
      </c>
      <c r="G24" s="3">
        <v>-12.6591307386843</v>
      </c>
      <c r="H24" s="3">
        <v>-9.13288785849852</v>
      </c>
      <c r="I24" s="3">
        <v>-6.59223991605764</v>
      </c>
      <c r="J24" s="3">
        <v>-11.3363370766896</v>
      </c>
      <c r="K24" s="3">
        <v>-5.43093838487572</v>
      </c>
      <c r="L24" s="3">
        <v>-11.6607296558079</v>
      </c>
      <c r="M24" s="3">
        <v>-13.2874628083192</v>
      </c>
      <c r="N24" s="3">
        <v>-21.8896252928208</v>
      </c>
      <c r="O24" s="3">
        <v>-23.2802079309466</v>
      </c>
      <c r="P24" s="3">
        <v>-4.97647360332728</v>
      </c>
      <c r="Q24" s="3">
        <v>-8.02729811529825</v>
      </c>
      <c r="R24" s="3">
        <v>-9.56902055346889</v>
      </c>
      <c r="S24" s="3">
        <v>-8.17093471482139</v>
      </c>
      <c r="T24" s="4">
        <v>2.946416759</v>
      </c>
      <c r="U24" s="3">
        <v>1.07750313096589</v>
      </c>
      <c r="V24" s="3">
        <v>296.869619076064</v>
      </c>
      <c r="W24" s="4">
        <f t="shared" si="1"/>
        <v>0.4692941761</v>
      </c>
      <c r="X24" s="5">
        <v>-1.37363808286744</v>
      </c>
    </row>
    <row r="25">
      <c r="A25" s="1">
        <v>2003.0</v>
      </c>
      <c r="B25" s="5">
        <v>-2.76849998234923</v>
      </c>
      <c r="C25" s="3">
        <v>-9.08445105404684</v>
      </c>
      <c r="D25" s="3">
        <v>-5.03503686775596</v>
      </c>
      <c r="E25" s="3">
        <v>-3.58571201625571</v>
      </c>
      <c r="F25" s="3">
        <v>-6.17168962982754</v>
      </c>
      <c r="G25" s="3">
        <v>-4.82956274364673</v>
      </c>
      <c r="H25" s="3">
        <v>-4.14649515849851</v>
      </c>
      <c r="I25" s="3">
        <v>-6.00868506605764</v>
      </c>
      <c r="J25" s="3">
        <v>-5.57140242668964</v>
      </c>
      <c r="K25" s="3">
        <v>-7.7515307348757</v>
      </c>
      <c r="L25" s="3">
        <v>-11.1326538558079</v>
      </c>
      <c r="M25" s="3">
        <v>-15.7134129083192</v>
      </c>
      <c r="N25" s="3">
        <v>-20.0640805428208</v>
      </c>
      <c r="O25" s="3">
        <v>-21.9820288309465</v>
      </c>
      <c r="P25" s="3">
        <v>-8.54023715332728</v>
      </c>
      <c r="Q25" s="3">
        <v>-6.30854401529825</v>
      </c>
      <c r="R25" s="3">
        <v>-9.31709905346889</v>
      </c>
      <c r="S25" s="3">
        <v>-10.5515852648214</v>
      </c>
      <c r="T25" s="4">
        <v>2.364343824</v>
      </c>
      <c r="U25" s="3">
        <v>1.12956541212044</v>
      </c>
      <c r="V25" s="3">
        <v>286.761375807909</v>
      </c>
      <c r="W25" s="4">
        <f t="shared" si="1"/>
        <v>0.3737106321</v>
      </c>
      <c r="X25" s="5">
        <v>-4.64562966955992</v>
      </c>
    </row>
    <row r="26">
      <c r="A26" s="1">
        <v>2004.0</v>
      </c>
      <c r="B26" s="5">
        <v>1.47405018893181</v>
      </c>
      <c r="C26" s="3">
        <v>-5.57617097948616</v>
      </c>
      <c r="D26" s="3">
        <v>-3.05830150326477</v>
      </c>
      <c r="E26" s="3">
        <v>-3.60669572711893</v>
      </c>
      <c r="F26" s="3">
        <v>-11.7851649086198</v>
      </c>
      <c r="G26" s="3">
        <v>-11.3269264282047</v>
      </c>
      <c r="H26" s="3">
        <v>-8.7301042584985</v>
      </c>
      <c r="I26" s="3">
        <v>0.267620833942345</v>
      </c>
      <c r="J26" s="3">
        <v>-6.30538657668964</v>
      </c>
      <c r="K26" s="3">
        <v>-6.46190133487572</v>
      </c>
      <c r="L26" s="3">
        <v>-5.54614160580792</v>
      </c>
      <c r="M26" s="3">
        <v>-3.80714095831917</v>
      </c>
      <c r="N26" s="3">
        <v>-6.94559654282082</v>
      </c>
      <c r="O26" s="3">
        <v>-8.36734943094655</v>
      </c>
      <c r="P26" s="3">
        <v>-5.04961925332728</v>
      </c>
      <c r="Q26" s="3">
        <v>-1.22937781529825</v>
      </c>
      <c r="R26" s="3">
        <v>-1.64897980346888</v>
      </c>
      <c r="S26" s="3">
        <v>-7.92010301482139</v>
      </c>
      <c r="T26" s="4">
        <v>2.586540278</v>
      </c>
      <c r="U26" s="3">
        <v>0.941662401797184</v>
      </c>
      <c r="V26" s="3">
        <v>292.457868030655</v>
      </c>
      <c r="W26" s="4">
        <f t="shared" si="1"/>
        <v>0.4127192457</v>
      </c>
      <c r="X26" s="5">
        <v>-2.76849998234923</v>
      </c>
    </row>
    <row r="27">
      <c r="A27" s="1">
        <v>2005.0</v>
      </c>
      <c r="B27" s="5">
        <v>1.06813014466968</v>
      </c>
      <c r="C27" s="3">
        <v>2.36120487212406</v>
      </c>
      <c r="D27" s="3">
        <v>1.42801913808933</v>
      </c>
      <c r="E27" s="3">
        <v>0.0334982772766352</v>
      </c>
      <c r="F27" s="3">
        <v>-7.63544775225012</v>
      </c>
      <c r="G27" s="3">
        <v>-3.32952099423102</v>
      </c>
      <c r="H27" s="3">
        <v>-5.22688865849851</v>
      </c>
      <c r="I27" s="3">
        <v>-6.35511226605766</v>
      </c>
      <c r="J27" s="3">
        <v>-7.00949152668963</v>
      </c>
      <c r="K27" s="3">
        <v>-8.37060498487571</v>
      </c>
      <c r="L27" s="3">
        <v>-6.61951245580792</v>
      </c>
      <c r="M27" s="3">
        <v>-6.52960710831917</v>
      </c>
      <c r="N27" s="3">
        <v>-3.7348877428208</v>
      </c>
      <c r="O27" s="3">
        <v>-10.4371032309465</v>
      </c>
      <c r="P27" s="3">
        <v>-6.29726775332728</v>
      </c>
      <c r="Q27" s="3">
        <v>-7.41025911529826</v>
      </c>
      <c r="R27" s="3">
        <v>-5.7837203034689</v>
      </c>
      <c r="S27" s="3">
        <v>-5.6080414148214</v>
      </c>
      <c r="T27" s="4">
        <v>31.20986333</v>
      </c>
      <c r="U27" s="3">
        <v>0.874529055204658</v>
      </c>
      <c r="V27" s="3">
        <v>286.084685182111</v>
      </c>
      <c r="W27" s="4">
        <f t="shared" si="1"/>
        <v>1.494291867</v>
      </c>
      <c r="X27" s="5">
        <v>1.47405018893181</v>
      </c>
    </row>
    <row r="28">
      <c r="A28" s="1">
        <v>2006.0</v>
      </c>
      <c r="B28" s="5">
        <v>2.43353816271426</v>
      </c>
      <c r="C28" s="3">
        <v>3.33449441373941</v>
      </c>
      <c r="D28" s="3">
        <v>1.85152666884261</v>
      </c>
      <c r="E28" s="3">
        <v>-1.17133664193541</v>
      </c>
      <c r="F28" s="3">
        <v>-2.92387380289291</v>
      </c>
      <c r="G28" s="3">
        <v>2.18099715070517</v>
      </c>
      <c r="H28" s="3">
        <v>-2.69490865849852</v>
      </c>
      <c r="I28" s="3">
        <v>-2.60091366605764</v>
      </c>
      <c r="J28" s="3">
        <v>-7.50188532668965</v>
      </c>
      <c r="K28" s="3">
        <v>-10.0575972348757</v>
      </c>
      <c r="L28" s="3">
        <v>-9.51150730580793</v>
      </c>
      <c r="M28" s="3">
        <v>-6.41722480831916</v>
      </c>
      <c r="N28" s="3">
        <v>-10.7762606428208</v>
      </c>
      <c r="O28" s="3">
        <v>-14.4902765309465</v>
      </c>
      <c r="P28" s="3">
        <v>-7.99390295332728</v>
      </c>
      <c r="Q28" s="3">
        <v>-2.50451571529825</v>
      </c>
      <c r="R28" s="3">
        <v>-5.06266555346889</v>
      </c>
      <c r="S28" s="3">
        <v>-10.3458481148214</v>
      </c>
      <c r="T28" s="4">
        <v>15.91320522</v>
      </c>
      <c r="U28" s="3">
        <v>1.09928159638463</v>
      </c>
      <c r="V28" s="3">
        <v>289.738452689176</v>
      </c>
      <c r="W28" s="4">
        <f t="shared" si="1"/>
        <v>1.201757664</v>
      </c>
      <c r="X28" s="5">
        <v>1.06813014466968</v>
      </c>
    </row>
    <row r="29">
      <c r="A29" s="1">
        <v>2007.0</v>
      </c>
      <c r="B29" s="5">
        <v>-1.7239780188934</v>
      </c>
      <c r="C29" s="3">
        <v>-1.00662195033905</v>
      </c>
      <c r="D29" s="3">
        <v>0.227335619425389</v>
      </c>
      <c r="E29" s="3">
        <v>0.392516362965409</v>
      </c>
      <c r="F29" s="3">
        <v>-8.26392999005311</v>
      </c>
      <c r="G29" s="3">
        <v>-2.83270694770317</v>
      </c>
      <c r="H29" s="3">
        <v>-5.46104060849852</v>
      </c>
      <c r="I29" s="3">
        <v>-3.28337466605764</v>
      </c>
      <c r="J29" s="3">
        <v>-9.16192352668963</v>
      </c>
      <c r="K29" s="3">
        <v>-10.7379962348757</v>
      </c>
      <c r="L29" s="3">
        <v>-6.88301865580792</v>
      </c>
      <c r="M29" s="3">
        <v>-7.83453190831918</v>
      </c>
      <c r="N29" s="3">
        <v>-12.0348636428208</v>
      </c>
      <c r="O29" s="3">
        <v>-12.2242995309466</v>
      </c>
      <c r="P29" s="3">
        <v>-4.87707445332728</v>
      </c>
      <c r="Q29" s="3">
        <v>-0.921000315298244</v>
      </c>
      <c r="R29" s="3">
        <v>2.39367869653111</v>
      </c>
      <c r="S29" s="3">
        <v>-2.07134231482141</v>
      </c>
      <c r="T29" s="4">
        <v>0.207796575</v>
      </c>
      <c r="U29" s="3">
        <v>0.918505465485892</v>
      </c>
      <c r="V29" s="3">
        <v>298.382952110153</v>
      </c>
      <c r="W29" s="4">
        <f t="shared" si="1"/>
        <v>-0.682361615</v>
      </c>
      <c r="X29" s="5">
        <v>2.43353816271426</v>
      </c>
    </row>
    <row r="30">
      <c r="A30" s="1">
        <v>2008.0</v>
      </c>
      <c r="B30" s="5">
        <v>-1.35993422211044</v>
      </c>
      <c r="C30" s="3">
        <v>-3.54798882798985</v>
      </c>
      <c r="D30" s="3">
        <v>0.180284072181337</v>
      </c>
      <c r="E30" s="3">
        <v>-4.15478010683302</v>
      </c>
      <c r="F30" s="3">
        <v>-12.1221327919953</v>
      </c>
      <c r="G30" s="3">
        <v>-8.54199880886208</v>
      </c>
      <c r="H30" s="3">
        <v>-3.18246545849851</v>
      </c>
      <c r="I30" s="3">
        <v>-4.17985476605765</v>
      </c>
      <c r="J30" s="3">
        <v>-7.24857972668966</v>
      </c>
      <c r="K30" s="3">
        <v>-11.7092563348757</v>
      </c>
      <c r="L30" s="3">
        <v>-6.28635935580792</v>
      </c>
      <c r="M30" s="3">
        <v>-5.77132710831917</v>
      </c>
      <c r="N30" s="3">
        <v>-13.8053035928208</v>
      </c>
      <c r="O30" s="3">
        <v>-20.8378629309466</v>
      </c>
      <c r="P30" s="3">
        <v>-7.95470835332726</v>
      </c>
      <c r="Q30" s="3">
        <v>-7.09211236529825</v>
      </c>
      <c r="R30" s="3">
        <v>-9.5569759034689</v>
      </c>
      <c r="S30" s="3">
        <v>-13.9530514148214</v>
      </c>
      <c r="T30" s="4">
        <v>0.971953276</v>
      </c>
      <c r="U30" s="3">
        <v>1.0588057082217</v>
      </c>
      <c r="V30" s="3">
        <v>280.709522720439</v>
      </c>
      <c r="W30" s="4">
        <f t="shared" si="1"/>
        <v>-0.01235461209</v>
      </c>
      <c r="X30" s="5">
        <v>-1.7239780188934</v>
      </c>
    </row>
    <row r="31">
      <c r="A31" s="1">
        <v>2009.0</v>
      </c>
      <c r="B31" s="5">
        <v>-0.0550520118826796</v>
      </c>
      <c r="C31" s="3">
        <v>-1.65453000185764</v>
      </c>
      <c r="D31" s="3">
        <v>1.21239355911163</v>
      </c>
      <c r="E31" s="3">
        <v>-0.937968771091903</v>
      </c>
      <c r="F31" s="3">
        <v>-7.28014672460709</v>
      </c>
      <c r="G31" s="3">
        <v>-4.53696009670448</v>
      </c>
      <c r="H31" s="3">
        <v>-0.310945208498524</v>
      </c>
      <c r="I31" s="3">
        <v>-3.81759716605765</v>
      </c>
      <c r="J31" s="3">
        <v>-6.93437962668963</v>
      </c>
      <c r="K31" s="3">
        <v>-5.99162383487573</v>
      </c>
      <c r="L31" s="3">
        <v>-3.95402350580792</v>
      </c>
      <c r="M31" s="3">
        <v>-6.10934210831917</v>
      </c>
      <c r="N31" s="3">
        <v>-6.76704764282081</v>
      </c>
      <c r="O31" s="3">
        <v>-7.67433553094656</v>
      </c>
      <c r="P31" s="3">
        <v>-8.61261985332726</v>
      </c>
      <c r="Q31" s="3">
        <v>-3.88482981529825</v>
      </c>
      <c r="R31" s="3">
        <v>-8.48785220346889</v>
      </c>
      <c r="S31" s="3">
        <v>-10.7292118148214</v>
      </c>
      <c r="T31" s="4">
        <v>22.05384286</v>
      </c>
      <c r="U31" s="3">
        <v>0.804971538355544</v>
      </c>
      <c r="V31" s="3">
        <v>294.153119999495</v>
      </c>
      <c r="W31" s="4">
        <f t="shared" si="1"/>
        <v>1.343484276</v>
      </c>
      <c r="X31" s="5">
        <v>-1.35993422211044</v>
      </c>
    </row>
    <row r="32">
      <c r="A32" s="1">
        <v>2010.0</v>
      </c>
      <c r="B32" s="5">
        <v>9.87189585840628</v>
      </c>
      <c r="C32" s="3">
        <v>11.2664124728861</v>
      </c>
      <c r="D32" s="3">
        <v>7.19845606422831</v>
      </c>
      <c r="E32" s="3">
        <v>4.44449583685207</v>
      </c>
      <c r="F32" s="3">
        <v>0.798498080560449</v>
      </c>
      <c r="G32" s="3">
        <v>6.36687659041112</v>
      </c>
      <c r="H32" s="3">
        <v>-2.68980020849851</v>
      </c>
      <c r="I32" s="3">
        <v>-4.77249736605765</v>
      </c>
      <c r="J32" s="3">
        <v>-5.63713477668965</v>
      </c>
      <c r="K32" s="3">
        <v>-8.12267348487572</v>
      </c>
      <c r="L32" s="3">
        <v>-8.75438640580792</v>
      </c>
      <c r="M32" s="3">
        <v>-11.5360975083192</v>
      </c>
      <c r="N32" s="3">
        <v>-21.7129693428208</v>
      </c>
      <c r="O32" s="3">
        <v>-18.9140097809466</v>
      </c>
      <c r="P32" s="3">
        <v>-11.2665050533273</v>
      </c>
      <c r="Q32" s="3">
        <v>-10.1588320152983</v>
      </c>
      <c r="R32" s="3">
        <v>-7.0860261034689</v>
      </c>
      <c r="S32" s="3">
        <v>-9.66111491482138</v>
      </c>
      <c r="T32" s="4">
        <v>120.2946233</v>
      </c>
      <c r="U32" s="3">
        <v>1.27521674895795</v>
      </c>
      <c r="V32" s="3">
        <v>289.945632011</v>
      </c>
      <c r="W32" s="4">
        <f t="shared" si="1"/>
        <v>2.080246217</v>
      </c>
      <c r="X32" s="5">
        <v>-0.0550520118826796</v>
      </c>
    </row>
    <row r="33">
      <c r="A33" s="1">
        <v>2011.0</v>
      </c>
      <c r="B33" s="5">
        <v>5.34654549676475</v>
      </c>
      <c r="C33" s="3">
        <v>9.82486223962644</v>
      </c>
      <c r="D33" s="3">
        <v>9.07547164471077</v>
      </c>
      <c r="E33" s="3">
        <v>5.47631996127143</v>
      </c>
      <c r="F33" s="3">
        <v>9.90792214126162</v>
      </c>
      <c r="G33" s="3">
        <v>6.81138470589747</v>
      </c>
      <c r="H33" s="3">
        <v>1.12806264150149</v>
      </c>
      <c r="I33" s="3">
        <v>1.16538573394236</v>
      </c>
      <c r="J33" s="3">
        <v>0.0176913733103561</v>
      </c>
      <c r="K33" s="3">
        <v>-4.97786523487571</v>
      </c>
      <c r="L33" s="3">
        <v>-1.99205295580791</v>
      </c>
      <c r="M33" s="3">
        <v>-4.90042595831916</v>
      </c>
      <c r="N33" s="3">
        <v>-8.44036054282081</v>
      </c>
      <c r="O33" s="3">
        <v>-4.73714673094655</v>
      </c>
      <c r="P33" s="3">
        <v>-2.66209495332728</v>
      </c>
      <c r="Q33" s="3">
        <v>1.01857538470175</v>
      </c>
      <c r="R33" s="3">
        <v>-4.94907670346889</v>
      </c>
      <c r="S33" s="3">
        <v>-9.6540314148214</v>
      </c>
      <c r="T33" s="4">
        <v>34.19814461</v>
      </c>
      <c r="U33" s="3">
        <v>0.904049072914844</v>
      </c>
      <c r="V33" s="3">
        <v>291.183740376981</v>
      </c>
      <c r="W33" s="4">
        <f t="shared" si="1"/>
        <v>1.534002544</v>
      </c>
      <c r="X33" s="5">
        <v>9.87189585840628</v>
      </c>
    </row>
    <row r="34">
      <c r="A34" s="1">
        <v>2012.0</v>
      </c>
      <c r="B34" s="5">
        <v>-0.341944228346904</v>
      </c>
      <c r="C34" s="3">
        <v>-0.158113293910731</v>
      </c>
      <c r="D34" s="3">
        <v>2.44734472992701</v>
      </c>
      <c r="E34" s="3">
        <v>3.25675766046095</v>
      </c>
      <c r="F34" s="3">
        <v>7.5862221133074</v>
      </c>
      <c r="G34" s="3">
        <v>5.00556893964563</v>
      </c>
      <c r="H34" s="3">
        <v>-2.8642775084985</v>
      </c>
      <c r="I34" s="3">
        <v>-10.3289677660576</v>
      </c>
      <c r="J34" s="3">
        <v>-8.16718842668965</v>
      </c>
      <c r="K34" s="3">
        <v>-6.19893733487572</v>
      </c>
      <c r="L34" s="3">
        <v>-7.76688015580791</v>
      </c>
      <c r="M34" s="3">
        <v>-10.4293831083192</v>
      </c>
      <c r="N34" s="3">
        <v>-8.80870164282081</v>
      </c>
      <c r="O34" s="3">
        <v>-4.48370363094656</v>
      </c>
      <c r="P34" s="3">
        <v>-1.18305345332726</v>
      </c>
      <c r="Q34" s="3">
        <v>-5.36284151529826</v>
      </c>
      <c r="R34" s="3">
        <v>-0.9570013034689</v>
      </c>
      <c r="S34" s="3">
        <v>-0.733588814821388</v>
      </c>
      <c r="T34" s="4">
        <v>0.562484987</v>
      </c>
      <c r="U34" s="3">
        <v>0.990794221147146</v>
      </c>
      <c r="V34" s="3">
        <v>298.482162660983</v>
      </c>
      <c r="W34" s="4">
        <f t="shared" si="1"/>
        <v>-0.2498890646</v>
      </c>
      <c r="X34" s="5">
        <v>5.34654549676475</v>
      </c>
    </row>
    <row r="35">
      <c r="A35" s="1">
        <v>2013.0</v>
      </c>
      <c r="B35" s="5">
        <v>-9.13488122107299</v>
      </c>
      <c r="C35" s="3">
        <v>-4.33855775227349</v>
      </c>
      <c r="D35" s="3">
        <v>-12.7388463480565</v>
      </c>
      <c r="E35" s="3">
        <v>-12.6751038901807</v>
      </c>
      <c r="F35" s="3">
        <v>-14.7229921137572</v>
      </c>
      <c r="G35" s="3">
        <v>-11.5945180573073</v>
      </c>
      <c r="H35" s="3">
        <v>0.348772891501469</v>
      </c>
      <c r="I35" s="3">
        <v>-5.18803401605764</v>
      </c>
      <c r="J35" s="3">
        <v>-2.22613762668965</v>
      </c>
      <c r="K35" s="3">
        <v>6.02612341512429</v>
      </c>
      <c r="L35" s="3">
        <v>3.37877034419208</v>
      </c>
      <c r="M35" s="3">
        <v>-1.96710555831918</v>
      </c>
      <c r="N35" s="3">
        <v>0.602330157179182</v>
      </c>
      <c r="O35" s="3">
        <v>4.00469951905345</v>
      </c>
      <c r="P35" s="3">
        <v>-1.50196120332727</v>
      </c>
      <c r="Q35" s="3">
        <v>-9.93028511529826</v>
      </c>
      <c r="R35" s="3">
        <v>-10.0720566034689</v>
      </c>
      <c r="S35" s="3">
        <v>-1.61656541482139</v>
      </c>
      <c r="T35" s="4">
        <v>0.044300423</v>
      </c>
      <c r="U35" s="3">
        <v>0.862189695398935</v>
      </c>
      <c r="V35" s="3">
        <v>299.223817775394</v>
      </c>
      <c r="W35" s="4">
        <f t="shared" si="1"/>
        <v>-1.353592127</v>
      </c>
      <c r="X35" s="5">
        <v>-0.341944228346904</v>
      </c>
    </row>
    <row r="36">
      <c r="A36" s="1">
        <v>2014.0</v>
      </c>
      <c r="B36" s="5">
        <v>-9.90222246701518</v>
      </c>
      <c r="C36" s="3">
        <v>-13.9100750483133</v>
      </c>
      <c r="D36" s="3">
        <v>-11.1230649516559</v>
      </c>
      <c r="E36" s="3">
        <v>-12.1588383386752</v>
      </c>
      <c r="F36" s="3">
        <v>-17.2880009700272</v>
      </c>
      <c r="G36" s="3">
        <v>-14.5759975841929</v>
      </c>
      <c r="H36" s="3">
        <v>-11.5252775584985</v>
      </c>
      <c r="I36" s="3">
        <v>-20.5793926660577</v>
      </c>
      <c r="J36" s="3">
        <v>-16.0483425266897</v>
      </c>
      <c r="K36" s="3">
        <v>-7.42995738487571</v>
      </c>
      <c r="L36" s="3">
        <v>-14.1539367058079</v>
      </c>
      <c r="M36" s="3">
        <v>-22.4740595083192</v>
      </c>
      <c r="N36" s="3">
        <v>-14.8455227428208</v>
      </c>
      <c r="O36" s="3">
        <v>-10.5412683309466</v>
      </c>
      <c r="P36" s="3">
        <v>-5.00023185332728</v>
      </c>
      <c r="Q36" s="3">
        <v>-9.26327301529824</v>
      </c>
      <c r="R36" s="3">
        <v>-3.91749455346888</v>
      </c>
      <c r="S36" s="3">
        <v>0.136818085178618</v>
      </c>
      <c r="T36" s="4">
        <v>0.072492978</v>
      </c>
      <c r="U36" s="3">
        <v>0.761370895987418</v>
      </c>
      <c r="V36" s="3">
        <v>290.949913871817</v>
      </c>
      <c r="W36" s="4">
        <f t="shared" si="1"/>
        <v>-1.139704059</v>
      </c>
      <c r="X36" s="5">
        <v>-9.13488122107299</v>
      </c>
    </row>
    <row r="37">
      <c r="A37" s="1">
        <v>2015.0</v>
      </c>
      <c r="B37" s="5">
        <v>-14.2669284650707</v>
      </c>
      <c r="C37" s="3">
        <v>-16.5161634032087</v>
      </c>
      <c r="D37" s="3">
        <v>-11.4948853184002</v>
      </c>
      <c r="E37" s="3">
        <v>-14.661119571107</v>
      </c>
      <c r="F37" s="3">
        <v>-18.5356638527386</v>
      </c>
      <c r="G37" s="3">
        <v>-14.2426345251471</v>
      </c>
      <c r="H37" s="3">
        <v>-11.1824561584985</v>
      </c>
      <c r="I37" s="3">
        <v>-18.8069325160576</v>
      </c>
      <c r="J37" s="3">
        <v>-15.1894362766896</v>
      </c>
      <c r="K37" s="3">
        <v>-7.10849903487571</v>
      </c>
      <c r="L37" s="3">
        <v>-11.0064669058079</v>
      </c>
      <c r="M37" s="3">
        <v>-20.6226812583192</v>
      </c>
      <c r="N37" s="3">
        <v>-17.2724422928208</v>
      </c>
      <c r="O37" s="3">
        <v>-11.7986385809466</v>
      </c>
      <c r="P37" s="3">
        <v>-8.71923835332729</v>
      </c>
      <c r="Q37" s="3">
        <v>-14.5115955152982</v>
      </c>
      <c r="R37" s="3">
        <v>-12.5678421034689</v>
      </c>
      <c r="S37" s="3">
        <v>-11.6301833648214</v>
      </c>
      <c r="T37" s="4">
        <v>1.819340293</v>
      </c>
      <c r="U37" s="3">
        <v>0.813265992205187</v>
      </c>
      <c r="V37" s="3">
        <v>288.506443346488</v>
      </c>
      <c r="W37" s="4">
        <f t="shared" si="1"/>
        <v>0.259913938</v>
      </c>
      <c r="X37" s="5">
        <v>-9.90222246701518</v>
      </c>
    </row>
    <row r="38">
      <c r="A38" s="1">
        <v>2016.0</v>
      </c>
      <c r="B38" s="5">
        <v>-12.0947882390582</v>
      </c>
      <c r="C38" s="3">
        <v>-9.21921121050428</v>
      </c>
      <c r="D38" s="3">
        <v>-10.9547181102313</v>
      </c>
      <c r="E38" s="3">
        <v>-7.97991030279763</v>
      </c>
      <c r="F38" s="3">
        <v>-5.67535955841179</v>
      </c>
      <c r="G38" s="3">
        <v>-6.39586804103534</v>
      </c>
      <c r="H38" s="3">
        <v>-3.3308250584985</v>
      </c>
      <c r="I38" s="3">
        <v>-16.1303512660577</v>
      </c>
      <c r="J38" s="3">
        <v>-12.8573164266896</v>
      </c>
      <c r="K38" s="3">
        <v>-3.71382023487571</v>
      </c>
      <c r="L38" s="3">
        <v>-7.93787590580791</v>
      </c>
      <c r="M38" s="3">
        <v>-12.2393269083192</v>
      </c>
      <c r="N38" s="3">
        <v>-15.0824416928208</v>
      </c>
      <c r="O38" s="3">
        <v>-20.3451043309466</v>
      </c>
      <c r="P38" s="3">
        <v>-7.75717510332727</v>
      </c>
      <c r="Q38" s="3">
        <v>-14.1196324152982</v>
      </c>
      <c r="R38" s="3">
        <v>-12.6728776034689</v>
      </c>
      <c r="S38" s="3">
        <v>-8.8151366148214</v>
      </c>
      <c r="T38" s="4">
        <v>5.387289994</v>
      </c>
      <c r="U38" s="3">
        <v>1.38613067989225</v>
      </c>
      <c r="V38" s="3">
        <v>295.328218835072</v>
      </c>
      <c r="W38" s="4">
        <f t="shared" si="1"/>
        <v>0.7313703539</v>
      </c>
      <c r="X38" s="5">
        <v>-14.2669284650707</v>
      </c>
    </row>
    <row r="39">
      <c r="A39" s="1">
        <v>2017.0</v>
      </c>
      <c r="B39" s="5">
        <v>17.277446206922</v>
      </c>
      <c r="C39" s="3">
        <v>21.7863299761656</v>
      </c>
      <c r="D39" s="3">
        <v>30.077828990937</v>
      </c>
      <c r="E39" s="3">
        <v>37.1679266023045</v>
      </c>
      <c r="F39" s="3">
        <v>38.0160682744494</v>
      </c>
      <c r="G39" s="3">
        <v>29.047592908738</v>
      </c>
      <c r="H39" s="3">
        <v>8.9030170415015</v>
      </c>
      <c r="I39" s="3">
        <v>-7.82179116605765</v>
      </c>
      <c r="J39" s="3">
        <v>1.45479347331036</v>
      </c>
      <c r="K39" s="3">
        <v>1.40033996512429</v>
      </c>
      <c r="L39" s="3">
        <v>-1.14435135580791</v>
      </c>
      <c r="M39" s="3">
        <v>-10.6185914083192</v>
      </c>
      <c r="N39" s="3">
        <v>-12.2381836428208</v>
      </c>
      <c r="O39" s="3">
        <v>-8.77977453094655</v>
      </c>
      <c r="P39" s="3">
        <v>0.0882741466727168</v>
      </c>
      <c r="Q39" s="3">
        <v>-7.62372711529824</v>
      </c>
      <c r="R39" s="3">
        <v>-7.32831780346889</v>
      </c>
      <c r="S39" s="3">
        <v>-5.8236754148214</v>
      </c>
      <c r="T39" s="4">
        <v>2207.239983</v>
      </c>
      <c r="U39" s="3">
        <v>1.07571493959</v>
      </c>
      <c r="V39" s="3">
        <v>288.052476302241</v>
      </c>
      <c r="W39" s="4">
        <f t="shared" si="1"/>
        <v>3.343849555</v>
      </c>
      <c r="X39" s="5">
        <v>-12.0947882390582</v>
      </c>
    </row>
    <row r="40">
      <c r="A40" s="1">
        <v>2018.0</v>
      </c>
      <c r="B40" s="5">
        <v>1.39666933601575</v>
      </c>
      <c r="C40" s="3">
        <v>6.63878978124814</v>
      </c>
      <c r="D40" s="3">
        <v>4.78564318653616</v>
      </c>
      <c r="E40" s="3">
        <v>10.25088572291</v>
      </c>
      <c r="F40" s="3">
        <v>20.297194719965</v>
      </c>
      <c r="G40" s="3">
        <v>19.2650463805891</v>
      </c>
      <c r="H40" s="3">
        <v>12.4429808415015</v>
      </c>
      <c r="I40" s="3">
        <v>11.7306908839423</v>
      </c>
      <c r="J40" s="3">
        <v>16.4373016733104</v>
      </c>
      <c r="K40" s="3">
        <v>14.7308581651243</v>
      </c>
      <c r="L40" s="3">
        <v>14.2276082441921</v>
      </c>
      <c r="M40" s="3">
        <v>13.4435847916808</v>
      </c>
      <c r="N40" s="3">
        <v>18.3625034571792</v>
      </c>
      <c r="O40" s="3">
        <v>20.2942380690535</v>
      </c>
      <c r="P40" s="3">
        <v>13.5618808466727</v>
      </c>
      <c r="Q40" s="3">
        <v>15.6763443847018</v>
      </c>
      <c r="R40" s="3">
        <v>15.0036636965311</v>
      </c>
      <c r="S40" s="3">
        <v>19.3549424851786</v>
      </c>
      <c r="T40" s="4">
        <v>4.173917631</v>
      </c>
      <c r="U40" s="3">
        <v>0.797408534559502</v>
      </c>
      <c r="V40" s="3">
        <v>301.496829337661</v>
      </c>
      <c r="W40" s="4">
        <f t="shared" si="1"/>
        <v>0.6205438744</v>
      </c>
      <c r="X40" s="5">
        <v>17.277446206922</v>
      </c>
    </row>
    <row r="41">
      <c r="A41" s="1">
        <v>2019.0</v>
      </c>
      <c r="B41" s="5">
        <v>0.118146182284704</v>
      </c>
      <c r="C41" s="3">
        <v>5.80463322534874</v>
      </c>
      <c r="D41" s="3">
        <v>4.89609920630147</v>
      </c>
      <c r="E41" s="3">
        <v>6.66764990359098</v>
      </c>
      <c r="F41" s="3">
        <v>17.7432049702904</v>
      </c>
      <c r="G41" s="3">
        <v>14.6174161634542</v>
      </c>
      <c r="H41" s="3">
        <v>9.26188234150146</v>
      </c>
      <c r="I41" s="3">
        <v>8.17457823394233</v>
      </c>
      <c r="J41" s="3">
        <v>12.1747823733104</v>
      </c>
      <c r="K41" s="3">
        <v>10.0509695651243</v>
      </c>
      <c r="L41" s="3">
        <v>12.6024408941921</v>
      </c>
      <c r="M41" s="3">
        <v>11.3205542416808</v>
      </c>
      <c r="N41" s="3">
        <v>13.8366747571792</v>
      </c>
      <c r="O41" s="3">
        <v>16.5952214690534</v>
      </c>
      <c r="P41" s="3">
        <v>10.5349004466727</v>
      </c>
      <c r="Q41" s="3">
        <v>1.94791918470176</v>
      </c>
      <c r="R41" s="3">
        <v>8.30673649653112</v>
      </c>
      <c r="S41" s="3">
        <v>9.59605858517861</v>
      </c>
      <c r="T41" s="4">
        <v>291.5674982</v>
      </c>
      <c r="U41" s="3">
        <v>1.08558931597468</v>
      </c>
      <c r="V41" s="3">
        <v>283.216861297091</v>
      </c>
      <c r="W41" s="4">
        <f t="shared" si="1"/>
        <v>2.46473911</v>
      </c>
      <c r="X41" s="5">
        <v>1.39666933601575</v>
      </c>
    </row>
    <row r="42">
      <c r="A42" s="1">
        <v>2020.0</v>
      </c>
      <c r="B42" s="5">
        <v>-7.22852673930464</v>
      </c>
      <c r="C42" s="3">
        <v>-4.96904372792258</v>
      </c>
      <c r="D42" s="3">
        <v>-5.61112633217562</v>
      </c>
      <c r="E42" s="3">
        <v>-4.14054538079306</v>
      </c>
      <c r="F42" s="3">
        <v>5.35660741564735</v>
      </c>
      <c r="G42" s="3">
        <v>7.55990967969376</v>
      </c>
      <c r="H42" s="3">
        <v>4.05136144150148</v>
      </c>
      <c r="I42" s="3">
        <v>5.75968743394236</v>
      </c>
      <c r="J42" s="3">
        <v>9.99666952331035</v>
      </c>
      <c r="K42" s="3">
        <v>6.45057171512428</v>
      </c>
      <c r="L42" s="3">
        <v>10.2344846441921</v>
      </c>
      <c r="M42" s="3">
        <v>12.6926340916808</v>
      </c>
      <c r="N42" s="3">
        <v>21.9081836071792</v>
      </c>
      <c r="O42" s="3">
        <v>24.8269126690535</v>
      </c>
      <c r="P42" s="3">
        <v>17.3798078966727</v>
      </c>
      <c r="Q42" s="3">
        <v>13.7843626847018</v>
      </c>
      <c r="R42" s="3">
        <v>16.2655243465311</v>
      </c>
      <c r="S42" s="3">
        <v>20.6694210851786</v>
      </c>
      <c r="T42" s="4">
        <v>1.709570527</v>
      </c>
      <c r="U42" s="3">
        <v>0.85495007262402</v>
      </c>
      <c r="V42" s="3">
        <v>302.365918348721</v>
      </c>
      <c r="W42" s="4">
        <f t="shared" si="1"/>
        <v>0.232887022</v>
      </c>
      <c r="X42" s="5">
        <v>0.118146182284704</v>
      </c>
    </row>
    <row r="43">
      <c r="X43" s="5">
        <v>-7.22852673930464</v>
      </c>
    </row>
  </sheetData>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2023-04-24T19:47:51Z</dcterms:created>
  <dc:creator>Jonathan Warrick</dc:creator>
</cp:coreProperties>
</file>