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ladi\ZHAWonTresorit\Projects\Caritas\PSI-CCL_HABE\CCL-results_fromGithub\data-elcom_froemelt\"/>
    </mc:Choice>
  </mc:AlternateContent>
  <xr:revisionPtr revIDLastSave="0" documentId="13_ncr:1_{5368EC1C-6097-4D3A-B04D-F8C423E27F15}" xr6:coauthVersionLast="47" xr6:coauthVersionMax="47" xr10:uidLastSave="{00000000-0000-0000-0000-000000000000}"/>
  <bookViews>
    <workbookView xWindow="-120" yWindow="-120" windowWidth="29040" windowHeight="15840" firstSheet="1" activeTab="6" xr2:uid="{00000000-000D-0000-FFFF-FFFF00000000}"/>
  </bookViews>
  <sheets>
    <sheet name="electricity prices" sheetId="1" r:id="rId1"/>
    <sheet name="fuel oil prices conversion" sheetId="2" r:id="rId2"/>
    <sheet name="fuel_oil_prices_MJ" sheetId="16" r:id="rId3"/>
    <sheet name="gas prices conversion" sheetId="3" r:id="rId4"/>
    <sheet name="gas_prices_MJ" sheetId="17" r:id="rId5"/>
    <sheet name="wood pellet prices conversion" sheetId="4" r:id="rId6"/>
    <sheet name="wood_pellet_prices_MJ" sheetId="18" r:id="rId7"/>
    <sheet name="energy stats" sheetId="5" r:id="rId8"/>
    <sheet name="waste bag prices" sheetId="6" r:id="rId9"/>
    <sheet name="waste water treatment prices" sheetId="7" r:id="rId10"/>
    <sheet name="water supply prices" sheetId="8" r:id="rId11"/>
    <sheet name="Table 9" sheetId="9" r:id="rId12"/>
    <sheet name="Table 10" sheetId="10" r:id="rId13"/>
    <sheet name="Table 11" sheetId="11" r:id="rId14"/>
    <sheet name="Table 12" sheetId="12" r:id="rId15"/>
    <sheet name="Table 13" sheetId="13" r:id="rId16"/>
    <sheet name="Table 14" sheetId="14" r:id="rId17"/>
    <sheet name="Table 15" sheetId="15"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B3" i="18"/>
  <c r="B4" i="18"/>
  <c r="A3" i="18"/>
  <c r="A4" i="18"/>
  <c r="A2" i="18"/>
  <c r="B1" i="17"/>
  <c r="C1" i="17"/>
  <c r="D1" i="17"/>
  <c r="E1" i="17"/>
  <c r="B2" i="17"/>
  <c r="C2" i="17"/>
  <c r="D2" i="17"/>
  <c r="E2" i="17"/>
  <c r="B3" i="17"/>
  <c r="C3" i="17"/>
  <c r="D3" i="17"/>
  <c r="E3" i="17"/>
  <c r="B4" i="17"/>
  <c r="C4" i="17"/>
  <c r="D4" i="17"/>
  <c r="E4" i="17"/>
  <c r="A2" i="17"/>
  <c r="A3" i="17"/>
  <c r="A4" i="17"/>
  <c r="B1" i="16"/>
  <c r="C1" i="16"/>
  <c r="D1" i="16"/>
  <c r="E1" i="16"/>
  <c r="F1" i="16"/>
  <c r="G1" i="16"/>
  <c r="H1" i="16"/>
  <c r="B2" i="16"/>
  <c r="C2" i="16"/>
  <c r="D2" i="16"/>
  <c r="E2" i="16"/>
  <c r="F2" i="16"/>
  <c r="G2" i="16"/>
  <c r="H2" i="16"/>
  <c r="B3" i="16"/>
  <c r="C3" i="16"/>
  <c r="D3" i="16"/>
  <c r="E3" i="16"/>
  <c r="F3" i="16"/>
  <c r="G3" i="16"/>
  <c r="H3" i="16"/>
  <c r="B4" i="16"/>
  <c r="C4" i="16"/>
  <c r="D4" i="16"/>
  <c r="E4" i="16"/>
  <c r="F4" i="16"/>
  <c r="G4" i="16"/>
  <c r="H4" i="16"/>
  <c r="A2" i="16"/>
  <c r="A3" i="16"/>
  <c r="A4" i="16"/>
  <c r="B30" i="4"/>
  <c r="B31" i="4"/>
  <c r="B29" i="4"/>
  <c r="B23" i="4"/>
  <c r="B24" i="4"/>
  <c r="B22" i="4"/>
  <c r="C23" i="3"/>
  <c r="D23" i="3"/>
  <c r="E23" i="3"/>
  <c r="B23" i="3"/>
  <c r="C24" i="3"/>
  <c r="D24" i="3"/>
  <c r="E24" i="3"/>
  <c r="C25" i="3"/>
  <c r="D25" i="3"/>
  <c r="E25" i="3"/>
  <c r="C26" i="3"/>
  <c r="D26" i="3"/>
  <c r="E26" i="3"/>
  <c r="B25" i="3"/>
  <c r="B26" i="3"/>
  <c r="B24" i="3"/>
  <c r="C30" i="2"/>
  <c r="D30" i="2"/>
  <c r="E30" i="2"/>
  <c r="F30" i="2"/>
  <c r="G30" i="2"/>
  <c r="H30" i="2"/>
  <c r="B30" i="2"/>
  <c r="C31" i="2"/>
  <c r="D31" i="2"/>
  <c r="E31" i="2"/>
  <c r="F31" i="2"/>
  <c r="C32" i="2"/>
  <c r="D32" i="2"/>
  <c r="E32" i="2"/>
  <c r="F32" i="2"/>
  <c r="C33" i="2"/>
  <c r="D33" i="2"/>
  <c r="E33" i="2"/>
  <c r="F33" i="2"/>
  <c r="B32" i="2"/>
  <c r="B33" i="2"/>
  <c r="B31" i="2"/>
  <c r="B29" i="2"/>
  <c r="C24" i="2"/>
  <c r="D24" i="2"/>
  <c r="E24" i="2"/>
  <c r="F24" i="2"/>
  <c r="G24" i="2"/>
  <c r="G31" i="2" s="1"/>
  <c r="H24" i="2"/>
  <c r="H31" i="2" s="1"/>
  <c r="C25" i="2"/>
  <c r="D25" i="2"/>
  <c r="E25" i="2"/>
  <c r="F25" i="2"/>
  <c r="G25" i="2"/>
  <c r="G32" i="2" s="1"/>
  <c r="H25" i="2"/>
  <c r="H32" i="2" s="1"/>
  <c r="C26" i="2"/>
  <c r="D26" i="2"/>
  <c r="E26" i="2"/>
  <c r="F26" i="2"/>
  <c r="G26" i="2"/>
  <c r="G33" i="2" s="1"/>
  <c r="H26" i="2"/>
  <c r="H33" i="2" s="1"/>
  <c r="B25" i="2"/>
  <c r="B26" i="2"/>
  <c r="B24" i="2"/>
  <c r="S16" i="5" l="1"/>
  <c r="T16" i="5"/>
  <c r="S17" i="5"/>
  <c r="T17" i="5"/>
  <c r="S18" i="5"/>
  <c r="T18" i="5"/>
  <c r="R17" i="5"/>
  <c r="R18" i="5"/>
  <c r="R16" i="5"/>
  <c r="P17" i="5"/>
  <c r="P18" i="5"/>
  <c r="P16" i="5"/>
  <c r="K16" i="5"/>
  <c r="L16" i="5"/>
  <c r="M16" i="5"/>
  <c r="N16" i="5"/>
  <c r="K17" i="5"/>
  <c r="L17" i="5"/>
  <c r="M17" i="5"/>
  <c r="N17" i="5"/>
  <c r="K18" i="5"/>
  <c r="L18" i="5"/>
  <c r="M18" i="5"/>
  <c r="N18" i="5"/>
  <c r="J17" i="5"/>
  <c r="J18" i="5"/>
  <c r="J16" i="5"/>
  <c r="H17" i="5"/>
  <c r="H18" i="5"/>
  <c r="H1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tc={B716B1BE-C4B2-43C7-878E-5ACAAAB4A26B}</author>
    <author>tc={09327023-90E6-4E94-8C9F-7E7A4DAB797D}</author>
  </authors>
  <commentList>
    <comment ref="C21" authorId="0" shapeId="0" xr:uid="{B716B1BE-C4B2-43C7-878E-5ACAAAB4A26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Mean of the range above</t>
      </text>
    </comment>
    <comment ref="D21" authorId="1" shapeId="0" xr:uid="{09327023-90E6-4E94-8C9F-7E7A4DAB79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Wood pellets</t>
      </text>
    </comment>
  </commentList>
</comments>
</file>

<file path=xl/sharedStrings.xml><?xml version="1.0" encoding="utf-8"?>
<sst xmlns="http://schemas.openxmlformats.org/spreadsheetml/2006/main" count="286" uniqueCount="243">
  <si>
    <r>
      <rPr>
        <b/>
        <sz val="7.5"/>
        <rFont val="Arial"/>
        <family val="2"/>
      </rPr>
      <t>Canton</t>
    </r>
  </si>
  <si>
    <r>
      <rPr>
        <b/>
        <sz val="7.5"/>
        <rFont val="Arial"/>
        <family val="2"/>
      </rPr>
      <t>H1</t>
    </r>
  </si>
  <si>
    <r>
      <rPr>
        <b/>
        <sz val="7.5"/>
        <rFont val="Arial"/>
        <family val="2"/>
      </rPr>
      <t>H2</t>
    </r>
  </si>
  <si>
    <r>
      <rPr>
        <b/>
        <sz val="7.5"/>
        <rFont val="Arial"/>
        <family val="2"/>
      </rPr>
      <t>H3</t>
    </r>
  </si>
  <si>
    <r>
      <rPr>
        <b/>
        <sz val="7.5"/>
        <rFont val="Arial"/>
        <family val="2"/>
      </rPr>
      <t>H4</t>
    </r>
  </si>
  <si>
    <r>
      <rPr>
        <b/>
        <sz val="7.5"/>
        <rFont val="Arial"/>
        <family val="2"/>
      </rPr>
      <t>H5</t>
    </r>
  </si>
  <si>
    <r>
      <rPr>
        <b/>
        <sz val="7.5"/>
        <rFont val="Arial"/>
        <family val="2"/>
      </rPr>
      <t>H6</t>
    </r>
  </si>
  <si>
    <r>
      <rPr>
        <b/>
        <sz val="7.5"/>
        <rFont val="Arial"/>
        <family val="2"/>
      </rPr>
      <t>H7</t>
    </r>
  </si>
  <si>
    <r>
      <rPr>
        <sz val="7.5"/>
        <rFont val="Arial"/>
        <family val="2"/>
      </rPr>
      <t>Canton Zurich</t>
    </r>
  </si>
  <si>
    <r>
      <rPr>
        <sz val="7.5"/>
        <rFont val="Arial"/>
        <family val="2"/>
      </rPr>
      <t>Canton Bern</t>
    </r>
  </si>
  <si>
    <r>
      <rPr>
        <sz val="7.5"/>
        <rFont val="Arial"/>
        <family val="2"/>
      </rPr>
      <t>Canton Lucerne</t>
    </r>
  </si>
  <si>
    <r>
      <rPr>
        <sz val="7.5"/>
        <rFont val="Arial"/>
        <family val="2"/>
      </rPr>
      <t>Canton St. Gallen</t>
    </r>
  </si>
  <si>
    <r>
      <rPr>
        <sz val="7.5"/>
        <rFont val="Arial"/>
        <family val="2"/>
      </rPr>
      <t>Canton Aargau</t>
    </r>
  </si>
  <si>
    <r>
      <rPr>
        <sz val="7.5"/>
        <rFont val="Arial"/>
        <family val="2"/>
      </rPr>
      <t>Canton Ticino</t>
    </r>
  </si>
  <si>
    <r>
      <rPr>
        <sz val="7.5"/>
        <rFont val="Arial"/>
        <family val="2"/>
      </rPr>
      <t>Canton Vaud</t>
    </r>
  </si>
  <si>
    <r>
      <rPr>
        <sz val="7.5"/>
        <rFont val="Arial"/>
        <family val="2"/>
      </rPr>
      <t>Canton Geneva</t>
    </r>
  </si>
  <si>
    <r>
      <rPr>
        <sz val="7.5"/>
        <rFont val="Arial"/>
        <family val="2"/>
      </rPr>
      <t>Swiss Average (other cantons)</t>
    </r>
  </si>
  <si>
    <r>
      <rPr>
        <b/>
        <sz val="7.5"/>
        <rFont val="Arial"/>
        <family val="2"/>
      </rPr>
      <t>Purchased amount</t>
    </r>
  </si>
  <si>
    <r>
      <rPr>
        <b/>
        <sz val="7.5"/>
        <rFont val="Arial"/>
        <family val="2"/>
      </rPr>
      <t>800 - 1500 l</t>
    </r>
  </si>
  <si>
    <r>
      <rPr>
        <b/>
        <sz val="7.5"/>
        <rFont val="Arial"/>
        <family val="2"/>
      </rPr>
      <t>1501 - 3000 l</t>
    </r>
  </si>
  <si>
    <r>
      <rPr>
        <b/>
        <sz val="7.5"/>
        <rFont val="Arial"/>
        <family val="2"/>
      </rPr>
      <t>3001 - 6000 l</t>
    </r>
  </si>
  <si>
    <r>
      <rPr>
        <b/>
        <sz val="7.5"/>
        <rFont val="Arial"/>
        <family val="2"/>
      </rPr>
      <t>6001 - 9000 l</t>
    </r>
  </si>
  <si>
    <r>
      <rPr>
        <b/>
        <sz val="7.5"/>
        <rFont val="Arial"/>
        <family val="2"/>
      </rPr>
      <t>9001 - 14000 l</t>
    </r>
  </si>
  <si>
    <r>
      <rPr>
        <b/>
        <sz val="7.5"/>
        <rFont val="Arial"/>
        <family val="2"/>
      </rPr>
      <t>14001 - 20000 l</t>
    </r>
  </si>
  <si>
    <r>
      <rPr>
        <b/>
        <sz val="7.5"/>
        <rFont val="Arial"/>
        <family val="2"/>
      </rPr>
      <t>&gt; 20000 l</t>
    </r>
  </si>
  <si>
    <r>
      <rPr>
        <b/>
        <sz val="8.5"/>
        <rFont val="Arial"/>
        <family val="2"/>
      </rPr>
      <t>Purchase</t>
    </r>
  </si>
  <si>
    <r>
      <rPr>
        <b/>
        <sz val="8.5"/>
        <rFont val="Arial"/>
        <family val="2"/>
      </rPr>
      <t>d amount</t>
    </r>
  </si>
  <si>
    <r>
      <rPr>
        <b/>
        <sz val="8.5"/>
        <rFont val="Arial"/>
        <family val="2"/>
      </rPr>
      <t>20,000 kWh</t>
    </r>
  </si>
  <si>
    <r>
      <rPr>
        <b/>
        <sz val="8.5"/>
        <rFont val="Arial"/>
        <family val="2"/>
      </rPr>
      <t>50,000 kWh</t>
    </r>
  </si>
  <si>
    <r>
      <rPr>
        <b/>
        <sz val="8.5"/>
        <rFont val="Arial"/>
        <family val="2"/>
      </rPr>
      <t>100,000 kWh</t>
    </r>
  </si>
  <si>
    <r>
      <rPr>
        <b/>
        <sz val="8.5"/>
        <rFont val="Arial"/>
        <family val="2"/>
      </rPr>
      <t>500,000 kWh</t>
    </r>
  </si>
  <si>
    <r>
      <rPr>
        <b/>
        <sz val="8.5"/>
        <rFont val="Arial"/>
        <family val="2"/>
      </rPr>
      <t>Wood pellets 6000 kg</t>
    </r>
  </si>
  <si>
    <r>
      <rPr>
        <b/>
        <sz val="7.5"/>
        <rFont val="Arial"/>
        <family val="2"/>
      </rPr>
      <t>Shares in final energy consumption of households</t>
    </r>
  </si>
  <si>
    <r>
      <rPr>
        <b/>
        <sz val="7.5"/>
        <rFont val="Arial"/>
        <family val="2"/>
      </rPr>
      <t>Fuel oil</t>
    </r>
  </si>
  <si>
    <r>
      <rPr>
        <b/>
        <sz val="7.5"/>
        <rFont val="Arial"/>
        <family val="2"/>
      </rPr>
      <t>Natural gas</t>
    </r>
  </si>
  <si>
    <r>
      <rPr>
        <b/>
        <sz val="7.5"/>
        <rFont val="Arial"/>
        <family val="2"/>
      </rPr>
      <t>Wood energy</t>
    </r>
  </si>
  <si>
    <r>
      <rPr>
        <b/>
        <sz val="8"/>
        <rFont val="Arial"/>
        <family val="2"/>
      </rPr>
      <t>Canton</t>
    </r>
  </si>
  <si>
    <r>
      <rPr>
        <b/>
        <sz val="8"/>
        <rFont val="Arial"/>
        <family val="2"/>
      </rPr>
      <t>HH1</t>
    </r>
  </si>
  <si>
    <r>
      <rPr>
        <b/>
        <sz val="8"/>
        <rFont val="Arial"/>
        <family val="2"/>
      </rPr>
      <t>HH2</t>
    </r>
  </si>
  <si>
    <r>
      <rPr>
        <b/>
        <sz val="8"/>
        <rFont val="Arial"/>
        <family val="2"/>
      </rPr>
      <t>HH3</t>
    </r>
  </si>
  <si>
    <r>
      <rPr>
        <b/>
        <sz val="8"/>
        <rFont val="Arial"/>
        <family val="2"/>
      </rPr>
      <t>HH4</t>
    </r>
  </si>
  <si>
    <r>
      <rPr>
        <sz val="8"/>
        <rFont val="Arial"/>
        <family val="2"/>
      </rPr>
      <t>Canton Zurich</t>
    </r>
  </si>
  <si>
    <r>
      <rPr>
        <sz val="8"/>
        <rFont val="Arial"/>
        <family val="2"/>
      </rPr>
      <t>Canton Bern</t>
    </r>
  </si>
  <si>
    <r>
      <rPr>
        <sz val="8"/>
        <rFont val="Arial"/>
        <family val="2"/>
      </rPr>
      <t>Canton Lucerne</t>
    </r>
  </si>
  <si>
    <r>
      <rPr>
        <sz val="8"/>
        <rFont val="Arial"/>
        <family val="2"/>
      </rPr>
      <t>Canton St. Gallen</t>
    </r>
  </si>
  <si>
    <r>
      <rPr>
        <sz val="8"/>
        <rFont val="Arial"/>
        <family val="2"/>
      </rPr>
      <t>Canton Aargau</t>
    </r>
  </si>
  <si>
    <r>
      <rPr>
        <sz val="8"/>
        <rFont val="Arial"/>
        <family val="2"/>
      </rPr>
      <t>Canton Ticino</t>
    </r>
  </si>
  <si>
    <r>
      <rPr>
        <sz val="8"/>
        <rFont val="Arial"/>
        <family val="2"/>
      </rPr>
      <t>Canton Vaud</t>
    </r>
  </si>
  <si>
    <r>
      <rPr>
        <sz val="8"/>
        <rFont val="Arial"/>
        <family val="2"/>
      </rPr>
      <t>Canton Geneva</t>
    </r>
  </si>
  <si>
    <r>
      <rPr>
        <sz val="8"/>
        <rFont val="Arial"/>
        <family val="2"/>
      </rPr>
      <t>Swiss Average (other cantons)</t>
    </r>
  </si>
  <si>
    <r>
      <rPr>
        <b/>
        <sz val="8.5"/>
        <rFont val="Arial"/>
        <family val="2"/>
      </rPr>
      <t>Canton</t>
    </r>
  </si>
  <si>
    <r>
      <rPr>
        <b/>
        <sz val="8.5"/>
        <rFont val="Arial"/>
        <family val="2"/>
      </rPr>
      <t>HH1</t>
    </r>
  </si>
  <si>
    <r>
      <rPr>
        <b/>
        <sz val="8.5"/>
        <rFont val="Arial"/>
        <family val="2"/>
      </rPr>
      <t>HH2</t>
    </r>
  </si>
  <si>
    <r>
      <rPr>
        <b/>
        <sz val="8.5"/>
        <rFont val="Arial"/>
        <family val="2"/>
      </rPr>
      <t>HH3</t>
    </r>
  </si>
  <si>
    <r>
      <rPr>
        <b/>
        <sz val="8.5"/>
        <rFont val="Arial"/>
        <family val="2"/>
      </rPr>
      <t>HH4</t>
    </r>
  </si>
  <si>
    <r>
      <rPr>
        <sz val="8.5"/>
        <rFont val="Arial"/>
        <family val="2"/>
      </rPr>
      <t>Canton Zurich</t>
    </r>
  </si>
  <si>
    <r>
      <rPr>
        <sz val="8.5"/>
        <rFont val="Arial"/>
        <family val="2"/>
      </rPr>
      <t>Canton Bern</t>
    </r>
  </si>
  <si>
    <r>
      <rPr>
        <sz val="8.5"/>
        <rFont val="Arial"/>
        <family val="2"/>
      </rPr>
      <t>Canton Lucerne</t>
    </r>
  </si>
  <si>
    <r>
      <rPr>
        <sz val="8.5"/>
        <rFont val="Arial"/>
        <family val="2"/>
      </rPr>
      <t>Canton St. Gallen</t>
    </r>
  </si>
  <si>
    <r>
      <rPr>
        <sz val="8.5"/>
        <rFont val="Arial"/>
        <family val="2"/>
      </rPr>
      <t>Canton Aargau</t>
    </r>
  </si>
  <si>
    <r>
      <rPr>
        <sz val="8.5"/>
        <rFont val="Arial"/>
        <family val="2"/>
      </rPr>
      <t>Canton Ticino</t>
    </r>
  </si>
  <si>
    <r>
      <rPr>
        <sz val="8.5"/>
        <rFont val="Arial"/>
        <family val="2"/>
      </rPr>
      <t>Canton Vaud</t>
    </r>
  </si>
  <si>
    <r>
      <rPr>
        <sz val="8.5"/>
        <rFont val="Arial"/>
        <family val="2"/>
      </rPr>
      <t>Canton Geneva</t>
    </r>
  </si>
  <si>
    <r>
      <rPr>
        <sz val="8.5"/>
        <rFont val="Arial"/>
        <family val="2"/>
      </rPr>
      <t>Swiss Average (other cantons)</t>
    </r>
  </si>
  <si>
    <r>
      <rPr>
        <b/>
        <sz val="7"/>
        <rFont val="Arial"/>
        <family val="2"/>
      </rPr>
      <t>Daily distance train</t>
    </r>
  </si>
  <si>
    <r>
      <rPr>
        <b/>
        <sz val="7"/>
        <rFont val="Arial"/>
        <family val="2"/>
      </rPr>
      <t>Daily distance coach</t>
    </r>
  </si>
  <si>
    <r>
      <rPr>
        <b/>
        <sz val="7"/>
        <rFont val="Arial"/>
        <family val="2"/>
      </rPr>
      <t>Daily distance  tram and bus</t>
    </r>
  </si>
  <si>
    <r>
      <rPr>
        <b/>
        <sz val="7"/>
        <rFont val="Arial"/>
        <family val="2"/>
      </rPr>
      <t>Daily distance bicycle</t>
    </r>
  </si>
  <si>
    <r>
      <rPr>
        <b/>
        <sz val="7"/>
        <rFont val="Arial"/>
        <family val="2"/>
      </rPr>
      <t>(km) Average</t>
    </r>
  </si>
  <si>
    <r>
      <rPr>
        <b/>
        <sz val="7"/>
        <rFont val="Arial"/>
        <family val="2"/>
      </rPr>
      <t>1 person</t>
    </r>
  </si>
  <si>
    <r>
      <rPr>
        <b/>
        <sz val="7"/>
        <rFont val="Arial"/>
        <family val="2"/>
      </rPr>
      <t>2 persons</t>
    </r>
  </si>
  <si>
    <r>
      <rPr>
        <b/>
        <sz val="7"/>
        <rFont val="Arial"/>
        <family val="2"/>
      </rPr>
      <t>3 persons</t>
    </r>
  </si>
  <si>
    <r>
      <rPr>
        <b/>
        <sz val="7"/>
        <rFont val="Arial"/>
        <family val="2"/>
      </rPr>
      <t>4 persons</t>
    </r>
  </si>
  <si>
    <r>
      <rPr>
        <b/>
        <sz val="7"/>
        <rFont val="Arial"/>
        <family val="2"/>
      </rPr>
      <t>5 persons and</t>
    </r>
  </si>
  <si>
    <r>
      <rPr>
        <b/>
        <sz val="7"/>
        <rFont val="Arial"/>
        <family val="2"/>
      </rPr>
      <t>more</t>
    </r>
  </si>
  <si>
    <r>
      <rPr>
        <b/>
        <sz val="7"/>
        <rFont val="Arial"/>
        <family val="2"/>
      </rPr>
      <t>&lt;= 2000 CHF</t>
    </r>
  </si>
  <si>
    <r>
      <rPr>
        <b/>
        <sz val="7"/>
        <rFont val="Arial"/>
        <family val="2"/>
      </rPr>
      <t>2001 - 6000 CHF</t>
    </r>
  </si>
  <si>
    <r>
      <rPr>
        <b/>
        <sz val="7"/>
        <rFont val="Arial"/>
        <family val="2"/>
      </rPr>
      <t>6001 - 10000 CHF</t>
    </r>
  </si>
  <si>
    <r>
      <rPr>
        <b/>
        <sz val="7"/>
        <rFont val="Arial"/>
        <family val="2"/>
      </rPr>
      <t>10001 - 14000 CHF</t>
    </r>
  </si>
  <si>
    <r>
      <rPr>
        <b/>
        <sz val="7"/>
        <rFont val="Arial"/>
        <family val="2"/>
      </rPr>
      <t>&gt; 14000 CHF</t>
    </r>
  </si>
  <si>
    <r>
      <rPr>
        <b/>
        <sz val="7"/>
        <rFont val="Arial"/>
        <family val="2"/>
      </rPr>
      <t>age: 6-17</t>
    </r>
  </si>
  <si>
    <r>
      <rPr>
        <b/>
        <sz val="7"/>
        <rFont val="Arial"/>
        <family val="2"/>
      </rPr>
      <t>age: 18-24</t>
    </r>
  </si>
  <si>
    <r>
      <rPr>
        <b/>
        <sz val="7"/>
        <rFont val="Arial"/>
        <family val="2"/>
      </rPr>
      <t>age: 25-44</t>
    </r>
  </si>
  <si>
    <r>
      <rPr>
        <b/>
        <sz val="7"/>
        <rFont val="Arial"/>
        <family val="2"/>
      </rPr>
      <t>age: 45-64</t>
    </r>
  </si>
  <si>
    <r>
      <rPr>
        <b/>
        <sz val="7"/>
        <rFont val="Arial"/>
        <family val="2"/>
      </rPr>
      <t>age: &gt;= 65</t>
    </r>
  </si>
  <si>
    <r>
      <rPr>
        <b/>
        <sz val="7"/>
        <rFont val="Arial"/>
        <family val="2"/>
      </rPr>
      <t>Males</t>
    </r>
  </si>
  <si>
    <r>
      <rPr>
        <b/>
        <sz val="7"/>
        <rFont val="Arial"/>
        <family val="2"/>
      </rPr>
      <t>Females</t>
    </r>
  </si>
  <si>
    <r>
      <rPr>
        <i/>
        <u/>
        <sz val="12"/>
        <rFont val="Times New Roman"/>
        <family val="1"/>
      </rPr>
      <t>m</t>
    </r>
    <r>
      <rPr>
        <i/>
        <vertAlign val="subscript"/>
        <sz val="7"/>
        <rFont val="Times New Roman"/>
        <family val="1"/>
      </rPr>
      <t xml:space="preserve">i </t>
    </r>
    <r>
      <rPr>
        <sz val="10"/>
        <rFont val="Arial"/>
        <family val="2"/>
      </rPr>
      <t>:</t>
    </r>
  </si>
  <si>
    <r>
      <rPr>
        <sz val="10"/>
        <rFont val="Arial"/>
        <family val="2"/>
      </rPr>
      <t>prototype vector of neuron i</t>
    </r>
  </si>
  <si>
    <r>
      <rPr>
        <i/>
        <u/>
        <sz val="12"/>
        <rFont val="Times New Roman"/>
        <family val="1"/>
      </rPr>
      <t>x</t>
    </r>
    <r>
      <rPr>
        <i/>
        <sz val="12"/>
        <rFont val="Times New Roman"/>
        <family val="1"/>
      </rPr>
      <t xml:space="preserve"> </t>
    </r>
    <r>
      <rPr>
        <sz val="10"/>
        <rFont val="Arial"/>
        <family val="2"/>
      </rPr>
      <t>:</t>
    </r>
  </si>
  <si>
    <r>
      <rPr>
        <sz val="10"/>
        <rFont val="Arial"/>
        <family val="2"/>
      </rPr>
      <t>vector from input dataset</t>
    </r>
  </si>
  <si>
    <r>
      <rPr>
        <i/>
        <sz val="11"/>
        <rFont val="Symbol"/>
        <family val="1"/>
      </rPr>
      <t></t>
    </r>
    <r>
      <rPr>
        <sz val="11"/>
        <rFont val="Times New Roman"/>
        <family val="1"/>
      </rPr>
      <t xml:space="preserve"> </t>
    </r>
    <r>
      <rPr>
        <vertAlign val="superscript"/>
        <sz val="10"/>
        <rFont val="Arial"/>
        <family val="2"/>
      </rPr>
      <t>:</t>
    </r>
  </si>
  <si>
    <r>
      <rPr>
        <sz val="10"/>
        <rFont val="Arial"/>
        <family val="2"/>
      </rPr>
      <t>learning rate</t>
    </r>
  </si>
  <si>
    <r>
      <rPr>
        <i/>
        <vertAlign val="superscript"/>
        <sz val="12"/>
        <rFont val="Times New Roman"/>
        <family val="1"/>
      </rPr>
      <t>h</t>
    </r>
    <r>
      <rPr>
        <i/>
        <sz val="7"/>
        <rFont val="Times New Roman"/>
        <family val="1"/>
      </rPr>
      <t xml:space="preserve">ci </t>
    </r>
    <r>
      <rPr>
        <vertAlign val="superscript"/>
        <sz val="10"/>
        <rFont val="Arial"/>
        <family val="2"/>
      </rPr>
      <t>:</t>
    </r>
  </si>
  <si>
    <r>
      <rPr>
        <sz val="10"/>
        <rFont val="Arial"/>
        <family val="2"/>
      </rPr>
      <t>neighborhood kernel around BMU c</t>
    </r>
  </si>
  <si>
    <r>
      <rPr>
        <i/>
        <sz val="11"/>
        <rFont val="Times New Roman"/>
        <family val="1"/>
      </rPr>
      <t xml:space="preserve">t </t>
    </r>
    <r>
      <rPr>
        <vertAlign val="superscript"/>
        <sz val="10"/>
        <rFont val="Arial"/>
        <family val="2"/>
      </rPr>
      <t>:</t>
    </r>
  </si>
  <si>
    <r>
      <rPr>
        <sz val="10"/>
        <rFont val="Arial"/>
        <family val="2"/>
      </rPr>
      <t>epoch</t>
    </r>
  </si>
  <si>
    <r>
      <rPr>
        <b/>
        <sz val="8.5"/>
        <rFont val="Arial"/>
        <family val="2"/>
      </rPr>
      <t>Parameter</t>
    </r>
  </si>
  <si>
    <r>
      <rPr>
        <b/>
        <sz val="8.5"/>
        <rFont val="Arial"/>
        <family val="2"/>
      </rPr>
      <t>Value</t>
    </r>
  </si>
  <si>
    <r>
      <rPr>
        <sz val="8.5"/>
        <rFont val="Arial"/>
        <family val="2"/>
      </rPr>
      <t>Normalization</t>
    </r>
  </si>
  <si>
    <r>
      <rPr>
        <sz val="8.5"/>
        <rFont val="Arial"/>
        <family val="2"/>
      </rPr>
      <t>Standardized data</t>
    </r>
  </si>
  <si>
    <r>
      <rPr>
        <sz val="8.5"/>
        <rFont val="Arial"/>
        <family val="2"/>
      </rPr>
      <t>Initialization</t>
    </r>
  </si>
  <si>
    <r>
      <rPr>
        <sz val="8.5"/>
        <rFont val="Arial"/>
        <family val="2"/>
      </rPr>
      <t>PCA</t>
    </r>
  </si>
  <si>
    <r>
      <rPr>
        <sz val="8.5"/>
        <rFont val="Arial"/>
        <family val="2"/>
      </rPr>
      <t>Neighborhood</t>
    </r>
  </si>
  <si>
    <r>
      <rPr>
        <sz val="8.5"/>
        <rFont val="Arial"/>
        <family val="2"/>
      </rPr>
      <t>Gaussian</t>
    </r>
  </si>
  <si>
    <r>
      <rPr>
        <sz val="8.5"/>
        <rFont val="Arial"/>
        <family val="2"/>
      </rPr>
      <t>Map-Ratio</t>
    </r>
  </si>
  <si>
    <r>
      <rPr>
        <sz val="8.5"/>
        <rFont val="Arial"/>
        <family val="2"/>
      </rPr>
      <t>21:47</t>
    </r>
  </si>
  <si>
    <r>
      <rPr>
        <sz val="8.5"/>
        <rFont val="Arial"/>
        <family val="2"/>
      </rPr>
      <t>No. of neurons</t>
    </r>
  </si>
  <si>
    <r>
      <rPr>
        <sz val="8.5"/>
        <rFont val="Arial"/>
        <family val="2"/>
      </rPr>
      <t>No. of epochs (rough training phase)</t>
    </r>
  </si>
  <si>
    <r>
      <rPr>
        <sz val="8.5"/>
        <rFont val="Arial"/>
        <family val="2"/>
      </rPr>
      <t>No. of epochs (fine-tuning phase)</t>
    </r>
  </si>
  <si>
    <r>
      <rPr>
        <sz val="8.5"/>
        <rFont val="Arial"/>
        <family val="2"/>
      </rPr>
      <t>Initial radius (rough training phase)</t>
    </r>
  </si>
  <si>
    <r>
      <rPr>
        <sz val="8.5"/>
        <rFont val="Arial"/>
        <family val="2"/>
      </rPr>
      <t>Final radius (rough training phase)</t>
    </r>
  </si>
  <si>
    <r>
      <rPr>
        <sz val="8.5"/>
        <rFont val="Arial"/>
        <family val="2"/>
      </rPr>
      <t>Initial radius (fine-tuning phase)</t>
    </r>
  </si>
  <si>
    <r>
      <rPr>
        <sz val="8.5"/>
        <rFont val="Arial"/>
        <family val="2"/>
      </rPr>
      <t>Final radius (fine-tuning phase)</t>
    </r>
  </si>
  <si>
    <r>
      <rPr>
        <sz val="8.5"/>
        <rFont val="Arial"/>
        <family val="2"/>
      </rPr>
      <t>Topographic error</t>
    </r>
  </si>
  <si>
    <r>
      <rPr>
        <sz val="8.5"/>
        <rFont val="Arial"/>
        <family val="2"/>
      </rPr>
      <t>Quantization error</t>
    </r>
  </si>
  <si>
    <r>
      <rPr>
        <b/>
        <sz val="9"/>
        <rFont val="Arial"/>
        <family val="2"/>
      </rPr>
      <t>Figure S28.</t>
    </r>
  </si>
  <si>
    <r>
      <rPr>
        <b/>
        <sz val="9"/>
        <rFont val="Arial"/>
        <family val="2"/>
      </rPr>
      <t>Silhouette plot</t>
    </r>
    <r>
      <rPr>
        <vertAlign val="superscript"/>
        <sz val="9"/>
        <rFont val="Arial"/>
        <family val="2"/>
      </rPr>
      <t>53</t>
    </r>
    <r>
      <rPr>
        <sz val="9"/>
        <rFont val="Arial"/>
        <family val="2"/>
      </rPr>
      <t xml:space="preserve"> </t>
    </r>
    <r>
      <rPr>
        <b/>
        <sz val="9"/>
        <rFont val="Arial"/>
        <family val="2"/>
      </rPr>
      <t>of the final clustering, showing the silhouette scores for all samples.</t>
    </r>
  </si>
  <si>
    <r>
      <rPr>
        <b/>
        <sz val="9"/>
        <rFont val="Arial"/>
        <family val="2"/>
      </rPr>
      <t>The sample scores are grouped by their cluster membership and ranked in decreas-</t>
    </r>
  </si>
  <si>
    <r>
      <rPr>
        <b/>
        <sz val="9"/>
        <rFont val="Arial"/>
        <family val="2"/>
      </rPr>
      <t>ing order within each cluster.  The red vertical line indicates the overall average Sil-</t>
    </r>
  </si>
  <si>
    <r>
      <rPr>
        <b/>
        <sz val="9"/>
        <rFont val="Arial"/>
        <family val="2"/>
      </rPr>
      <t>houette coefficient.</t>
    </r>
  </si>
  <si>
    <r>
      <rPr>
        <b/>
        <sz val="9"/>
        <rFont val="Arial"/>
        <family val="2"/>
      </rPr>
      <t>Table S11.</t>
    </r>
  </si>
  <si>
    <r>
      <rPr>
        <b/>
        <sz val="9"/>
        <rFont val="Arial"/>
        <family val="2"/>
      </rPr>
      <t>Statistics of number of households per cluster in the final clustering.</t>
    </r>
  </si>
  <si>
    <r>
      <rPr>
        <b/>
        <sz val="8"/>
        <rFont val="Arial"/>
        <family val="2"/>
      </rPr>
      <t>Cluster name</t>
    </r>
  </si>
  <si>
    <r>
      <rPr>
        <b/>
        <sz val="8"/>
        <rFont val="Arial"/>
        <family val="2"/>
      </rPr>
      <t>No. of households</t>
    </r>
  </si>
  <si>
    <r>
      <rPr>
        <sz val="8"/>
        <rFont val="Arial"/>
        <family val="2"/>
      </rPr>
      <t>A</t>
    </r>
  </si>
  <si>
    <r>
      <rPr>
        <sz val="8"/>
        <rFont val="Arial"/>
        <family val="2"/>
      </rPr>
      <t>B</t>
    </r>
  </si>
  <si>
    <r>
      <rPr>
        <sz val="8"/>
        <rFont val="Arial"/>
        <family val="2"/>
      </rPr>
      <t>C</t>
    </r>
  </si>
  <si>
    <r>
      <rPr>
        <sz val="8"/>
        <rFont val="Arial"/>
        <family val="2"/>
      </rPr>
      <t>D</t>
    </r>
  </si>
  <si>
    <r>
      <rPr>
        <sz val="8"/>
        <rFont val="Arial"/>
        <family val="2"/>
      </rPr>
      <t>E</t>
    </r>
  </si>
  <si>
    <r>
      <rPr>
        <sz val="8"/>
        <rFont val="Arial"/>
        <family val="2"/>
      </rPr>
      <t>F</t>
    </r>
  </si>
  <si>
    <r>
      <rPr>
        <sz val="8"/>
        <rFont val="Arial"/>
        <family val="2"/>
      </rPr>
      <t>G</t>
    </r>
  </si>
  <si>
    <r>
      <rPr>
        <sz val="8"/>
        <rFont val="Arial"/>
        <family val="2"/>
      </rPr>
      <t>H</t>
    </r>
  </si>
  <si>
    <r>
      <rPr>
        <sz val="8"/>
        <rFont val="Arial"/>
        <family val="2"/>
      </rPr>
      <t>I</t>
    </r>
  </si>
  <si>
    <r>
      <rPr>
        <sz val="8"/>
        <rFont val="Arial"/>
        <family val="2"/>
      </rPr>
      <t>J</t>
    </r>
  </si>
  <si>
    <r>
      <rPr>
        <sz val="8"/>
        <rFont val="Arial"/>
        <family val="2"/>
      </rPr>
      <t>K</t>
    </r>
  </si>
  <si>
    <r>
      <rPr>
        <sz val="8"/>
        <rFont val="Arial"/>
        <family val="2"/>
      </rPr>
      <t>L</t>
    </r>
  </si>
  <si>
    <r>
      <rPr>
        <sz val="8"/>
        <rFont val="Arial"/>
        <family val="2"/>
      </rPr>
      <t>M</t>
    </r>
  </si>
  <si>
    <r>
      <rPr>
        <sz val="8"/>
        <rFont val="Arial"/>
        <family val="2"/>
      </rPr>
      <t>N</t>
    </r>
  </si>
  <si>
    <r>
      <rPr>
        <sz val="8"/>
        <rFont val="Arial"/>
        <family val="2"/>
      </rPr>
      <t>O</t>
    </r>
  </si>
  <si>
    <r>
      <rPr>
        <sz val="8"/>
        <rFont val="Arial"/>
        <family val="2"/>
      </rPr>
      <t>P</t>
    </r>
  </si>
  <si>
    <r>
      <rPr>
        <sz val="8"/>
        <rFont val="Arial"/>
        <family val="2"/>
      </rPr>
      <t>Q</t>
    </r>
  </si>
  <si>
    <r>
      <rPr>
        <sz val="8"/>
        <rFont val="Arial"/>
        <family val="2"/>
      </rPr>
      <t>R</t>
    </r>
  </si>
  <si>
    <r>
      <rPr>
        <sz val="8"/>
        <rFont val="Arial"/>
        <family val="2"/>
      </rPr>
      <t>S</t>
    </r>
  </si>
  <si>
    <r>
      <rPr>
        <sz val="8"/>
        <rFont val="Arial"/>
        <family val="2"/>
      </rPr>
      <t>T</t>
    </r>
  </si>
  <si>
    <r>
      <rPr>
        <sz val="8"/>
        <rFont val="Arial"/>
        <family val="2"/>
      </rPr>
      <t>U</t>
    </r>
  </si>
  <si>
    <r>
      <rPr>
        <sz val="8"/>
        <rFont val="Arial"/>
        <family val="2"/>
      </rPr>
      <t>V</t>
    </r>
  </si>
  <si>
    <r>
      <rPr>
        <sz val="8"/>
        <rFont val="Arial"/>
        <family val="2"/>
      </rPr>
      <t>W</t>
    </r>
  </si>
  <si>
    <r>
      <rPr>
        <sz val="8"/>
        <rFont val="Arial"/>
        <family val="2"/>
      </rPr>
      <t>X</t>
    </r>
  </si>
  <si>
    <r>
      <rPr>
        <sz val="8"/>
        <rFont val="Arial"/>
        <family val="2"/>
      </rPr>
      <t>Y</t>
    </r>
  </si>
  <si>
    <r>
      <rPr>
        <sz val="8"/>
        <rFont val="Arial"/>
        <family val="2"/>
      </rPr>
      <t>Z</t>
    </r>
  </si>
  <si>
    <r>
      <rPr>
        <sz val="8"/>
        <rFont val="Arial"/>
        <family val="2"/>
      </rPr>
      <t>OA</t>
    </r>
  </si>
  <si>
    <r>
      <rPr>
        <sz val="8"/>
        <rFont val="Arial"/>
        <family val="2"/>
      </rPr>
      <t>OB</t>
    </r>
  </si>
  <si>
    <r>
      <rPr>
        <b/>
        <sz val="8"/>
        <rFont val="Arial"/>
        <family val="2"/>
      </rPr>
      <t>ecoinvent-activity</t>
    </r>
  </si>
  <si>
    <r>
      <rPr>
        <b/>
        <sz val="8"/>
        <rFont val="Arial"/>
        <family val="2"/>
      </rPr>
      <t xml:space="preserve">Petrol use
</t>
    </r>
    <r>
      <rPr>
        <b/>
        <sz val="8"/>
        <rFont val="Arial"/>
        <family val="2"/>
      </rPr>
      <t>kg/km</t>
    </r>
  </si>
  <si>
    <r>
      <rPr>
        <b/>
        <sz val="8"/>
        <rFont val="Arial"/>
        <family val="2"/>
      </rPr>
      <t xml:space="preserve">Conversion
</t>
    </r>
    <r>
      <rPr>
        <b/>
        <sz val="8"/>
        <rFont val="Arial"/>
        <family val="2"/>
      </rPr>
      <t>km/l</t>
    </r>
  </si>
  <si>
    <r>
      <rPr>
        <sz val="8"/>
        <rFont val="Arial"/>
        <family val="2"/>
      </rPr>
      <t>'transport, passenger car, small size, petrol, EURO 3' (kilometer, RER, None)</t>
    </r>
  </si>
  <si>
    <r>
      <rPr>
        <sz val="8"/>
        <rFont val="Arial"/>
        <family val="2"/>
      </rPr>
      <t>'transport, passenger car, small size, petrol, EURO 4' (kilometer, RER, None)</t>
    </r>
  </si>
  <si>
    <r>
      <rPr>
        <sz val="8"/>
        <rFont val="Arial"/>
        <family val="2"/>
      </rPr>
      <t>'transport, passenger car, small size, petrol, EURO 5' (kilometer, RER, None)</t>
    </r>
  </si>
  <si>
    <r>
      <rPr>
        <sz val="8"/>
        <rFont val="Arial"/>
        <family val="2"/>
      </rPr>
      <t>'transport, passenger car, medium size, petrol, EURO 3' (kilometer, RER, None)</t>
    </r>
  </si>
  <si>
    <r>
      <rPr>
        <sz val="8"/>
        <rFont val="Arial"/>
        <family val="2"/>
      </rPr>
      <t>'transport, passenger car, medium size, petrol, EURO 4' (kilometer, RER, None)</t>
    </r>
  </si>
  <si>
    <r>
      <rPr>
        <sz val="8"/>
        <rFont val="Arial"/>
        <family val="2"/>
      </rPr>
      <t>'transport, passenger car, medium size, petrol, EURO 5' (kilometer, RER, None)</t>
    </r>
  </si>
  <si>
    <r>
      <rPr>
        <sz val="8"/>
        <rFont val="Arial"/>
        <family val="2"/>
      </rPr>
      <t>'transport, passenger car, large size, petrol, EURO 3' (kilometer, RER, None)</t>
    </r>
  </si>
  <si>
    <r>
      <rPr>
        <sz val="8"/>
        <rFont val="Arial"/>
        <family val="2"/>
      </rPr>
      <t>'transport, passenger car, large size, petrol, EURO 4' (kilometer, RER, None)</t>
    </r>
  </si>
  <si>
    <r>
      <rPr>
        <sz val="8"/>
        <rFont val="Arial"/>
        <family val="2"/>
      </rPr>
      <t>'transport, passenger car, large size, petrol, EURO 5' (kilometer, RER, None)</t>
    </r>
  </si>
  <si>
    <r>
      <rPr>
        <b/>
        <sz val="8"/>
        <rFont val="Arial"/>
        <family val="2"/>
      </rPr>
      <t xml:space="preserve">Diesel use
</t>
    </r>
    <r>
      <rPr>
        <b/>
        <sz val="8"/>
        <rFont val="Arial"/>
        <family val="2"/>
      </rPr>
      <t>kg/km</t>
    </r>
  </si>
  <si>
    <r>
      <rPr>
        <sz val="8"/>
        <rFont val="Arial"/>
        <family val="2"/>
      </rPr>
      <t>'transport, passenger car, small size, diesel, EURO 3' (kilometer, RER, None)</t>
    </r>
  </si>
  <si>
    <r>
      <rPr>
        <sz val="8"/>
        <rFont val="Arial"/>
        <family val="2"/>
      </rPr>
      <t>'transport, passenger car, small size, diesel, EURO 4' (kilometer, RER, None)</t>
    </r>
  </si>
  <si>
    <r>
      <rPr>
        <sz val="8"/>
        <rFont val="Arial"/>
        <family val="2"/>
      </rPr>
      <t>'transport, passenger car, small size, diesel, EURO 5' (kilometer, RER, None)</t>
    </r>
  </si>
  <si>
    <r>
      <rPr>
        <sz val="8"/>
        <rFont val="Arial"/>
        <family val="2"/>
      </rPr>
      <t>'transport, passenger car, medium size, diesel, EURO 3' (kilometer, RER, None)</t>
    </r>
  </si>
  <si>
    <r>
      <rPr>
        <sz val="8"/>
        <rFont val="Arial"/>
        <family val="2"/>
      </rPr>
      <t>'transport, passenger car, medium size, diesel, EURO 4' (kilometer, RER, None)</t>
    </r>
  </si>
  <si>
    <r>
      <rPr>
        <sz val="8"/>
        <rFont val="Arial"/>
        <family val="2"/>
      </rPr>
      <t>'transport, passenger car, medium size, diesel, EURO 5' (kilometer, RER, None)</t>
    </r>
  </si>
  <si>
    <r>
      <rPr>
        <sz val="8"/>
        <rFont val="Arial"/>
        <family val="2"/>
      </rPr>
      <t>'transport, passenger car, large size, diesel, EURO 3' (kilometer, RER, None)</t>
    </r>
  </si>
  <si>
    <r>
      <rPr>
        <sz val="8"/>
        <rFont val="Arial"/>
        <family val="2"/>
      </rPr>
      <t>'transport, passenger car, large size, diesel, EURO 4' (kilometer, RER, None)</t>
    </r>
  </si>
  <si>
    <r>
      <rPr>
        <sz val="8"/>
        <rFont val="Arial"/>
        <family val="2"/>
      </rPr>
      <t>'transport, passenger car, large size, diesel, EURO 5' (kilometer, RER, None)</t>
    </r>
  </si>
  <si>
    <r>
      <rPr>
        <b/>
        <sz val="8"/>
        <rFont val="Arial"/>
        <family val="2"/>
      </rPr>
      <t>Fruitnes</t>
    </r>
  </si>
  <si>
    <r>
      <rPr>
        <b/>
        <sz val="8"/>
        <rFont val="Arial"/>
        <family val="2"/>
      </rPr>
      <t>Vegetablenes</t>
    </r>
  </si>
  <si>
    <r>
      <rPr>
        <b/>
        <sz val="8"/>
        <rFont val="Arial"/>
        <family val="2"/>
      </rPr>
      <t>Fruit</t>
    </r>
  </si>
  <si>
    <r>
      <rPr>
        <b/>
        <sz val="8"/>
        <rFont val="Arial"/>
        <family val="2"/>
      </rPr>
      <t>Share</t>
    </r>
  </si>
  <si>
    <r>
      <rPr>
        <b/>
        <sz val="8"/>
        <rFont val="Arial"/>
        <family val="2"/>
      </rPr>
      <t>Vegetable</t>
    </r>
  </si>
  <si>
    <r>
      <rPr>
        <sz val="8"/>
        <rFont val="Arial"/>
        <family val="2"/>
      </rPr>
      <t>Lemon</t>
    </r>
  </si>
  <si>
    <r>
      <rPr>
        <sz val="8"/>
        <rFont val="Arial"/>
        <family val="2"/>
      </rPr>
      <t>Spinach</t>
    </r>
  </si>
  <si>
    <r>
      <rPr>
        <sz val="8"/>
        <rFont val="Arial"/>
        <family val="2"/>
      </rPr>
      <t>Orange</t>
    </r>
  </si>
  <si>
    <r>
      <rPr>
        <sz val="8"/>
        <rFont val="Arial"/>
        <family val="2"/>
      </rPr>
      <t>Fennel</t>
    </r>
  </si>
  <si>
    <r>
      <rPr>
        <sz val="8"/>
        <rFont val="Arial"/>
        <family val="2"/>
      </rPr>
      <t>Mandarin</t>
    </r>
  </si>
  <si>
    <r>
      <rPr>
        <sz val="8"/>
        <rFont val="Arial"/>
        <family val="2"/>
      </rPr>
      <t>Celery</t>
    </r>
  </si>
  <si>
    <r>
      <rPr>
        <sz val="8"/>
        <rFont val="Arial"/>
        <family val="2"/>
      </rPr>
      <t>Banana</t>
    </r>
  </si>
  <si>
    <r>
      <rPr>
        <sz val="8"/>
        <rFont val="Arial"/>
        <family val="2"/>
      </rPr>
      <t>Onion</t>
    </r>
  </si>
  <si>
    <r>
      <rPr>
        <sz val="8"/>
        <rFont val="Arial"/>
        <family val="2"/>
      </rPr>
      <t>Apple</t>
    </r>
  </si>
  <si>
    <r>
      <rPr>
        <sz val="8"/>
        <rFont val="Arial"/>
        <family val="2"/>
      </rPr>
      <t>Cabbage red</t>
    </r>
  </si>
  <si>
    <r>
      <rPr>
        <sz val="8"/>
        <rFont val="Arial"/>
        <family val="2"/>
      </rPr>
      <t>Pear</t>
    </r>
  </si>
  <si>
    <r>
      <rPr>
        <sz val="8"/>
        <rFont val="Arial"/>
        <family val="2"/>
      </rPr>
      <t>Cabbage white</t>
    </r>
  </si>
  <si>
    <r>
      <rPr>
        <sz val="8"/>
        <rFont val="Arial"/>
        <family val="2"/>
      </rPr>
      <t>Peach</t>
    </r>
  </si>
  <si>
    <r>
      <rPr>
        <sz val="8"/>
        <rFont val="Arial"/>
        <family val="2"/>
      </rPr>
      <t>Cauliflower</t>
    </r>
  </si>
  <si>
    <r>
      <rPr>
        <sz val="8"/>
        <rFont val="Arial"/>
        <family val="2"/>
      </rPr>
      <t>Apricot</t>
    </r>
  </si>
  <si>
    <r>
      <rPr>
        <sz val="8"/>
        <rFont val="Arial"/>
        <family val="2"/>
      </rPr>
      <t>Tomato</t>
    </r>
  </si>
  <si>
    <r>
      <rPr>
        <sz val="8"/>
        <rFont val="Arial"/>
        <family val="2"/>
      </rPr>
      <t>Melon</t>
    </r>
  </si>
  <si>
    <r>
      <rPr>
        <sz val="8"/>
        <rFont val="Arial"/>
        <family val="2"/>
      </rPr>
      <t>Fava bean</t>
    </r>
  </si>
  <si>
    <r>
      <rPr>
        <sz val="8"/>
        <rFont val="Arial"/>
        <family val="2"/>
      </rPr>
      <t>Pineapple</t>
    </r>
  </si>
  <si>
    <r>
      <rPr>
        <sz val="8"/>
        <rFont val="Arial"/>
        <family val="2"/>
      </rPr>
      <t>Aubergine</t>
    </r>
  </si>
  <si>
    <r>
      <rPr>
        <sz val="8"/>
        <rFont val="Arial"/>
        <family val="2"/>
      </rPr>
      <t>Palm date</t>
    </r>
  </si>
  <si>
    <r>
      <rPr>
        <sz val="8"/>
        <rFont val="Arial"/>
        <family val="2"/>
      </rPr>
      <t>Zucchini</t>
    </r>
  </si>
  <si>
    <r>
      <rPr>
        <sz val="8"/>
        <rFont val="Arial"/>
        <family val="2"/>
      </rPr>
      <t>Kiwi</t>
    </r>
  </si>
  <si>
    <r>
      <rPr>
        <sz val="8"/>
        <rFont val="Arial"/>
        <family val="2"/>
      </rPr>
      <t>Green bell pepper</t>
    </r>
  </si>
  <si>
    <r>
      <rPr>
        <sz val="8"/>
        <rFont val="Arial"/>
        <family val="2"/>
      </rPr>
      <t>Papaya</t>
    </r>
  </si>
  <si>
    <r>
      <rPr>
        <sz val="8"/>
        <rFont val="Arial"/>
        <family val="2"/>
      </rPr>
      <t>Cucumber</t>
    </r>
  </si>
  <si>
    <r>
      <rPr>
        <sz val="8"/>
        <rFont val="Arial"/>
        <family val="2"/>
      </rPr>
      <t>Carrot</t>
    </r>
  </si>
  <si>
    <r>
      <rPr>
        <sz val="8"/>
        <rFont val="Arial"/>
        <family val="2"/>
      </rPr>
      <t>Asparagus green</t>
    </r>
  </si>
  <si>
    <r>
      <rPr>
        <sz val="8"/>
        <rFont val="Arial"/>
        <family val="2"/>
      </rPr>
      <t>Asparagus white</t>
    </r>
  </si>
  <si>
    <t>Fuel oil prices according to 28 in Swiss Francs per 100 liters (CHF/100l)</t>
  </si>
  <si>
    <t>[28]: Federal Statistical Office (BFS). Landesindex der Konsumentenpreise. Durchschnittspreise Energie. Neuchâtel, Switzerland 2017.</t>
  </si>
  <si>
    <t>Prices for natural gas according to 28 in Swiss Francs per kilowatt-hour (CHF/kWh).</t>
  </si>
  <si>
    <t>Prices for wood pellets according to 28 in Swiss Francs per 6000 kg (CHF/6000kg).</t>
  </si>
  <si>
    <t>Statistics on final energy consumption of households in Switzerland30. Note that the shares were adjusted for the present purpose. The original data also contains information on coal, district heating and other renewable energy sources, but these shares were negligibly low.</t>
  </si>
  <si>
    <t>[30]: Bundesamt für Energie (BFE). Schweizerische Gesamtenergiestatistik 2015; BernIttigen, 2016.</t>
  </si>
  <si>
    <t>(based on MJ)</t>
  </si>
  <si>
    <t>Heating oil</t>
  </si>
  <si>
    <t>Natural gas</t>
  </si>
  <si>
    <t>Wood</t>
  </si>
  <si>
    <t>District heat</t>
  </si>
  <si>
    <t>Renewables</t>
  </si>
  <si>
    <t xml:space="preserve">Table 17a on page 27 of Schweizerische Gesamtenergiestatistik 2021; Bern Ittingen, </t>
  </si>
  <si>
    <t>42.9 MJ/kg</t>
  </si>
  <si>
    <t>36,3-40,3 MJ/m3</t>
  </si>
  <si>
    <t>11-18 MJ/kg</t>
  </si>
  <si>
    <t>Percent of total</t>
  </si>
  <si>
    <t>Total</t>
  </si>
  <si>
    <t>Total big</t>
  </si>
  <si>
    <t>Percent of total big</t>
  </si>
  <si>
    <t>https://www.bfe.admin.ch/bfe/de/home/versorgung/statistik-und-geodaten/energiestatistiken/gesamtenergiestatistik.html/</t>
  </si>
  <si>
    <t>LIK vom 5. Juni 2023: https://www.bfs.admin.ch/bfs/de/home/aktuell/neue-veroeffentlichungen.assetdetail.25785817.html</t>
  </si>
  <si>
    <t>Franken pro 100l</t>
  </si>
  <si>
    <t>Franken pro kg (100 l = 86 kg according to Froemelt et al. and econinvent documentation)</t>
  </si>
  <si>
    <t>Franken pro MJ</t>
  </si>
  <si>
    <t>MJ/kg</t>
  </si>
  <si>
    <t>(BFE)</t>
  </si>
  <si>
    <t>Francs per MJ</t>
  </si>
  <si>
    <t>kWh/MJ</t>
  </si>
  <si>
    <t>Bundesamt für Energie (BFE). Schweizerische Gesamtenergiestatistik 2021; Bern Ittigen.</t>
  </si>
  <si>
    <t>Franks per kg</t>
  </si>
  <si>
    <t>Franks per MJ</t>
  </si>
  <si>
    <t>(BFE and Froemelt et al.)</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</si>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</sst>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30" x14ac:knownFonts="1">
    <font>
      <sz val="10"/>
      <color rgb="FF000000"/>
      <name val="Times New Roman"/>
      <charset val="204"/>
    </font>
    <font>
      <b/>
      <sz val="7.5"/>
      <name val="Arial"/>
      <family val="2"/>
    </font>
    <font>
      <b/>
      <sz val="7.5"/>
      <color rgb="FF000000"/>
      <name val="Arial"/>
      <family val="2"/>
    </font>
    <font>
      <sz val="7.5"/>
      <name val="Arial"/>
      <family val="2"/>
    </font>
    <font>
      <sz val="7.5"/>
      <color rgb="FF000000"/>
      <name val="Arial"/>
      <family val="2"/>
    </font>
    <font>
      <b/>
      <sz val="8.5"/>
      <name val="Arial"/>
      <family val="2"/>
    </font>
    <font>
      <b/>
      <sz val="8.5"/>
      <color rgb="FF000000"/>
      <name val="Arial"/>
      <family val="2"/>
    </font>
    <font>
      <sz val="8.5"/>
      <color rgb="FF000000"/>
      <name val="Arial"/>
      <family val="2"/>
    </font>
    <font>
      <b/>
      <sz val="8"/>
      <name val="Arial"/>
      <family val="2"/>
    </font>
    <font>
      <sz val="8"/>
      <name val="Arial"/>
      <family val="2"/>
    </font>
    <font>
      <sz val="8"/>
      <color rgb="FF000000"/>
      <name val="Arial"/>
      <family val="2"/>
    </font>
    <font>
      <sz val="8.5"/>
      <name val="Arial"/>
      <family val="2"/>
    </font>
    <font>
      <b/>
      <sz val="7"/>
      <name val="Arial"/>
      <family val="2"/>
    </font>
    <font>
      <sz val="7"/>
      <color rgb="FF000000"/>
      <name val="Arial"/>
      <family val="2"/>
    </font>
    <font>
      <sz val="10"/>
      <name val="Arial"/>
      <family val="2"/>
    </font>
    <font>
      <b/>
      <sz val="9"/>
      <name val="Arial"/>
      <family val="2"/>
    </font>
    <font>
      <i/>
      <u/>
      <sz val="12"/>
      <name val="Times New Roman"/>
      <family val="1"/>
    </font>
    <font>
      <i/>
      <vertAlign val="subscript"/>
      <sz val="7"/>
      <name val="Times New Roman"/>
      <family val="1"/>
    </font>
    <font>
      <i/>
      <sz val="12"/>
      <name val="Times New Roman"/>
      <family val="1"/>
    </font>
    <font>
      <i/>
      <sz val="11"/>
      <name val="Symbol"/>
      <family val="1"/>
    </font>
    <font>
      <sz val="11"/>
      <name val="Times New Roman"/>
      <family val="1"/>
    </font>
    <font>
      <vertAlign val="superscript"/>
      <sz val="10"/>
      <name val="Arial"/>
      <family val="2"/>
    </font>
    <font>
      <i/>
      <vertAlign val="superscript"/>
      <sz val="12"/>
      <name val="Times New Roman"/>
      <family val="1"/>
    </font>
    <font>
      <i/>
      <sz val="7"/>
      <name val="Times New Roman"/>
      <family val="1"/>
    </font>
    <font>
      <i/>
      <sz val="11"/>
      <name val="Times New Roman"/>
      <family val="1"/>
    </font>
    <font>
      <vertAlign val="superscript"/>
      <sz val="9"/>
      <name val="Arial"/>
      <family val="2"/>
    </font>
    <font>
      <sz val="9"/>
      <name val="Arial"/>
      <family val="2"/>
    </font>
    <font>
      <sz val="10"/>
      <color rgb="FF000000"/>
      <name val="Times New Roman"/>
      <family val="1"/>
    </font>
    <font>
      <sz val="9"/>
      <color indexed="81"/>
      <name val="Segoe UI"/>
      <family val="2"/>
    </font>
    <font>
      <b/>
      <sz val="10"/>
      <color rgb="FF000000"/>
      <name val="Times New Roman"/>
      <family val="1"/>
    </font>
  </fonts>
  <fills count="2">
    <fill>
      <patternFill patternType="none"/>
    </fill>
    <fill>
      <patternFill patternType="gray125"/>
    </fill>
  </fills>
  <borders count="15">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50">
    <xf numFmtId="0" fontId="0" fillId="0" borderId="0" xfId="0" applyAlignment="1">
      <alignment horizontal="left" vertical="top"/>
    </xf>
    <xf numFmtId="0" fontId="0" fillId="0" borderId="1" xfId="0" applyBorder="1" applyAlignment="1">
      <alignment horizontal="left" wrapText="1"/>
    </xf>
    <xf numFmtId="0" fontId="1" fillId="0" borderId="2" xfId="0" applyFont="1" applyBorder="1" applyAlignment="1">
      <alignment horizontal="center" vertical="top" wrapText="1"/>
    </xf>
    <xf numFmtId="0" fontId="1" fillId="0" borderId="3" xfId="0" applyFont="1" applyBorder="1" applyAlignment="1">
      <alignment horizontal="left" vertical="top" wrapText="1" indent="1"/>
    </xf>
    <xf numFmtId="0" fontId="1" fillId="0" borderId="4" xfId="0" applyFont="1" applyBorder="1" applyAlignment="1">
      <alignment horizontal="left" vertical="top" wrapText="1" indent="1"/>
    </xf>
    <xf numFmtId="0" fontId="1" fillId="0" borderId="4" xfId="0" applyFont="1" applyBorder="1" applyAlignment="1">
      <alignment horizontal="left" vertical="top" wrapText="1"/>
    </xf>
    <xf numFmtId="0" fontId="3" fillId="0" borderId="8" xfId="0" applyFont="1" applyBorder="1" applyAlignment="1">
      <alignment horizontal="left" vertical="top" wrapText="1"/>
    </xf>
    <xf numFmtId="2" fontId="4" fillId="0" borderId="9" xfId="0" applyNumberFormat="1" applyFont="1" applyBorder="1" applyAlignment="1">
      <alignment horizontal="left" vertical="top" indent="1" shrinkToFit="1"/>
    </xf>
    <xf numFmtId="2" fontId="4" fillId="0" borderId="10" xfId="0" applyNumberFormat="1" applyFont="1" applyBorder="1" applyAlignment="1">
      <alignment horizontal="left" vertical="top" indent="1" shrinkToFit="1"/>
    </xf>
    <xf numFmtId="2" fontId="4" fillId="0" borderId="10" xfId="0" applyNumberFormat="1" applyFont="1" applyBorder="1" applyAlignment="1">
      <alignment horizontal="left" vertical="top" shrinkToFit="1"/>
    </xf>
    <xf numFmtId="0" fontId="3" fillId="0" borderId="11" xfId="0" applyFont="1" applyBorder="1" applyAlignment="1">
      <alignment horizontal="left" vertical="top" wrapText="1"/>
    </xf>
    <xf numFmtId="2" fontId="4" fillId="0" borderId="12" xfId="0" applyNumberFormat="1" applyFont="1" applyBorder="1" applyAlignment="1">
      <alignment horizontal="left" vertical="top" indent="1" shrinkToFit="1"/>
    </xf>
    <xf numFmtId="2" fontId="4" fillId="0" borderId="0" xfId="0" applyNumberFormat="1" applyFont="1" applyAlignment="1">
      <alignment horizontal="left" vertical="top" indent="1" shrinkToFit="1"/>
    </xf>
    <xf numFmtId="2" fontId="4" fillId="0" borderId="0" xfId="0" applyNumberFormat="1" applyFont="1" applyAlignment="1">
      <alignment horizontal="left" vertical="top" shrinkToFit="1"/>
    </xf>
    <xf numFmtId="0" fontId="3" fillId="0" borderId="2" xfId="0" applyFont="1" applyBorder="1" applyAlignment="1">
      <alignment horizontal="left" vertical="top" wrapText="1"/>
    </xf>
    <xf numFmtId="2" fontId="4" fillId="0" borderId="3" xfId="0" applyNumberFormat="1" applyFont="1" applyBorder="1" applyAlignment="1">
      <alignment horizontal="left" vertical="top" indent="1" shrinkToFit="1"/>
    </xf>
    <xf numFmtId="2" fontId="4" fillId="0" borderId="4" xfId="0" applyNumberFormat="1" applyFont="1" applyBorder="1" applyAlignment="1">
      <alignment horizontal="left" vertical="top" indent="1" shrinkToFit="1"/>
    </xf>
    <xf numFmtId="2" fontId="4" fillId="0" borderId="4" xfId="0" applyNumberFormat="1" applyFont="1" applyBorder="1" applyAlignment="1">
      <alignment horizontal="left" vertical="top" shrinkToFit="1"/>
    </xf>
    <xf numFmtId="0" fontId="0" fillId="0" borderId="1" xfId="0" applyBorder="1" applyAlignment="1">
      <alignment horizontal="left" vertical="center" wrapText="1"/>
    </xf>
    <xf numFmtId="0" fontId="1" fillId="0" borderId="2" xfId="0" applyFont="1" applyBorder="1" applyAlignment="1">
      <alignment horizontal="left" vertical="top" wrapText="1" indent="1"/>
    </xf>
    <xf numFmtId="0" fontId="1" fillId="0" borderId="2" xfId="0" applyFont="1" applyBorder="1" applyAlignment="1">
      <alignment horizontal="left" vertical="top" wrapText="1"/>
    </xf>
    <xf numFmtId="0" fontId="1" fillId="0" borderId="2" xfId="0" applyFont="1" applyBorder="1" applyAlignment="1">
      <alignment horizontal="right" vertical="top" wrapText="1"/>
    </xf>
    <xf numFmtId="1" fontId="2" fillId="0" borderId="6" xfId="0" applyNumberFormat="1" applyFont="1" applyBorder="1" applyAlignment="1">
      <alignment horizontal="right" vertical="top" shrinkToFit="1"/>
    </xf>
    <xf numFmtId="2" fontId="4" fillId="0" borderId="8" xfId="0" applyNumberFormat="1" applyFont="1" applyBorder="1" applyAlignment="1">
      <alignment horizontal="right" vertical="top" shrinkToFit="1"/>
    </xf>
    <xf numFmtId="2" fontId="4" fillId="0" borderId="9" xfId="0" applyNumberFormat="1" applyFont="1" applyBorder="1" applyAlignment="1">
      <alignment horizontal="right" vertical="top" shrinkToFit="1"/>
    </xf>
    <xf numFmtId="1" fontId="2" fillId="0" borderId="7" xfId="0" applyNumberFormat="1" applyFont="1" applyBorder="1" applyAlignment="1">
      <alignment horizontal="right" vertical="top" shrinkToFit="1"/>
    </xf>
    <xf numFmtId="2" fontId="4" fillId="0" borderId="11" xfId="0" applyNumberFormat="1" applyFont="1" applyBorder="1" applyAlignment="1">
      <alignment horizontal="right" vertical="top" shrinkToFit="1"/>
    </xf>
    <xf numFmtId="2" fontId="4" fillId="0" borderId="12" xfId="0" applyNumberFormat="1" applyFont="1" applyBorder="1" applyAlignment="1">
      <alignment horizontal="right" vertical="top" shrinkToFit="1"/>
    </xf>
    <xf numFmtId="0" fontId="0" fillId="0" borderId="12" xfId="0" applyBorder="1" applyAlignment="1">
      <alignment horizontal="left" wrapText="1"/>
    </xf>
    <xf numFmtId="0" fontId="5" fillId="0" borderId="0" xfId="0" applyFont="1" applyAlignment="1">
      <alignment horizontal="right" vertical="top" wrapText="1"/>
    </xf>
    <xf numFmtId="0" fontId="5" fillId="0" borderId="0" xfId="0" applyFont="1" applyAlignment="1">
      <alignment horizontal="left" vertical="top" wrapText="1"/>
    </xf>
    <xf numFmtId="0" fontId="0" fillId="0" borderId="0" xfId="0" applyAlignment="1">
      <alignment horizontal="left" wrapText="1"/>
    </xf>
    <xf numFmtId="0" fontId="5" fillId="0" borderId="2" xfId="0" applyFont="1" applyBorder="1" applyAlignment="1">
      <alignment horizontal="left" vertical="top" wrapText="1" indent="1"/>
    </xf>
    <xf numFmtId="0" fontId="5" fillId="0" borderId="3" xfId="0" applyFont="1" applyBorder="1" applyAlignment="1">
      <alignment horizontal="left" vertical="top" wrapText="1" indent="1"/>
    </xf>
    <xf numFmtId="1" fontId="6" fillId="0" borderId="6" xfId="0" applyNumberFormat="1" applyFont="1" applyBorder="1" applyAlignment="1">
      <alignment horizontal="right" vertical="top" shrinkToFit="1"/>
    </xf>
    <xf numFmtId="164" fontId="7" fillId="0" borderId="8" xfId="0" applyNumberFormat="1" applyFont="1" applyBorder="1" applyAlignment="1">
      <alignment horizontal="right" vertical="top" shrinkToFit="1"/>
    </xf>
    <xf numFmtId="164" fontId="7" fillId="0" borderId="9" xfId="0" applyNumberFormat="1" applyFont="1" applyBorder="1" applyAlignment="1">
      <alignment horizontal="right" vertical="top" shrinkToFit="1"/>
    </xf>
    <xf numFmtId="1" fontId="6" fillId="0" borderId="7" xfId="0" applyNumberFormat="1" applyFont="1" applyBorder="1" applyAlignment="1">
      <alignment horizontal="right" vertical="top" shrinkToFit="1"/>
    </xf>
    <xf numFmtId="164" fontId="7" fillId="0" borderId="11" xfId="0" applyNumberFormat="1" applyFont="1" applyBorder="1" applyAlignment="1">
      <alignment horizontal="right" vertical="top" shrinkToFit="1"/>
    </xf>
    <xf numFmtId="164" fontId="7" fillId="0" borderId="12" xfId="0" applyNumberFormat="1" applyFont="1" applyBorder="1" applyAlignment="1">
      <alignment horizontal="right" vertical="top" shrinkToFit="1"/>
    </xf>
    <xf numFmtId="0" fontId="5" fillId="0" borderId="3" xfId="0" applyFont="1" applyBorder="1" applyAlignment="1">
      <alignment horizontal="left" vertical="top" wrapText="1"/>
    </xf>
    <xf numFmtId="2" fontId="7" fillId="0" borderId="9" xfId="0" applyNumberFormat="1" applyFont="1" applyBorder="1" applyAlignment="1">
      <alignment horizontal="right" vertical="top" shrinkToFit="1"/>
    </xf>
    <xf numFmtId="2" fontId="7" fillId="0" borderId="12" xfId="0" applyNumberFormat="1" applyFont="1" applyBorder="1" applyAlignment="1">
      <alignment horizontal="right" vertical="top" shrinkToFit="1"/>
    </xf>
    <xf numFmtId="0" fontId="1" fillId="0" borderId="3" xfId="0" applyFont="1" applyBorder="1" applyAlignment="1">
      <alignment horizontal="center" vertical="top" wrapText="1"/>
    </xf>
    <xf numFmtId="2" fontId="4" fillId="0" borderId="8" xfId="0" applyNumberFormat="1" applyFont="1" applyBorder="1" applyAlignment="1">
      <alignment horizontal="center" vertical="top" shrinkToFit="1"/>
    </xf>
    <xf numFmtId="2" fontId="4" fillId="0" borderId="9" xfId="0" applyNumberFormat="1" applyFont="1" applyBorder="1" applyAlignment="1">
      <alignment horizontal="center" vertical="top" shrinkToFit="1"/>
    </xf>
    <xf numFmtId="2" fontId="4" fillId="0" borderId="11" xfId="0" applyNumberFormat="1" applyFont="1" applyBorder="1" applyAlignment="1">
      <alignment horizontal="center" vertical="top" shrinkToFit="1"/>
    </xf>
    <xf numFmtId="2" fontId="4" fillId="0" borderId="12" xfId="0" applyNumberFormat="1" applyFont="1" applyBorder="1" applyAlignment="1">
      <alignment horizontal="center" vertical="top" shrinkToFit="1"/>
    </xf>
    <xf numFmtId="0" fontId="8" fillId="0" borderId="1" xfId="0" applyFont="1" applyBorder="1" applyAlignment="1">
      <alignment horizontal="left" vertical="top" wrapText="1"/>
    </xf>
    <xf numFmtId="0" fontId="8" fillId="0" borderId="2" xfId="0" applyFont="1" applyBorder="1" applyAlignment="1">
      <alignment horizontal="center" vertical="top" wrapText="1"/>
    </xf>
    <xf numFmtId="0" fontId="8" fillId="0" borderId="2" xfId="0" applyFont="1" applyBorder="1" applyAlignment="1">
      <alignment horizontal="left" vertical="top" wrapText="1" indent="1"/>
    </xf>
    <xf numFmtId="0" fontId="8" fillId="0" borderId="3" xfId="0" applyFont="1" applyBorder="1" applyAlignment="1">
      <alignment horizontal="center" vertical="top" wrapText="1"/>
    </xf>
    <xf numFmtId="0" fontId="9" fillId="0" borderId="6" xfId="0" applyFont="1" applyBorder="1" applyAlignment="1">
      <alignment horizontal="left" vertical="top" wrapText="1"/>
    </xf>
    <xf numFmtId="2" fontId="10" fillId="0" borderId="8" xfId="0" applyNumberFormat="1" applyFont="1" applyBorder="1" applyAlignment="1">
      <alignment horizontal="center" vertical="top" shrinkToFit="1"/>
    </xf>
    <xf numFmtId="2" fontId="10" fillId="0" borderId="8" xfId="0" applyNumberFormat="1" applyFont="1" applyBorder="1" applyAlignment="1">
      <alignment horizontal="left" vertical="top" indent="1" shrinkToFit="1"/>
    </xf>
    <xf numFmtId="2" fontId="10" fillId="0" borderId="9" xfId="0" applyNumberFormat="1" applyFont="1" applyBorder="1" applyAlignment="1">
      <alignment horizontal="center" vertical="top" shrinkToFit="1"/>
    </xf>
    <xf numFmtId="0" fontId="9" fillId="0" borderId="7" xfId="0" applyFont="1" applyBorder="1" applyAlignment="1">
      <alignment horizontal="left" vertical="top" wrapText="1"/>
    </xf>
    <xf numFmtId="2" fontId="10" fillId="0" borderId="11" xfId="0" applyNumberFormat="1" applyFont="1" applyBorder="1" applyAlignment="1">
      <alignment horizontal="center" vertical="top" shrinkToFit="1"/>
    </xf>
    <xf numFmtId="2" fontId="10" fillId="0" borderId="11" xfId="0" applyNumberFormat="1" applyFont="1" applyBorder="1" applyAlignment="1">
      <alignment horizontal="left" vertical="top" indent="1" shrinkToFit="1"/>
    </xf>
    <xf numFmtId="2" fontId="10" fillId="0" borderId="12" xfId="0" applyNumberFormat="1" applyFont="1" applyBorder="1" applyAlignment="1">
      <alignment horizontal="center" vertical="top" shrinkToFit="1"/>
    </xf>
    <xf numFmtId="0" fontId="8" fillId="0" borderId="2" xfId="0" applyFont="1" applyBorder="1" applyAlignment="1">
      <alignment horizontal="right" vertical="top" wrapText="1" indent="1"/>
    </xf>
    <xf numFmtId="2" fontId="10" fillId="0" borderId="8" xfId="0" applyNumberFormat="1" applyFont="1" applyBorder="1" applyAlignment="1">
      <alignment horizontal="right" vertical="top" indent="1" shrinkToFit="1"/>
    </xf>
    <xf numFmtId="2" fontId="10" fillId="0" borderId="11" xfId="0" applyNumberFormat="1" applyFont="1" applyBorder="1" applyAlignment="1">
      <alignment horizontal="right" vertical="top" indent="1" shrinkToFit="1"/>
    </xf>
    <xf numFmtId="0" fontId="5" fillId="0" borderId="1" xfId="0" applyFont="1" applyBorder="1" applyAlignment="1">
      <alignment horizontal="left" vertical="top" wrapText="1"/>
    </xf>
    <xf numFmtId="0" fontId="5" fillId="0" borderId="2" xfId="0" applyFont="1" applyBorder="1" applyAlignment="1">
      <alignment horizontal="center" vertical="top" wrapText="1"/>
    </xf>
    <xf numFmtId="0" fontId="5" fillId="0" borderId="2" xfId="0" applyFont="1" applyBorder="1" applyAlignment="1">
      <alignment horizontal="right" vertical="top" wrapText="1" indent="1"/>
    </xf>
    <xf numFmtId="0" fontId="11" fillId="0" borderId="6" xfId="0" applyFont="1" applyBorder="1" applyAlignment="1">
      <alignment horizontal="left" vertical="top" wrapText="1"/>
    </xf>
    <xf numFmtId="2" fontId="7" fillId="0" borderId="8" xfId="0" applyNumberFormat="1" applyFont="1" applyBorder="1" applyAlignment="1">
      <alignment horizontal="center" vertical="top" shrinkToFit="1"/>
    </xf>
    <xf numFmtId="2" fontId="7" fillId="0" borderId="8" xfId="0" applyNumberFormat="1" applyFont="1" applyBorder="1" applyAlignment="1">
      <alignment horizontal="right" vertical="top" indent="1" shrinkToFit="1"/>
    </xf>
    <xf numFmtId="2" fontId="7" fillId="0" borderId="9" xfId="0" applyNumberFormat="1" applyFont="1" applyBorder="1" applyAlignment="1">
      <alignment horizontal="left" vertical="top" indent="1" shrinkToFit="1"/>
    </xf>
    <xf numFmtId="0" fontId="11" fillId="0" borderId="7" xfId="0" applyFont="1" applyBorder="1" applyAlignment="1">
      <alignment horizontal="left" vertical="top" wrapText="1"/>
    </xf>
    <xf numFmtId="2" fontId="7" fillId="0" borderId="11" xfId="0" applyNumberFormat="1" applyFont="1" applyBorder="1" applyAlignment="1">
      <alignment horizontal="center" vertical="top" shrinkToFit="1"/>
    </xf>
    <xf numFmtId="2" fontId="7" fillId="0" borderId="11" xfId="0" applyNumberFormat="1" applyFont="1" applyBorder="1" applyAlignment="1">
      <alignment horizontal="right" vertical="top" indent="1" shrinkToFit="1"/>
    </xf>
    <xf numFmtId="2" fontId="7" fillId="0" borderId="12" xfId="0" applyNumberFormat="1" applyFont="1" applyBorder="1" applyAlignment="1">
      <alignment horizontal="left" vertical="top" indent="1" shrinkToFit="1"/>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11" xfId="0" applyFont="1" applyBorder="1" applyAlignment="1">
      <alignment horizontal="left" vertical="top" wrapText="1" indent="1"/>
    </xf>
    <xf numFmtId="0" fontId="12" fillId="0" borderId="12" xfId="0" applyFont="1" applyBorder="1" applyAlignment="1">
      <alignment horizontal="left" vertical="top" wrapText="1" indent="1"/>
    </xf>
    <xf numFmtId="0" fontId="12" fillId="0" borderId="7" xfId="0" applyFont="1" applyBorder="1" applyAlignment="1">
      <alignment horizontal="left" vertical="top" wrapText="1" indent="7"/>
    </xf>
    <xf numFmtId="165" fontId="13" fillId="0" borderId="11" xfId="0" applyNumberFormat="1" applyFont="1" applyBorder="1" applyAlignment="1">
      <alignment horizontal="left" vertical="top" indent="2" shrinkToFit="1"/>
    </xf>
    <xf numFmtId="165" fontId="13" fillId="0" borderId="12" xfId="0" applyNumberFormat="1" applyFont="1" applyBorder="1" applyAlignment="1">
      <alignment horizontal="left" vertical="top" indent="2" shrinkToFit="1"/>
    </xf>
    <xf numFmtId="0" fontId="12" fillId="0" borderId="7" xfId="0" applyFont="1" applyBorder="1" applyAlignment="1">
      <alignment horizontal="right" vertical="top" wrapText="1" indent="1"/>
    </xf>
    <xf numFmtId="0" fontId="0" fillId="0" borderId="11" xfId="0" applyBorder="1" applyAlignment="1">
      <alignment horizontal="left" wrapText="1"/>
    </xf>
    <xf numFmtId="0" fontId="12" fillId="0" borderId="7" xfId="0" applyFont="1" applyBorder="1" applyAlignment="1">
      <alignment horizontal="left" vertical="top" wrapText="1" indent="8"/>
    </xf>
    <xf numFmtId="0" fontId="12" fillId="0" borderId="7" xfId="0" applyFont="1" applyBorder="1" applyAlignment="1">
      <alignment horizontal="left" vertical="top" wrapText="1" indent="6"/>
    </xf>
    <xf numFmtId="0" fontId="12" fillId="0" borderId="7" xfId="0" applyFont="1" applyBorder="1" applyAlignment="1">
      <alignment horizontal="right" vertical="top" wrapText="1"/>
    </xf>
    <xf numFmtId="0" fontId="0" fillId="0" borderId="0" xfId="0" applyAlignment="1">
      <alignment horizontal="left" vertical="top" wrapText="1" indent="15"/>
    </xf>
    <xf numFmtId="0" fontId="14" fillId="0" borderId="0" xfId="0" applyFont="1" applyAlignment="1">
      <alignment horizontal="left" vertical="top" wrapText="1" indent="6"/>
    </xf>
    <xf numFmtId="0" fontId="5" fillId="0" borderId="5" xfId="0" applyFont="1" applyBorder="1" applyAlignment="1">
      <alignment horizontal="center" vertical="top" wrapText="1"/>
    </xf>
    <xf numFmtId="0" fontId="5" fillId="0" borderId="13" xfId="0" applyFont="1" applyBorder="1" applyAlignment="1">
      <alignment horizontal="center" vertical="top" wrapText="1"/>
    </xf>
    <xf numFmtId="0" fontId="11" fillId="0" borderId="9" xfId="0" applyFont="1" applyBorder="1" applyAlignment="1">
      <alignment horizontal="center" vertical="top" wrapText="1"/>
    </xf>
    <xf numFmtId="0" fontId="11" fillId="0" borderId="12" xfId="0" applyFont="1" applyBorder="1" applyAlignment="1">
      <alignment horizontal="center" vertical="top" wrapText="1"/>
    </xf>
    <xf numFmtId="1" fontId="7" fillId="0" borderId="12" xfId="0" applyNumberFormat="1" applyFont="1" applyBorder="1" applyAlignment="1">
      <alignment horizontal="center" vertical="top" shrinkToFit="1"/>
    </xf>
    <xf numFmtId="0" fontId="11" fillId="0" borderId="1" xfId="0" applyFont="1" applyBorder="1" applyAlignment="1">
      <alignment horizontal="left" vertical="top" wrapText="1"/>
    </xf>
    <xf numFmtId="1" fontId="7" fillId="0" borderId="3" xfId="0" applyNumberFormat="1" applyFont="1" applyBorder="1" applyAlignment="1">
      <alignment horizontal="center" vertical="top" shrinkToFit="1"/>
    </xf>
    <xf numFmtId="166" fontId="7" fillId="0" borderId="9" xfId="0" applyNumberFormat="1" applyFont="1" applyBorder="1" applyAlignment="1">
      <alignment horizontal="center" vertical="top" shrinkToFit="1"/>
    </xf>
    <xf numFmtId="166" fontId="7" fillId="0" borderId="3" xfId="0" applyNumberFormat="1" applyFont="1" applyBorder="1" applyAlignment="1">
      <alignment horizontal="center" vertical="top" shrinkToFit="1"/>
    </xf>
    <xf numFmtId="0" fontId="15" fillId="0" borderId="0" xfId="0" applyFont="1" applyAlignment="1">
      <alignment horizontal="left" vertical="top" wrapText="1"/>
    </xf>
    <xf numFmtId="0" fontId="0" fillId="0" borderId="0" xfId="0" applyAlignment="1">
      <alignment horizontal="right" vertical="top" wrapText="1"/>
    </xf>
    <xf numFmtId="0" fontId="15" fillId="0" borderId="0" xfId="0" applyFont="1" applyAlignment="1">
      <alignment horizontal="right" vertical="top" wrapText="1"/>
    </xf>
    <xf numFmtId="0" fontId="15" fillId="0" borderId="0" xfId="0" applyFont="1" applyAlignment="1">
      <alignment horizontal="left" vertical="top" wrapText="1" indent="2"/>
    </xf>
    <xf numFmtId="0" fontId="15" fillId="0" borderId="4" xfId="0" applyFont="1" applyBorder="1" applyAlignment="1">
      <alignment horizontal="left" vertical="top" wrapText="1"/>
    </xf>
    <xf numFmtId="0" fontId="15" fillId="0" borderId="4" xfId="0" applyFont="1" applyBorder="1" applyAlignment="1">
      <alignment horizontal="left" vertical="top" wrapText="1" indent="2"/>
    </xf>
    <xf numFmtId="0" fontId="8" fillId="0" borderId="14" xfId="0" applyFont="1" applyBorder="1" applyAlignment="1">
      <alignment horizontal="left" vertical="top" wrapText="1" indent="1"/>
    </xf>
    <xf numFmtId="0" fontId="8" fillId="0" borderId="14" xfId="0" applyFont="1" applyBorder="1" applyAlignment="1">
      <alignment horizontal="left" vertical="top" wrapText="1"/>
    </xf>
    <xf numFmtId="0" fontId="9" fillId="0" borderId="10" xfId="0" applyFont="1" applyBorder="1" applyAlignment="1">
      <alignment horizontal="center" vertical="top" wrapText="1"/>
    </xf>
    <xf numFmtId="1" fontId="10" fillId="0" borderId="10" xfId="0" applyNumberFormat="1" applyFont="1" applyBorder="1" applyAlignment="1">
      <alignment horizontal="left" vertical="top" indent="9" shrinkToFit="1"/>
    </xf>
    <xf numFmtId="0" fontId="9" fillId="0" borderId="0" xfId="0" applyFont="1" applyAlignment="1">
      <alignment horizontal="center" vertical="top" wrapText="1"/>
    </xf>
    <xf numFmtId="1" fontId="10" fillId="0" borderId="0" xfId="0" applyNumberFormat="1" applyFont="1" applyAlignment="1">
      <alignment horizontal="left" vertical="top" indent="9" shrinkToFit="1"/>
    </xf>
    <xf numFmtId="0" fontId="9" fillId="0" borderId="4" xfId="0" applyFont="1" applyBorder="1" applyAlignment="1">
      <alignment horizontal="center" vertical="top" wrapText="1"/>
    </xf>
    <xf numFmtId="1" fontId="10" fillId="0" borderId="4" xfId="0" applyNumberFormat="1" applyFont="1" applyBorder="1" applyAlignment="1">
      <alignment horizontal="left" vertical="top" indent="9" shrinkToFit="1"/>
    </xf>
    <xf numFmtId="0" fontId="0" fillId="0" borderId="14" xfId="0" applyBorder="1" applyAlignment="1">
      <alignment horizontal="center" vertical="top" wrapText="1"/>
    </xf>
    <xf numFmtId="0" fontId="9" fillId="0" borderId="10" xfId="0" applyFont="1" applyBorder="1" applyAlignment="1">
      <alignment horizontal="left" vertical="top" wrapText="1"/>
    </xf>
    <xf numFmtId="166" fontId="10" fillId="0" borderId="10" xfId="0" applyNumberFormat="1" applyFont="1" applyBorder="1" applyAlignment="1">
      <alignment horizontal="right" vertical="top" shrinkToFit="1"/>
    </xf>
    <xf numFmtId="0" fontId="9" fillId="0" borderId="0" xfId="0" applyFont="1" applyAlignment="1">
      <alignment horizontal="left" vertical="top" wrapText="1"/>
    </xf>
    <xf numFmtId="166" fontId="10" fillId="0" borderId="0" xfId="0" applyNumberFormat="1" applyFont="1" applyAlignment="1">
      <alignment horizontal="right" vertical="top" shrinkToFit="1"/>
    </xf>
    <xf numFmtId="0" fontId="9" fillId="0" borderId="4" xfId="0" applyFont="1" applyBorder="1" applyAlignment="1">
      <alignment horizontal="left" vertical="top" wrapText="1"/>
    </xf>
    <xf numFmtId="166" fontId="10" fillId="0" borderId="4" xfId="0" applyNumberFormat="1" applyFont="1" applyBorder="1" applyAlignment="1">
      <alignment horizontal="right" vertical="top" shrinkToFit="1"/>
    </xf>
    <xf numFmtId="0" fontId="8" fillId="0" borderId="1" xfId="0" applyFont="1" applyBorder="1" applyAlignment="1">
      <alignment horizontal="center" vertical="top" wrapText="1"/>
    </xf>
    <xf numFmtId="0" fontId="8" fillId="0" borderId="2" xfId="0" applyFont="1" applyBorder="1" applyAlignment="1">
      <alignment horizontal="left" vertical="top" wrapText="1" indent="3"/>
    </xf>
    <xf numFmtId="0" fontId="8" fillId="0" borderId="2" xfId="0" applyFont="1" applyBorder="1" applyAlignment="1">
      <alignment horizontal="left" vertical="top" wrapText="1" indent="2"/>
    </xf>
    <xf numFmtId="0" fontId="8" fillId="0" borderId="3" xfId="0" applyFont="1" applyBorder="1" applyAlignment="1">
      <alignment horizontal="left" vertical="top" wrapText="1" indent="3"/>
    </xf>
    <xf numFmtId="166" fontId="10" fillId="0" borderId="8" xfId="0" applyNumberFormat="1" applyFont="1" applyBorder="1" applyAlignment="1">
      <alignment horizontal="left" vertical="top" indent="3" shrinkToFit="1"/>
    </xf>
    <xf numFmtId="0" fontId="9" fillId="0" borderId="8" xfId="0" applyFont="1" applyBorder="1" applyAlignment="1">
      <alignment horizontal="left" vertical="top" wrapText="1"/>
    </xf>
    <xf numFmtId="164" fontId="10" fillId="0" borderId="9" xfId="0" applyNumberFormat="1" applyFont="1" applyBorder="1" applyAlignment="1">
      <alignment horizontal="left" vertical="top" indent="3" shrinkToFit="1"/>
    </xf>
    <xf numFmtId="166" fontId="10" fillId="0" borderId="11" xfId="0" applyNumberFormat="1" applyFont="1" applyBorder="1" applyAlignment="1">
      <alignment horizontal="left" vertical="top" indent="3" shrinkToFit="1"/>
    </xf>
    <xf numFmtId="0" fontId="9" fillId="0" borderId="11" xfId="0" applyFont="1" applyBorder="1" applyAlignment="1">
      <alignment horizontal="left" vertical="top" wrapText="1"/>
    </xf>
    <xf numFmtId="164" fontId="10" fillId="0" borderId="12" xfId="0" applyNumberFormat="1" applyFont="1" applyBorder="1" applyAlignment="1">
      <alignment horizontal="left" vertical="top" indent="3" shrinkToFit="1"/>
    </xf>
    <xf numFmtId="0" fontId="0" fillId="0" borderId="7" xfId="0" applyBorder="1" applyAlignment="1">
      <alignment horizontal="left" wrapText="1"/>
    </xf>
    <xf numFmtId="0" fontId="0" fillId="0" borderId="2" xfId="0" applyBorder="1" applyAlignment="1">
      <alignment horizontal="left" wrapText="1"/>
    </xf>
    <xf numFmtId="0" fontId="9" fillId="0" borderId="2" xfId="0" applyFont="1" applyBorder="1" applyAlignment="1">
      <alignment horizontal="left" vertical="top" wrapText="1"/>
    </xf>
    <xf numFmtId="164" fontId="10" fillId="0" borderId="3" xfId="0" applyNumberFormat="1" applyFont="1" applyBorder="1" applyAlignment="1">
      <alignment horizontal="left" vertical="top" indent="3" shrinkToFit="1"/>
    </xf>
    <xf numFmtId="1" fontId="2" fillId="0" borderId="6" xfId="0" applyNumberFormat="1" applyFont="1" applyBorder="1" applyAlignment="1">
      <alignment horizontal="center" vertical="center" textRotation="90" shrinkToFit="1"/>
    </xf>
    <xf numFmtId="1" fontId="2" fillId="0" borderId="7" xfId="0" applyNumberFormat="1" applyFont="1" applyBorder="1" applyAlignment="1">
      <alignment horizontal="center" vertical="center" textRotation="90" shrinkToFit="1"/>
    </xf>
    <xf numFmtId="1" fontId="2" fillId="0" borderId="1" xfId="0" applyNumberFormat="1" applyFont="1" applyBorder="1" applyAlignment="1">
      <alignment horizontal="center" vertical="center" textRotation="90" shrinkToFit="1"/>
    </xf>
    <xf numFmtId="0" fontId="0" fillId="0" borderId="7" xfId="0" applyBorder="1" applyAlignment="1">
      <alignment horizontal="left" vertical="center" wrapText="1"/>
    </xf>
    <xf numFmtId="0" fontId="0" fillId="0" borderId="1" xfId="0" applyBorder="1" applyAlignment="1">
      <alignment horizontal="left" vertical="center" wrapText="1"/>
    </xf>
    <xf numFmtId="0" fontId="1" fillId="0" borderId="12" xfId="0" applyFont="1" applyBorder="1" applyAlignment="1">
      <alignment horizontal="center" vertical="top" wrapText="1"/>
    </xf>
    <xf numFmtId="0" fontId="1" fillId="0" borderId="0" xfId="0" applyFont="1" applyAlignment="1">
      <alignment horizontal="center" vertical="top" wrapText="1"/>
    </xf>
    <xf numFmtId="0" fontId="1" fillId="0" borderId="12" xfId="0" applyFont="1" applyBorder="1" applyAlignment="1">
      <alignment horizontal="left" vertical="top" wrapText="1" indent="2"/>
    </xf>
    <xf numFmtId="0" fontId="1" fillId="0" borderId="0" xfId="0" applyFont="1" applyAlignment="1">
      <alignment horizontal="left" vertical="top" wrapText="1" indent="2"/>
    </xf>
    <xf numFmtId="0" fontId="0" fillId="0" borderId="7" xfId="0" applyBorder="1" applyAlignment="1">
      <alignment horizontal="left" vertical="top" wrapText="1"/>
    </xf>
    <xf numFmtId="0" fontId="8" fillId="0" borderId="10" xfId="0" applyFont="1" applyBorder="1" applyAlignment="1">
      <alignment horizontal="center" vertical="top" wrapText="1"/>
    </xf>
    <xf numFmtId="0" fontId="8" fillId="0" borderId="6" xfId="0" applyFont="1" applyBorder="1" applyAlignment="1">
      <alignment horizontal="center" vertical="top" wrapText="1"/>
    </xf>
    <xf numFmtId="0" fontId="8" fillId="0" borderId="9" xfId="0" applyFont="1" applyBorder="1" applyAlignment="1">
      <alignment horizontal="left" vertical="top" wrapText="1" indent="5"/>
    </xf>
    <xf numFmtId="0" fontId="8" fillId="0" borderId="10" xfId="0" applyFont="1" applyBorder="1" applyAlignment="1">
      <alignment horizontal="left" vertical="top" wrapText="1" indent="5"/>
    </xf>
    <xf numFmtId="0" fontId="27" fillId="0" borderId="0" xfId="0" applyFont="1" applyAlignment="1">
      <alignment horizontal="left" vertical="top"/>
    </xf>
    <xf numFmtId="2" fontId="0" fillId="0" borderId="0" xfId="0" applyNumberFormat="1" applyAlignment="1">
      <alignment horizontal="left" vertical="top"/>
    </xf>
    <xf numFmtId="0" fontId="29" fillId="0" borderId="0" xfId="0" applyFont="1" applyAlignment="1">
      <alignment horizontal="left" vertical="top"/>
    </xf>
    <xf numFmtId="164" fontId="0" fillId="0" borderId="0" xfId="0" applyNumberFormat="1" applyAlignment="1">
      <alignment horizontal="left"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absoluteAnchor>
    <xdr:pos x="330" y="573014"/>
    <xdr:ext cx="3707129" cy="13970"/>
    <xdr:sp macro="" textlink="">
      <xdr:nvSpPr>
        <xdr:cNvPr id="2" name="Shape 2">
          <a:extLst>
            <a:ext uri="{FF2B5EF4-FFF2-40B4-BE49-F238E27FC236}">
              <a16:creationId xmlns:a16="http://schemas.microsoft.com/office/drawing/2014/main" id="{00000000-0008-0000-0800-000002000000}"/>
            </a:ext>
          </a:extLst>
        </xdr:cNvPr>
        <xdr:cNvSpPr/>
      </xdr:nvSpPr>
      <xdr:spPr>
        <a:xfrm>
          <a:off x="0" y="0"/>
          <a:ext cx="3707129" cy="13970"/>
        </a:xfrm>
        <a:custGeom>
          <a:avLst/>
          <a:gdLst/>
          <a:ahLst/>
          <a:cxnLst/>
          <a:rect l="0" t="0" r="0" b="0"/>
          <a:pathLst>
            <a:path w="3707129" h="13970">
              <a:moveTo>
                <a:pt x="3706616" y="0"/>
              </a:moveTo>
              <a:lnTo>
                <a:pt x="0" y="0"/>
              </a:lnTo>
              <a:lnTo>
                <a:pt x="0" y="13480"/>
              </a:lnTo>
              <a:lnTo>
                <a:pt x="3706616" y="13480"/>
              </a:lnTo>
              <a:lnTo>
                <a:pt x="3706616" y="0"/>
              </a:lnTo>
              <a:close/>
            </a:path>
          </a:pathLst>
        </a:custGeom>
        <a:solidFill>
          <a:srgbClr val="000000"/>
        </a:solidFill>
      </xdr:spPr>
    </xdr:sp>
    <xdr:clientData/>
  </xdr:absoluteAnchor>
  <xdr:oneCellAnchor>
    <xdr:from>
      <xdr:col>0</xdr:col>
      <xdr:colOff>330</xdr:colOff>
      <xdr:row>7</xdr:row>
      <xdr:rowOff>101209</xdr:rowOff>
    </xdr:from>
    <xdr:ext cx="3707129" cy="13970"/>
    <xdr:sp macro="" textlink="">
      <xdr:nvSpPr>
        <xdr:cNvPr id="3" name="Shape 3">
          <a:extLst>
            <a:ext uri="{FF2B5EF4-FFF2-40B4-BE49-F238E27FC236}">
              <a16:creationId xmlns:a16="http://schemas.microsoft.com/office/drawing/2014/main" id="{00000000-0008-0000-0800-000003000000}"/>
            </a:ext>
          </a:extLst>
        </xdr:cNvPr>
        <xdr:cNvSpPr/>
      </xdr:nvSpPr>
      <xdr:spPr>
        <a:xfrm>
          <a:off x="0" y="0"/>
          <a:ext cx="3707129" cy="13970"/>
        </a:xfrm>
        <a:custGeom>
          <a:avLst/>
          <a:gdLst/>
          <a:ahLst/>
          <a:cxnLst/>
          <a:rect l="0" t="0" r="0" b="0"/>
          <a:pathLst>
            <a:path w="3707129" h="13970">
              <a:moveTo>
                <a:pt x="3706616" y="0"/>
              </a:moveTo>
              <a:lnTo>
                <a:pt x="0" y="0"/>
              </a:lnTo>
              <a:lnTo>
                <a:pt x="0" y="13480"/>
              </a:lnTo>
              <a:lnTo>
                <a:pt x="3706616" y="13480"/>
              </a:lnTo>
              <a:lnTo>
                <a:pt x="3706616" y="0"/>
              </a:lnTo>
              <a:close/>
            </a:path>
          </a:pathLst>
        </a:custGeom>
        <a:solidFill>
          <a:srgbClr val="000000"/>
        </a:solidFill>
      </xdr:spPr>
    </xdr:sp>
    <xdr:clientData/>
  </xdr:oneCellAnchor>
  <xdr:oneCellAnchor>
    <xdr:from>
      <xdr:col>0</xdr:col>
      <xdr:colOff>330</xdr:colOff>
      <xdr:row>12</xdr:row>
      <xdr:rowOff>219319</xdr:rowOff>
    </xdr:from>
    <xdr:ext cx="3707129" cy="13970"/>
    <xdr:sp macro="" textlink="">
      <xdr:nvSpPr>
        <xdr:cNvPr id="4" name="Shape 4">
          <a:extLst>
            <a:ext uri="{FF2B5EF4-FFF2-40B4-BE49-F238E27FC236}">
              <a16:creationId xmlns:a16="http://schemas.microsoft.com/office/drawing/2014/main" id="{00000000-0008-0000-0800-000004000000}"/>
            </a:ext>
          </a:extLst>
        </xdr:cNvPr>
        <xdr:cNvSpPr/>
      </xdr:nvSpPr>
      <xdr:spPr>
        <a:xfrm>
          <a:off x="0" y="0"/>
          <a:ext cx="3707129" cy="13970"/>
        </a:xfrm>
        <a:custGeom>
          <a:avLst/>
          <a:gdLst/>
          <a:ahLst/>
          <a:cxnLst/>
          <a:rect l="0" t="0" r="0" b="0"/>
          <a:pathLst>
            <a:path w="3707129" h="13970">
              <a:moveTo>
                <a:pt x="3706616" y="0"/>
              </a:moveTo>
              <a:lnTo>
                <a:pt x="0" y="0"/>
              </a:lnTo>
              <a:lnTo>
                <a:pt x="0" y="13480"/>
              </a:lnTo>
              <a:lnTo>
                <a:pt x="3706616" y="13480"/>
              </a:lnTo>
              <a:lnTo>
                <a:pt x="3706616" y="0"/>
              </a:lnTo>
              <a:close/>
            </a:path>
          </a:pathLst>
        </a:custGeom>
        <a:solidFill>
          <a:srgbClr val="000000"/>
        </a:solidFill>
      </xdr:spPr>
    </xdr:sp>
    <xdr:clientData/>
  </xdr:oneCellAnchor>
  <xdr:oneCellAnchor>
    <xdr:from>
      <xdr:col>0</xdr:col>
      <xdr:colOff>330</xdr:colOff>
      <xdr:row>17</xdr:row>
      <xdr:rowOff>219319</xdr:rowOff>
    </xdr:from>
    <xdr:ext cx="3707129" cy="13970"/>
    <xdr:sp macro="" textlink="">
      <xdr:nvSpPr>
        <xdr:cNvPr id="5" name="Shape 5">
          <a:extLst>
            <a:ext uri="{FF2B5EF4-FFF2-40B4-BE49-F238E27FC236}">
              <a16:creationId xmlns:a16="http://schemas.microsoft.com/office/drawing/2014/main" id="{00000000-0008-0000-0800-000005000000}"/>
            </a:ext>
          </a:extLst>
        </xdr:cNvPr>
        <xdr:cNvSpPr/>
      </xdr:nvSpPr>
      <xdr:spPr>
        <a:xfrm>
          <a:off x="0" y="0"/>
          <a:ext cx="3707129" cy="13970"/>
        </a:xfrm>
        <a:custGeom>
          <a:avLst/>
          <a:gdLst/>
          <a:ahLst/>
          <a:cxnLst/>
          <a:rect l="0" t="0" r="0" b="0"/>
          <a:pathLst>
            <a:path w="3707129" h="13970">
              <a:moveTo>
                <a:pt x="3706616" y="0"/>
              </a:moveTo>
              <a:lnTo>
                <a:pt x="0" y="0"/>
              </a:lnTo>
              <a:lnTo>
                <a:pt x="0" y="13480"/>
              </a:lnTo>
              <a:lnTo>
                <a:pt x="3706616" y="13480"/>
              </a:lnTo>
              <a:lnTo>
                <a:pt x="3706616" y="0"/>
              </a:lnTo>
              <a:close/>
            </a:path>
          </a:pathLst>
        </a:custGeom>
        <a:solidFill>
          <a:srgbClr val="000000"/>
        </a:solidFill>
      </xdr:spPr>
    </xdr:sp>
    <xdr:clientData/>
  </xdr:oneCellAnchor>
</xdr:wsDr>
</file>

<file path=xl/persons/person.xml><?xml version="1.0" encoding="utf-8"?>
<personList xmlns="http://schemas.microsoft.com/office/spreadsheetml/2018/threadedcomments" xmlns:x="http://schemas.openxmlformats.org/spreadsheetml/2006/main">
  <person displayName="Landis Florian (ladi)" id="{840027EE-0808-47D2-A50E-F9922305CC31}" userId="S::ladi@zhaw.ch::045d986e-9873-43c5-bdbb-ad5074409805"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3-06-07T13:42:13.17" personId="{840027EE-0808-47D2-A50E-F9922305CC31}" id="{B716B1BE-C4B2-43C7-878E-5ACAAAB4A26B}">
    <text>Mean of the range above</text>
  </threadedComment>
  <threadedComment ref="D21" dT="2023-06-07T13:41:40.25" personId="{840027EE-0808-47D2-A50E-F9922305CC31}" id="{09327023-90E6-4E94-8C9F-7E7A4DAB797D}">
    <text>Wood pellets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
  <sheetViews>
    <sheetView workbookViewId="0"/>
  </sheetViews>
  <sheetFormatPr baseColWidth="10" defaultColWidth="9" defaultRowHeight="12.75" x14ac:dyDescent="0.2"/>
  <cols>
    <col min="1" max="1" width="3.33203125" customWidth="1"/>
    <col min="2" max="2" width="26" customWidth="1"/>
    <col min="3" max="3" width="7.1640625" customWidth="1"/>
    <col min="4" max="4" width="8.33203125" customWidth="1"/>
    <col min="5" max="5" width="6" customWidth="1"/>
    <col min="6" max="6" width="8.1640625" customWidth="1"/>
    <col min="7" max="7" width="7.83203125" customWidth="1"/>
    <col min="8" max="8" width="6.6640625" customWidth="1"/>
    <col min="9" max="9" width="6.1640625" customWidth="1"/>
  </cols>
  <sheetData>
    <row r="1" spans="1:9" ht="15.6" customHeight="1" x14ac:dyDescent="0.2">
      <c r="A1" s="1"/>
      <c r="B1" s="2" t="s">
        <v>0</v>
      </c>
      <c r="C1" s="3" t="s">
        <v>1</v>
      </c>
      <c r="D1" s="4" t="s">
        <v>2</v>
      </c>
      <c r="E1" s="4" t="s">
        <v>3</v>
      </c>
      <c r="F1" s="4" t="s">
        <v>4</v>
      </c>
      <c r="G1" s="4" t="s">
        <v>5</v>
      </c>
      <c r="H1" s="5" t="s">
        <v>6</v>
      </c>
      <c r="I1" s="4" t="s">
        <v>7</v>
      </c>
    </row>
    <row r="2" spans="1:9" ht="10.7" customHeight="1" x14ac:dyDescent="0.2">
      <c r="A2" s="132">
        <v>2009</v>
      </c>
      <c r="B2" s="6" t="s">
        <v>8</v>
      </c>
      <c r="C2" s="7">
        <v>20.12</v>
      </c>
      <c r="D2" s="8">
        <v>17.46</v>
      </c>
      <c r="E2" s="8">
        <v>13.5</v>
      </c>
      <c r="F2" s="8">
        <v>15.61</v>
      </c>
      <c r="G2" s="9">
        <v>12.81</v>
      </c>
      <c r="H2" s="8">
        <v>9.7200000000000006</v>
      </c>
      <c r="I2" s="9">
        <v>12.18</v>
      </c>
    </row>
    <row r="3" spans="1:9" ht="10.35" customHeight="1" x14ac:dyDescent="0.2">
      <c r="A3" s="133"/>
      <c r="B3" s="10" t="s">
        <v>9</v>
      </c>
      <c r="C3" s="11">
        <v>31.46</v>
      </c>
      <c r="D3" s="12">
        <v>27.62</v>
      </c>
      <c r="E3" s="12">
        <v>20.94</v>
      </c>
      <c r="F3" s="12">
        <v>24.68</v>
      </c>
      <c r="G3" s="13">
        <v>19.940000000000001</v>
      </c>
      <c r="H3" s="13">
        <v>14.88</v>
      </c>
      <c r="I3" s="13">
        <v>18.260000000000002</v>
      </c>
    </row>
    <row r="4" spans="1:9" ht="10.35" customHeight="1" x14ac:dyDescent="0.2">
      <c r="A4" s="133"/>
      <c r="B4" s="10" t="s">
        <v>10</v>
      </c>
      <c r="C4" s="11">
        <v>32.86</v>
      </c>
      <c r="D4" s="12">
        <v>29.07</v>
      </c>
      <c r="E4" s="12">
        <v>22.42</v>
      </c>
      <c r="F4" s="12">
        <v>25.96</v>
      </c>
      <c r="G4" s="13">
        <v>21.31</v>
      </c>
      <c r="H4" s="13">
        <v>14.35</v>
      </c>
      <c r="I4" s="13">
        <v>18.73</v>
      </c>
    </row>
    <row r="5" spans="1:9" ht="10.35" customHeight="1" x14ac:dyDescent="0.2">
      <c r="A5" s="133"/>
      <c r="B5" s="10" t="s">
        <v>11</v>
      </c>
      <c r="C5" s="11">
        <v>26.38</v>
      </c>
      <c r="D5" s="12">
        <v>22.5</v>
      </c>
      <c r="E5" s="12">
        <v>17.690000000000001</v>
      </c>
      <c r="F5" s="12">
        <v>20.13</v>
      </c>
      <c r="G5" s="13">
        <v>16.7</v>
      </c>
      <c r="H5" s="13">
        <v>12.72</v>
      </c>
      <c r="I5" s="13">
        <v>14.69</v>
      </c>
    </row>
    <row r="6" spans="1:9" ht="10.35" customHeight="1" x14ac:dyDescent="0.2">
      <c r="A6" s="133"/>
      <c r="B6" s="10" t="s">
        <v>12</v>
      </c>
      <c r="C6" s="11">
        <v>25.09</v>
      </c>
      <c r="D6" s="12">
        <v>21.42</v>
      </c>
      <c r="E6" s="12">
        <v>16.86</v>
      </c>
      <c r="F6" s="12">
        <v>18.73</v>
      </c>
      <c r="G6" s="13">
        <v>15.71</v>
      </c>
      <c r="H6" s="13">
        <v>12.14</v>
      </c>
      <c r="I6" s="13">
        <v>14.62</v>
      </c>
    </row>
    <row r="7" spans="1:9" ht="10.35" customHeight="1" x14ac:dyDescent="0.2">
      <c r="A7" s="133"/>
      <c r="B7" s="10" t="s">
        <v>13</v>
      </c>
      <c r="C7" s="11">
        <v>25.12</v>
      </c>
      <c r="D7" s="12">
        <v>22.67</v>
      </c>
      <c r="E7" s="12">
        <v>18.329999999999998</v>
      </c>
      <c r="F7" s="12">
        <v>20.79</v>
      </c>
      <c r="G7" s="13">
        <v>17.420000000000002</v>
      </c>
      <c r="H7" s="13">
        <v>15.45</v>
      </c>
      <c r="I7" s="13">
        <v>17.25</v>
      </c>
    </row>
    <row r="8" spans="1:9" ht="10.35" customHeight="1" x14ac:dyDescent="0.2">
      <c r="A8" s="133"/>
      <c r="B8" s="10" t="s">
        <v>14</v>
      </c>
      <c r="C8" s="11">
        <v>28.64</v>
      </c>
      <c r="D8" s="12">
        <v>26.71</v>
      </c>
      <c r="E8" s="12">
        <v>21.48</v>
      </c>
      <c r="F8" s="12">
        <v>24.26</v>
      </c>
      <c r="G8" s="13">
        <v>20.58</v>
      </c>
      <c r="H8" s="13">
        <v>16.829999999999998</v>
      </c>
      <c r="I8" s="13">
        <v>19.86</v>
      </c>
    </row>
    <row r="9" spans="1:9" ht="10.35" customHeight="1" x14ac:dyDescent="0.2">
      <c r="A9" s="133"/>
      <c r="B9" s="10" t="s">
        <v>15</v>
      </c>
      <c r="C9" s="11">
        <v>23.43</v>
      </c>
      <c r="D9" s="12">
        <v>23</v>
      </c>
      <c r="E9" s="12">
        <v>19.54</v>
      </c>
      <c r="F9" s="12">
        <v>22.64</v>
      </c>
      <c r="G9" s="13">
        <v>19.739999999999998</v>
      </c>
      <c r="H9" s="13">
        <v>16.579999999999998</v>
      </c>
      <c r="I9" s="13">
        <v>20.239999999999998</v>
      </c>
    </row>
    <row r="10" spans="1:9" ht="9.9499999999999993" customHeight="1" x14ac:dyDescent="0.2">
      <c r="A10" s="134"/>
      <c r="B10" s="14" t="s">
        <v>16</v>
      </c>
      <c r="C10" s="15">
        <v>25.17</v>
      </c>
      <c r="D10" s="16">
        <v>22.76</v>
      </c>
      <c r="E10" s="16">
        <v>17.760000000000002</v>
      </c>
      <c r="F10" s="16">
        <v>20.9</v>
      </c>
      <c r="G10" s="17">
        <v>17.100000000000001</v>
      </c>
      <c r="H10" s="17">
        <v>13.31</v>
      </c>
      <c r="I10" s="17">
        <v>16.53</v>
      </c>
    </row>
    <row r="11" spans="1:9" ht="10.5" customHeight="1" x14ac:dyDescent="0.2">
      <c r="A11" s="132">
        <v>2010</v>
      </c>
      <c r="B11" s="6" t="s">
        <v>8</v>
      </c>
      <c r="C11" s="7">
        <v>21.25</v>
      </c>
      <c r="D11" s="8">
        <v>18.45</v>
      </c>
      <c r="E11" s="8">
        <v>14.25</v>
      </c>
      <c r="F11" s="8">
        <v>16.47</v>
      </c>
      <c r="G11" s="9">
        <v>13.51</v>
      </c>
      <c r="H11" s="9">
        <v>10.24</v>
      </c>
      <c r="I11" s="9">
        <v>12.84</v>
      </c>
    </row>
    <row r="12" spans="1:9" ht="10.35" customHeight="1" x14ac:dyDescent="0.2">
      <c r="A12" s="133"/>
      <c r="B12" s="10" t="s">
        <v>9</v>
      </c>
      <c r="C12" s="11">
        <v>31.46</v>
      </c>
      <c r="D12" s="12">
        <v>27.44</v>
      </c>
      <c r="E12" s="12">
        <v>20.91</v>
      </c>
      <c r="F12" s="12">
        <v>24.57</v>
      </c>
      <c r="G12" s="13">
        <v>19.86</v>
      </c>
      <c r="H12" s="13">
        <v>14.88</v>
      </c>
      <c r="I12" s="13">
        <v>18.260000000000002</v>
      </c>
    </row>
    <row r="13" spans="1:9" ht="10.35" customHeight="1" x14ac:dyDescent="0.2">
      <c r="A13" s="133"/>
      <c r="B13" s="10" t="s">
        <v>10</v>
      </c>
      <c r="C13" s="11">
        <v>32.86</v>
      </c>
      <c r="D13" s="12">
        <v>29.07</v>
      </c>
      <c r="E13" s="12">
        <v>22.42</v>
      </c>
      <c r="F13" s="12">
        <v>25.96</v>
      </c>
      <c r="G13" s="13">
        <v>21.31</v>
      </c>
      <c r="H13" s="13">
        <v>14.35</v>
      </c>
      <c r="I13" s="13">
        <v>18.73</v>
      </c>
    </row>
    <row r="14" spans="1:9" ht="10.35" customHeight="1" x14ac:dyDescent="0.2">
      <c r="A14" s="133"/>
      <c r="B14" s="10" t="s">
        <v>11</v>
      </c>
      <c r="C14" s="11">
        <v>27.17</v>
      </c>
      <c r="D14" s="12">
        <v>23.36</v>
      </c>
      <c r="E14" s="12">
        <v>18.32</v>
      </c>
      <c r="F14" s="12">
        <v>20.23</v>
      </c>
      <c r="G14" s="13">
        <v>16.96</v>
      </c>
      <c r="H14" s="13">
        <v>13.4</v>
      </c>
      <c r="I14" s="13">
        <v>15.17</v>
      </c>
    </row>
    <row r="15" spans="1:9" ht="10.35" customHeight="1" x14ac:dyDescent="0.2">
      <c r="A15" s="133"/>
      <c r="B15" s="10" t="s">
        <v>12</v>
      </c>
      <c r="C15" s="11">
        <v>25.1</v>
      </c>
      <c r="D15" s="12">
        <v>21.41</v>
      </c>
      <c r="E15" s="12">
        <v>16.82</v>
      </c>
      <c r="F15" s="12">
        <v>18.670000000000002</v>
      </c>
      <c r="G15" s="13">
        <v>15.65</v>
      </c>
      <c r="H15" s="13">
        <v>12.31</v>
      </c>
      <c r="I15" s="13">
        <v>14.57</v>
      </c>
    </row>
    <row r="16" spans="1:9" ht="10.35" customHeight="1" x14ac:dyDescent="0.2">
      <c r="A16" s="133"/>
      <c r="B16" s="10" t="s">
        <v>13</v>
      </c>
      <c r="C16" s="11">
        <v>25.12</v>
      </c>
      <c r="D16" s="12">
        <v>22.64</v>
      </c>
      <c r="E16" s="12">
        <v>19.46</v>
      </c>
      <c r="F16" s="12">
        <v>21.86</v>
      </c>
      <c r="G16" s="13">
        <v>18.5</v>
      </c>
      <c r="H16" s="13">
        <v>16.55</v>
      </c>
      <c r="I16" s="13">
        <v>18.329999999999998</v>
      </c>
    </row>
    <row r="17" spans="1:9" ht="10.35" customHeight="1" x14ac:dyDescent="0.2">
      <c r="A17" s="133"/>
      <c r="B17" s="10" t="s">
        <v>14</v>
      </c>
      <c r="C17" s="11">
        <v>28.75</v>
      </c>
      <c r="D17" s="12">
        <v>26.71</v>
      </c>
      <c r="E17" s="12">
        <v>21.58</v>
      </c>
      <c r="F17" s="12">
        <v>24.38</v>
      </c>
      <c r="G17" s="13">
        <v>20.58</v>
      </c>
      <c r="H17" s="13">
        <v>16.920000000000002</v>
      </c>
      <c r="I17" s="13">
        <v>19.93</v>
      </c>
    </row>
    <row r="18" spans="1:9" ht="10.35" customHeight="1" x14ac:dyDescent="0.2">
      <c r="A18" s="133"/>
      <c r="B18" s="10" t="s">
        <v>15</v>
      </c>
      <c r="C18" s="11">
        <v>22.89</v>
      </c>
      <c r="D18" s="12">
        <v>22.46</v>
      </c>
      <c r="E18" s="12">
        <v>19</v>
      </c>
      <c r="F18" s="12">
        <v>22.1</v>
      </c>
      <c r="G18" s="13">
        <v>19.2</v>
      </c>
      <c r="H18" s="13">
        <v>16.04</v>
      </c>
      <c r="I18" s="13">
        <v>19.7</v>
      </c>
    </row>
    <row r="19" spans="1:9" ht="9.9499999999999993" customHeight="1" x14ac:dyDescent="0.2">
      <c r="A19" s="134"/>
      <c r="B19" s="14" t="s">
        <v>16</v>
      </c>
      <c r="C19" s="15">
        <v>26.1</v>
      </c>
      <c r="D19" s="16">
        <v>23.63</v>
      </c>
      <c r="E19" s="16">
        <v>18.77</v>
      </c>
      <c r="F19" s="16">
        <v>21.69</v>
      </c>
      <c r="G19" s="17">
        <v>18.14</v>
      </c>
      <c r="H19" s="17">
        <v>14.31</v>
      </c>
      <c r="I19" s="17">
        <v>17.47</v>
      </c>
    </row>
    <row r="20" spans="1:9" ht="10.5" customHeight="1" x14ac:dyDescent="0.2">
      <c r="A20" s="132">
        <v>2011</v>
      </c>
      <c r="B20" s="6" t="s">
        <v>8</v>
      </c>
      <c r="C20" s="7">
        <v>23.6</v>
      </c>
      <c r="D20" s="8">
        <v>20.69</v>
      </c>
      <c r="E20" s="8">
        <v>16.5</v>
      </c>
      <c r="F20" s="8">
        <v>18.600000000000001</v>
      </c>
      <c r="G20" s="9">
        <v>15.74</v>
      </c>
      <c r="H20" s="9">
        <v>12.45</v>
      </c>
      <c r="I20" s="9">
        <v>15.01</v>
      </c>
    </row>
    <row r="21" spans="1:9" ht="10.35" customHeight="1" x14ac:dyDescent="0.2">
      <c r="A21" s="133"/>
      <c r="B21" s="10" t="s">
        <v>9</v>
      </c>
      <c r="C21" s="11">
        <v>31.69</v>
      </c>
      <c r="D21" s="12">
        <v>27.89</v>
      </c>
      <c r="E21" s="12">
        <v>21.93</v>
      </c>
      <c r="F21" s="12">
        <v>25.17</v>
      </c>
      <c r="G21" s="13">
        <v>21.12</v>
      </c>
      <c r="H21" s="13">
        <v>16.25</v>
      </c>
      <c r="I21" s="13">
        <v>19.489999999999998</v>
      </c>
    </row>
    <row r="22" spans="1:9" ht="10.35" customHeight="1" x14ac:dyDescent="0.2">
      <c r="A22" s="133"/>
      <c r="B22" s="10" t="s">
        <v>10</v>
      </c>
      <c r="C22" s="11">
        <v>31.08</v>
      </c>
      <c r="D22" s="12">
        <v>27.45</v>
      </c>
      <c r="E22" s="12">
        <v>21.19</v>
      </c>
      <c r="F22" s="12">
        <v>24.57</v>
      </c>
      <c r="G22" s="13">
        <v>20.16</v>
      </c>
      <c r="H22" s="13">
        <v>13.88</v>
      </c>
      <c r="I22" s="13">
        <v>17.899999999999999</v>
      </c>
    </row>
    <row r="23" spans="1:9" ht="10.35" customHeight="1" x14ac:dyDescent="0.2">
      <c r="A23" s="133"/>
      <c r="B23" s="10" t="s">
        <v>11</v>
      </c>
      <c r="C23" s="11">
        <v>27.68</v>
      </c>
      <c r="D23" s="12">
        <v>23.63</v>
      </c>
      <c r="E23" s="12">
        <v>19.34</v>
      </c>
      <c r="F23" s="12">
        <v>21.12</v>
      </c>
      <c r="G23" s="13">
        <v>18.09</v>
      </c>
      <c r="H23" s="13">
        <v>15.14</v>
      </c>
      <c r="I23" s="13">
        <v>16.190000000000001</v>
      </c>
    </row>
    <row r="24" spans="1:9" ht="10.35" customHeight="1" x14ac:dyDescent="0.2">
      <c r="A24" s="133"/>
      <c r="B24" s="10" t="s">
        <v>12</v>
      </c>
      <c r="C24" s="11">
        <v>25.05</v>
      </c>
      <c r="D24" s="12">
        <v>21.85</v>
      </c>
      <c r="E24" s="12">
        <v>18.12</v>
      </c>
      <c r="F24" s="12">
        <v>19.46</v>
      </c>
      <c r="G24" s="13">
        <v>17.09</v>
      </c>
      <c r="H24" s="13">
        <v>13.54</v>
      </c>
      <c r="I24" s="13">
        <v>16.260000000000002</v>
      </c>
    </row>
    <row r="25" spans="1:9" ht="10.35" customHeight="1" x14ac:dyDescent="0.2">
      <c r="A25" s="133"/>
      <c r="B25" s="10" t="s">
        <v>13</v>
      </c>
      <c r="C25" s="11">
        <v>26.22</v>
      </c>
      <c r="D25" s="12">
        <v>23.04</v>
      </c>
      <c r="E25" s="12">
        <v>19.11</v>
      </c>
      <c r="F25" s="12">
        <v>21.24</v>
      </c>
      <c r="G25" s="13">
        <v>18</v>
      </c>
      <c r="H25" s="13">
        <v>16.12</v>
      </c>
      <c r="I25" s="13">
        <v>17.82</v>
      </c>
    </row>
    <row r="26" spans="1:9" ht="10.35" customHeight="1" x14ac:dyDescent="0.2">
      <c r="A26" s="133"/>
      <c r="B26" s="10" t="s">
        <v>14</v>
      </c>
      <c r="C26" s="11">
        <v>28.24</v>
      </c>
      <c r="D26" s="12">
        <v>26.76</v>
      </c>
      <c r="E26" s="12">
        <v>22.36</v>
      </c>
      <c r="F26" s="12">
        <v>24.76</v>
      </c>
      <c r="G26" s="13">
        <v>21.84</v>
      </c>
      <c r="H26" s="13">
        <v>18.09</v>
      </c>
      <c r="I26" s="13">
        <v>21.3</v>
      </c>
    </row>
    <row r="27" spans="1:9" ht="10.35" customHeight="1" x14ac:dyDescent="0.2">
      <c r="A27" s="133"/>
      <c r="B27" s="10" t="s">
        <v>15</v>
      </c>
      <c r="C27" s="11">
        <v>22.26</v>
      </c>
      <c r="D27" s="12">
        <v>21.86</v>
      </c>
      <c r="E27" s="12">
        <v>18.53</v>
      </c>
      <c r="F27" s="12">
        <v>21.49</v>
      </c>
      <c r="G27" s="13">
        <v>18.739999999999998</v>
      </c>
      <c r="H27" s="13">
        <v>15.69</v>
      </c>
      <c r="I27" s="13">
        <v>18.920000000000002</v>
      </c>
    </row>
    <row r="28" spans="1:9" ht="10.35" customHeight="1" x14ac:dyDescent="0.2">
      <c r="A28" s="133"/>
      <c r="B28" s="10" t="s">
        <v>16</v>
      </c>
      <c r="C28" s="11">
        <v>26.98</v>
      </c>
      <c r="D28" s="12">
        <v>24.32</v>
      </c>
      <c r="E28" s="12">
        <v>19.760000000000002</v>
      </c>
      <c r="F28" s="12">
        <v>22.26</v>
      </c>
      <c r="G28" s="13">
        <v>18.98</v>
      </c>
      <c r="H28" s="13">
        <v>15.24</v>
      </c>
      <c r="I28" s="13">
        <v>18.190000000000001</v>
      </c>
    </row>
  </sheetData>
  <mergeCells count="3">
    <mergeCell ref="A2:A10"/>
    <mergeCell ref="A11:A19"/>
    <mergeCell ref="A20:A2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heetViews>
  <sheetFormatPr baseColWidth="10" defaultColWidth="9" defaultRowHeight="12.75" x14ac:dyDescent="0.2"/>
  <cols>
    <col min="1" max="1" width="28" customWidth="1"/>
    <col min="2" max="4" width="9.6640625" customWidth="1"/>
    <col min="5" max="5" width="9.83203125" customWidth="1"/>
  </cols>
  <sheetData>
    <row r="1" spans="1:5" ht="15" customHeight="1" x14ac:dyDescent="0.2">
      <c r="A1" s="48" t="s">
        <v>36</v>
      </c>
      <c r="B1" s="49" t="s">
        <v>37</v>
      </c>
      <c r="C1" s="49" t="s">
        <v>38</v>
      </c>
      <c r="D1" s="60" t="s">
        <v>39</v>
      </c>
      <c r="E1" s="51" t="s">
        <v>40</v>
      </c>
    </row>
    <row r="2" spans="1:5" ht="11.45" customHeight="1" x14ac:dyDescent="0.2">
      <c r="A2" s="52" t="s">
        <v>41</v>
      </c>
      <c r="B2" s="53">
        <v>3.36</v>
      </c>
      <c r="C2" s="53">
        <v>3.05</v>
      </c>
      <c r="D2" s="61">
        <v>2.73</v>
      </c>
      <c r="E2" s="55">
        <v>3.57</v>
      </c>
    </row>
    <row r="3" spans="1:5" ht="11.25" customHeight="1" x14ac:dyDescent="0.2">
      <c r="A3" s="56" t="s">
        <v>42</v>
      </c>
      <c r="B3" s="57">
        <v>2.44</v>
      </c>
      <c r="C3" s="57">
        <v>2.41</v>
      </c>
      <c r="D3" s="62">
        <v>2.38</v>
      </c>
      <c r="E3" s="59">
        <v>3.09</v>
      </c>
    </row>
    <row r="4" spans="1:5" ht="11.25" customHeight="1" x14ac:dyDescent="0.2">
      <c r="A4" s="56" t="s">
        <v>43</v>
      </c>
      <c r="B4" s="57">
        <v>1.73</v>
      </c>
      <c r="C4" s="57">
        <v>1.73</v>
      </c>
      <c r="D4" s="62">
        <v>1.73</v>
      </c>
      <c r="E4" s="59">
        <v>1.73</v>
      </c>
    </row>
    <row r="5" spans="1:5" ht="11.25" customHeight="1" x14ac:dyDescent="0.2">
      <c r="A5" s="56" t="s">
        <v>44</v>
      </c>
      <c r="B5" s="57">
        <v>2.14</v>
      </c>
      <c r="C5" s="57">
        <v>2.12</v>
      </c>
      <c r="D5" s="62">
        <v>2.11</v>
      </c>
      <c r="E5" s="59">
        <v>2.46</v>
      </c>
    </row>
    <row r="6" spans="1:5" ht="11.25" customHeight="1" x14ac:dyDescent="0.2">
      <c r="A6" s="56" t="s">
        <v>45</v>
      </c>
      <c r="B6" s="57">
        <v>1.56</v>
      </c>
      <c r="C6" s="57">
        <v>1.4</v>
      </c>
      <c r="D6" s="62">
        <v>1.25</v>
      </c>
      <c r="E6" s="59">
        <v>1.35</v>
      </c>
    </row>
    <row r="7" spans="1:5" ht="11.25" customHeight="1" x14ac:dyDescent="0.2">
      <c r="A7" s="56" t="s">
        <v>46</v>
      </c>
      <c r="B7" s="57">
        <v>0.78</v>
      </c>
      <c r="C7" s="57">
        <v>0.78</v>
      </c>
      <c r="D7" s="62">
        <v>0.78</v>
      </c>
      <c r="E7" s="59">
        <v>0.78</v>
      </c>
    </row>
    <row r="8" spans="1:5" ht="11.25" customHeight="1" x14ac:dyDescent="0.2">
      <c r="A8" s="56" t="s">
        <v>47</v>
      </c>
      <c r="B8" s="57">
        <v>1.3</v>
      </c>
      <c r="C8" s="57">
        <v>1.3</v>
      </c>
      <c r="D8" s="62">
        <v>1.3</v>
      </c>
      <c r="E8" s="59">
        <v>1.3</v>
      </c>
    </row>
    <row r="9" spans="1:5" ht="11.25" customHeight="1" x14ac:dyDescent="0.2">
      <c r="A9" s="56" t="s">
        <v>48</v>
      </c>
      <c r="B9" s="57">
        <v>2.4900000000000002</v>
      </c>
      <c r="C9" s="57">
        <v>2.59</v>
      </c>
      <c r="D9" s="62">
        <v>2.69</v>
      </c>
      <c r="E9" s="59">
        <v>3.07</v>
      </c>
    </row>
    <row r="10" spans="1:5" ht="11.25" customHeight="1" x14ac:dyDescent="0.2">
      <c r="A10" s="56" t="s">
        <v>49</v>
      </c>
      <c r="B10" s="57">
        <v>2.21</v>
      </c>
      <c r="C10" s="57">
        <v>2.12</v>
      </c>
      <c r="D10" s="62">
        <v>2.02</v>
      </c>
      <c r="E10" s="59">
        <v>2.19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
  <sheetViews>
    <sheetView workbookViewId="0">
      <selection activeCell="K4" sqref="K4"/>
    </sheetView>
  </sheetViews>
  <sheetFormatPr baseColWidth="10" defaultColWidth="9" defaultRowHeight="12.75" x14ac:dyDescent="0.2"/>
  <cols>
    <col min="1" max="1" width="28.1640625" customWidth="1"/>
    <col min="2" max="2" width="9.6640625" customWidth="1"/>
    <col min="3" max="3" width="9.83203125" customWidth="1"/>
    <col min="4" max="4" width="9.6640625" customWidth="1"/>
    <col min="5" max="5" width="9.83203125" customWidth="1"/>
  </cols>
  <sheetData>
    <row r="1" spans="1:5" ht="15" customHeight="1" x14ac:dyDescent="0.2">
      <c r="A1" s="63" t="s">
        <v>50</v>
      </c>
      <c r="B1" s="64" t="s">
        <v>51</v>
      </c>
      <c r="C1" s="65" t="s">
        <v>52</v>
      </c>
      <c r="D1" s="64" t="s">
        <v>53</v>
      </c>
      <c r="E1" s="33" t="s">
        <v>54</v>
      </c>
    </row>
    <row r="2" spans="1:5" ht="12" customHeight="1" x14ac:dyDescent="0.2">
      <c r="A2" s="66" t="s">
        <v>55</v>
      </c>
      <c r="B2" s="67">
        <v>1.93</v>
      </c>
      <c r="C2" s="68">
        <v>1.8</v>
      </c>
      <c r="D2" s="67">
        <v>1.68</v>
      </c>
      <c r="E2" s="69">
        <v>2.04</v>
      </c>
    </row>
    <row r="3" spans="1:5" ht="12" customHeight="1" x14ac:dyDescent="0.2">
      <c r="A3" s="70" t="s">
        <v>56</v>
      </c>
      <c r="B3" s="71">
        <v>2.36</v>
      </c>
      <c r="C3" s="72">
        <v>2.36</v>
      </c>
      <c r="D3" s="71">
        <v>2.37</v>
      </c>
      <c r="E3" s="73">
        <v>2.8</v>
      </c>
    </row>
    <row r="4" spans="1:5" ht="12" customHeight="1" x14ac:dyDescent="0.2">
      <c r="A4" s="70" t="s">
        <v>57</v>
      </c>
      <c r="B4" s="71">
        <v>1.96</v>
      </c>
      <c r="C4" s="72">
        <v>1.87</v>
      </c>
      <c r="D4" s="71">
        <v>1.78</v>
      </c>
      <c r="E4" s="73">
        <v>2.31</v>
      </c>
    </row>
    <row r="5" spans="1:5" ht="12" customHeight="1" x14ac:dyDescent="0.2">
      <c r="A5" s="70" t="s">
        <v>58</v>
      </c>
      <c r="B5" s="71">
        <v>3.11</v>
      </c>
      <c r="C5" s="72">
        <v>3.05</v>
      </c>
      <c r="D5" s="71">
        <v>3</v>
      </c>
      <c r="E5" s="73">
        <v>3.92</v>
      </c>
    </row>
    <row r="6" spans="1:5" ht="12" customHeight="1" x14ac:dyDescent="0.2">
      <c r="A6" s="70" t="s">
        <v>59</v>
      </c>
      <c r="B6" s="71">
        <v>1.35</v>
      </c>
      <c r="C6" s="72">
        <v>1.35</v>
      </c>
      <c r="D6" s="71">
        <v>1.35</v>
      </c>
      <c r="E6" s="73">
        <v>1.49</v>
      </c>
    </row>
    <row r="7" spans="1:5" ht="12" customHeight="1" x14ac:dyDescent="0.2">
      <c r="A7" s="70" t="s">
        <v>60</v>
      </c>
      <c r="B7" s="71">
        <v>1.64</v>
      </c>
      <c r="C7" s="72">
        <v>1.59</v>
      </c>
      <c r="D7" s="71">
        <v>1.54</v>
      </c>
      <c r="E7" s="73">
        <v>2.36</v>
      </c>
    </row>
    <row r="8" spans="1:5" ht="12" customHeight="1" x14ac:dyDescent="0.2">
      <c r="A8" s="70" t="s">
        <v>61</v>
      </c>
      <c r="B8" s="71">
        <v>2.39</v>
      </c>
      <c r="C8" s="72">
        <v>2.35</v>
      </c>
      <c r="D8" s="71">
        <v>2.3199999999999998</v>
      </c>
      <c r="E8" s="73">
        <v>3.26</v>
      </c>
    </row>
    <row r="9" spans="1:5" ht="12" customHeight="1" x14ac:dyDescent="0.2">
      <c r="A9" s="70" t="s">
        <v>62</v>
      </c>
      <c r="B9" s="71">
        <v>2.1800000000000002</v>
      </c>
      <c r="C9" s="72">
        <v>2.19</v>
      </c>
      <c r="D9" s="71">
        <v>2.19</v>
      </c>
      <c r="E9" s="73">
        <v>2.57</v>
      </c>
    </row>
    <row r="10" spans="1:5" ht="12" customHeight="1" x14ac:dyDescent="0.2">
      <c r="A10" s="70" t="s">
        <v>63</v>
      </c>
      <c r="B10" s="71">
        <v>2.04</v>
      </c>
      <c r="C10" s="72">
        <v>1.88</v>
      </c>
      <c r="D10" s="71">
        <v>1.72</v>
      </c>
      <c r="E10" s="73">
        <v>2.0099999999999998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0"/>
  <sheetViews>
    <sheetView workbookViewId="0">
      <selection sqref="A1:A2"/>
    </sheetView>
  </sheetViews>
  <sheetFormatPr baseColWidth="10" defaultColWidth="9" defaultRowHeight="12.75" x14ac:dyDescent="0.2"/>
  <cols>
    <col min="1" max="1" width="23.83203125" customWidth="1"/>
    <col min="2" max="3" width="10.83203125" customWidth="1"/>
    <col min="4" max="4" width="11.1640625" customWidth="1"/>
    <col min="5" max="5" width="48.6640625" customWidth="1"/>
  </cols>
  <sheetData>
    <row r="1" spans="1:5" ht="27.6" customHeight="1" x14ac:dyDescent="0.2">
      <c r="A1" s="141"/>
      <c r="B1" s="74" t="s">
        <v>64</v>
      </c>
      <c r="C1" s="74" t="s">
        <v>65</v>
      </c>
      <c r="D1" s="74" t="s">
        <v>66</v>
      </c>
      <c r="E1" s="75" t="s">
        <v>67</v>
      </c>
    </row>
    <row r="2" spans="1:5" ht="18" customHeight="1" x14ac:dyDescent="0.2">
      <c r="A2" s="141"/>
      <c r="B2" s="76" t="s">
        <v>68</v>
      </c>
      <c r="C2" s="76" t="s">
        <v>68</v>
      </c>
      <c r="D2" s="76" t="s">
        <v>68</v>
      </c>
      <c r="E2" s="77" t="s">
        <v>68</v>
      </c>
    </row>
    <row r="3" spans="1:5" ht="18.2" customHeight="1" x14ac:dyDescent="0.2">
      <c r="A3" s="78" t="s">
        <v>69</v>
      </c>
      <c r="B3" s="79">
        <v>8</v>
      </c>
      <c r="C3" s="79">
        <v>0.1</v>
      </c>
      <c r="D3" s="79">
        <v>1.5</v>
      </c>
      <c r="E3" s="80">
        <v>0.6</v>
      </c>
    </row>
    <row r="4" spans="1:5" ht="18" customHeight="1" x14ac:dyDescent="0.2">
      <c r="A4" s="78" t="s">
        <v>70</v>
      </c>
      <c r="B4" s="79">
        <v>7</v>
      </c>
      <c r="C4" s="79">
        <v>0.1</v>
      </c>
      <c r="D4" s="79">
        <v>1.1000000000000001</v>
      </c>
      <c r="E4" s="80">
        <v>0.7</v>
      </c>
    </row>
    <row r="5" spans="1:5" ht="18" customHeight="1" x14ac:dyDescent="0.2">
      <c r="A5" s="78" t="s">
        <v>71</v>
      </c>
      <c r="B5" s="79">
        <v>7.1</v>
      </c>
      <c r="C5" s="79">
        <v>0.1</v>
      </c>
      <c r="D5" s="79">
        <v>1.5</v>
      </c>
      <c r="E5" s="80">
        <v>0.7</v>
      </c>
    </row>
    <row r="6" spans="1:5" ht="15.2" customHeight="1" x14ac:dyDescent="0.2">
      <c r="A6" s="78" t="s">
        <v>72</v>
      </c>
      <c r="B6" s="79">
        <v>6.1</v>
      </c>
      <c r="C6" s="79">
        <v>0.2</v>
      </c>
      <c r="D6" s="79">
        <v>1.5</v>
      </c>
      <c r="E6" s="80">
        <v>0.9</v>
      </c>
    </row>
    <row r="7" spans="1:5" ht="12" customHeight="1" x14ac:dyDescent="0.2">
      <c r="A7" s="81" t="s">
        <v>73</v>
      </c>
      <c r="B7" s="82"/>
      <c r="C7" s="82"/>
      <c r="D7" s="82"/>
      <c r="E7" s="28"/>
    </row>
    <row r="8" spans="1:5" ht="9" customHeight="1" x14ac:dyDescent="0.2">
      <c r="A8" s="83" t="s">
        <v>74</v>
      </c>
      <c r="B8" s="79">
        <v>7.9</v>
      </c>
      <c r="C8" s="79">
        <v>0.2</v>
      </c>
      <c r="D8" s="79">
        <v>1.8</v>
      </c>
      <c r="E8" s="80">
        <v>1</v>
      </c>
    </row>
    <row r="9" spans="1:5" ht="18.2" customHeight="1" x14ac:dyDescent="0.2">
      <c r="A9" s="84" t="s">
        <v>75</v>
      </c>
      <c r="B9" s="79">
        <v>4.5999999999999996</v>
      </c>
      <c r="C9" s="79">
        <v>0.1</v>
      </c>
      <c r="D9" s="79">
        <v>1.4</v>
      </c>
      <c r="E9" s="80">
        <v>0.3</v>
      </c>
    </row>
    <row r="10" spans="1:5" ht="18" customHeight="1" x14ac:dyDescent="0.2">
      <c r="A10" s="81" t="s">
        <v>76</v>
      </c>
      <c r="B10" s="79">
        <v>5.3</v>
      </c>
      <c r="C10" s="79">
        <v>0.2</v>
      </c>
      <c r="D10" s="79">
        <v>1.3</v>
      </c>
      <c r="E10" s="80">
        <v>0.5</v>
      </c>
    </row>
    <row r="11" spans="1:5" ht="18" customHeight="1" x14ac:dyDescent="0.2">
      <c r="A11" s="85" t="s">
        <v>77</v>
      </c>
      <c r="B11" s="79">
        <v>6.8</v>
      </c>
      <c r="C11" s="79">
        <v>0.1</v>
      </c>
      <c r="D11" s="79">
        <v>1.4</v>
      </c>
      <c r="E11" s="80">
        <v>0.9</v>
      </c>
    </row>
    <row r="12" spans="1:5" ht="18" customHeight="1" x14ac:dyDescent="0.2">
      <c r="A12" s="85" t="s">
        <v>78</v>
      </c>
      <c r="B12" s="79">
        <v>9.6</v>
      </c>
      <c r="C12" s="79">
        <v>0.1</v>
      </c>
      <c r="D12" s="79">
        <v>1.5</v>
      </c>
      <c r="E12" s="80">
        <v>1.1000000000000001</v>
      </c>
    </row>
    <row r="13" spans="1:5" ht="17.850000000000001" customHeight="1" x14ac:dyDescent="0.2">
      <c r="A13" s="84" t="s">
        <v>79</v>
      </c>
      <c r="B13" s="79">
        <v>10.9</v>
      </c>
      <c r="C13" s="79">
        <v>0.1</v>
      </c>
      <c r="D13" s="79">
        <v>1.5</v>
      </c>
      <c r="E13" s="80">
        <v>1.1000000000000001</v>
      </c>
    </row>
    <row r="14" spans="1:5" ht="18.2" customHeight="1" x14ac:dyDescent="0.2">
      <c r="A14" s="78" t="s">
        <v>80</v>
      </c>
      <c r="B14" s="79">
        <v>4.5999999999999996</v>
      </c>
      <c r="C14" s="79">
        <v>0.2</v>
      </c>
      <c r="D14" s="79">
        <v>2.2000000000000002</v>
      </c>
      <c r="E14" s="80">
        <v>1</v>
      </c>
    </row>
    <row r="15" spans="1:5" ht="18" customHeight="1" x14ac:dyDescent="0.2">
      <c r="A15" s="78" t="s">
        <v>81</v>
      </c>
      <c r="B15" s="79">
        <v>15.6</v>
      </c>
      <c r="C15" s="79">
        <v>0.3</v>
      </c>
      <c r="D15" s="79">
        <v>3.2</v>
      </c>
      <c r="E15" s="80">
        <v>0.8</v>
      </c>
    </row>
    <row r="16" spans="1:5" ht="18" customHeight="1" x14ac:dyDescent="0.2">
      <c r="A16" s="78" t="s">
        <v>82</v>
      </c>
      <c r="B16" s="79">
        <v>8</v>
      </c>
      <c r="C16" s="79">
        <v>0.1</v>
      </c>
      <c r="D16" s="79">
        <v>1.2</v>
      </c>
      <c r="E16" s="80">
        <v>0.8</v>
      </c>
    </row>
    <row r="17" spans="1:5" ht="18" customHeight="1" x14ac:dyDescent="0.2">
      <c r="A17" s="78" t="s">
        <v>83</v>
      </c>
      <c r="B17" s="79">
        <v>6.1</v>
      </c>
      <c r="C17" s="79">
        <v>0.1</v>
      </c>
      <c r="D17" s="79">
        <v>0.9</v>
      </c>
      <c r="E17" s="80">
        <v>0.9</v>
      </c>
    </row>
    <row r="18" spans="1:5" ht="17.850000000000001" customHeight="1" x14ac:dyDescent="0.2">
      <c r="A18" s="84" t="s">
        <v>84</v>
      </c>
      <c r="B18" s="79">
        <v>4.5999999999999996</v>
      </c>
      <c r="C18" s="79">
        <v>0.1</v>
      </c>
      <c r="D18" s="79">
        <v>1</v>
      </c>
      <c r="E18" s="80">
        <v>0.4</v>
      </c>
    </row>
    <row r="19" spans="1:5" ht="18.2" customHeight="1" x14ac:dyDescent="0.2">
      <c r="A19" s="83" t="s">
        <v>85</v>
      </c>
      <c r="B19" s="79">
        <v>7.4</v>
      </c>
      <c r="C19" s="79">
        <v>0.1</v>
      </c>
      <c r="D19" s="79">
        <v>1.3</v>
      </c>
      <c r="E19" s="80">
        <v>1</v>
      </c>
    </row>
    <row r="20" spans="1:5" ht="17.850000000000001" customHeight="1" x14ac:dyDescent="0.2">
      <c r="A20" s="78" t="s">
        <v>86</v>
      </c>
      <c r="B20" s="79">
        <v>6.7</v>
      </c>
      <c r="C20" s="79">
        <v>0.1</v>
      </c>
      <c r="D20" s="79">
        <v>1.5</v>
      </c>
      <c r="E20" s="80">
        <v>0.6</v>
      </c>
    </row>
  </sheetData>
  <mergeCells count="1">
    <mergeCell ref="A1:A2"/>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heetViews>
  <sheetFormatPr baseColWidth="10" defaultColWidth="9" defaultRowHeight="12.75" x14ac:dyDescent="0.2"/>
  <cols>
    <col min="1" max="1" width="30.1640625" customWidth="1"/>
    <col min="2" max="2" width="75.33203125" customWidth="1"/>
  </cols>
  <sheetData>
    <row r="1" spans="1:2" ht="19.350000000000001" customHeight="1" x14ac:dyDescent="0.2">
      <c r="A1" s="86" t="s">
        <v>87</v>
      </c>
      <c r="B1" s="87" t="s">
        <v>88</v>
      </c>
    </row>
    <row r="2" spans="1:2" ht="21" customHeight="1" x14ac:dyDescent="0.2">
      <c r="A2" s="86" t="s">
        <v>89</v>
      </c>
      <c r="B2" s="87" t="s">
        <v>90</v>
      </c>
    </row>
    <row r="3" spans="1:2" ht="21.95" customHeight="1" x14ac:dyDescent="0.2">
      <c r="A3" s="86" t="s">
        <v>91</v>
      </c>
      <c r="B3" s="87" t="s">
        <v>92</v>
      </c>
    </row>
    <row r="4" spans="1:2" ht="23.85" customHeight="1" x14ac:dyDescent="0.2">
      <c r="A4" s="86" t="s">
        <v>93</v>
      </c>
      <c r="B4" s="87" t="s">
        <v>94</v>
      </c>
    </row>
    <row r="5" spans="1:2" ht="16.350000000000001" customHeight="1" x14ac:dyDescent="0.2">
      <c r="A5" s="86" t="s">
        <v>95</v>
      </c>
      <c r="B5" s="87" t="s">
        <v>96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4"/>
  <sheetViews>
    <sheetView workbookViewId="0"/>
  </sheetViews>
  <sheetFormatPr baseColWidth="10" defaultColWidth="9" defaultRowHeight="12.75" x14ac:dyDescent="0.2"/>
  <cols>
    <col min="1" max="1" width="34.83203125" customWidth="1"/>
    <col min="2" max="2" width="17.83203125" customWidth="1"/>
  </cols>
  <sheetData>
    <row r="1" spans="1:2" ht="15" customHeight="1" x14ac:dyDescent="0.2">
      <c r="A1" s="88" t="s">
        <v>97</v>
      </c>
      <c r="B1" s="89" t="s">
        <v>98</v>
      </c>
    </row>
    <row r="2" spans="1:2" ht="12.2" customHeight="1" x14ac:dyDescent="0.2">
      <c r="A2" s="66" t="s">
        <v>99</v>
      </c>
      <c r="B2" s="90" t="s">
        <v>100</v>
      </c>
    </row>
    <row r="3" spans="1:2" ht="12" customHeight="1" x14ac:dyDescent="0.2">
      <c r="A3" s="70" t="s">
        <v>101</v>
      </c>
      <c r="B3" s="91" t="s">
        <v>102</v>
      </c>
    </row>
    <row r="4" spans="1:2" ht="12" customHeight="1" x14ac:dyDescent="0.2">
      <c r="A4" s="70" t="s">
        <v>103</v>
      </c>
      <c r="B4" s="91" t="s">
        <v>104</v>
      </c>
    </row>
    <row r="5" spans="1:2" ht="12" customHeight="1" x14ac:dyDescent="0.2">
      <c r="A5" s="70" t="s">
        <v>105</v>
      </c>
      <c r="B5" s="91" t="s">
        <v>106</v>
      </c>
    </row>
    <row r="6" spans="1:2" ht="12" customHeight="1" x14ac:dyDescent="0.2">
      <c r="A6" s="70" t="s">
        <v>107</v>
      </c>
      <c r="B6" s="92">
        <v>987</v>
      </c>
    </row>
    <row r="7" spans="1:2" ht="12" customHeight="1" x14ac:dyDescent="0.2">
      <c r="A7" s="70" t="s">
        <v>108</v>
      </c>
      <c r="B7" s="92">
        <v>7896</v>
      </c>
    </row>
    <row r="8" spans="1:2" ht="12" customHeight="1" x14ac:dyDescent="0.2">
      <c r="A8" s="70" t="s">
        <v>109</v>
      </c>
      <c r="B8" s="92">
        <v>31584</v>
      </c>
    </row>
    <row r="9" spans="1:2" ht="12" customHeight="1" x14ac:dyDescent="0.2">
      <c r="A9" s="70" t="s">
        <v>110</v>
      </c>
      <c r="B9" s="92">
        <v>35</v>
      </c>
    </row>
    <row r="10" spans="1:2" ht="12" customHeight="1" x14ac:dyDescent="0.2">
      <c r="A10" s="70" t="s">
        <v>111</v>
      </c>
      <c r="B10" s="92">
        <v>9</v>
      </c>
    </row>
    <row r="11" spans="1:2" ht="12" customHeight="1" x14ac:dyDescent="0.2">
      <c r="A11" s="70" t="s">
        <v>112</v>
      </c>
      <c r="B11" s="92">
        <v>9</v>
      </c>
    </row>
    <row r="12" spans="1:2" ht="12" customHeight="1" x14ac:dyDescent="0.2">
      <c r="A12" s="93" t="s">
        <v>113</v>
      </c>
      <c r="B12" s="94">
        <v>1</v>
      </c>
    </row>
    <row r="13" spans="1:2" ht="12.2" customHeight="1" x14ac:dyDescent="0.2">
      <c r="A13" s="66" t="s">
        <v>114</v>
      </c>
      <c r="B13" s="95">
        <v>6.3E-2</v>
      </c>
    </row>
    <row r="14" spans="1:2" ht="12" customHeight="1" x14ac:dyDescent="0.2">
      <c r="A14" s="93" t="s">
        <v>115</v>
      </c>
      <c r="B14" s="96">
        <v>9.266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4"/>
  <sheetViews>
    <sheetView workbookViewId="0"/>
  </sheetViews>
  <sheetFormatPr baseColWidth="10" defaultColWidth="9" defaultRowHeight="12.75" x14ac:dyDescent="0.2"/>
  <cols>
    <col min="1" max="1" width="15.6640625" customWidth="1"/>
    <col min="2" max="2" width="90" customWidth="1"/>
  </cols>
  <sheetData>
    <row r="1" spans="1:2" ht="12.75" customHeight="1" x14ac:dyDescent="0.2">
      <c r="A1" s="97" t="s">
        <v>116</v>
      </c>
      <c r="B1" s="98" t="s">
        <v>117</v>
      </c>
    </row>
    <row r="2" spans="1:2" ht="12.75" customHeight="1" x14ac:dyDescent="0.2">
      <c r="A2" s="31"/>
      <c r="B2" s="99" t="s">
        <v>118</v>
      </c>
    </row>
    <row r="3" spans="1:2" ht="12.75" customHeight="1" x14ac:dyDescent="0.2">
      <c r="A3" s="31"/>
      <c r="B3" s="99" t="s">
        <v>119</v>
      </c>
    </row>
    <row r="4" spans="1:2" ht="15.2" customHeight="1" x14ac:dyDescent="0.2">
      <c r="A4" s="31"/>
      <c r="B4" s="100" t="s">
        <v>120</v>
      </c>
    </row>
    <row r="5" spans="1:2" ht="25.7" customHeight="1" x14ac:dyDescent="0.2">
      <c r="A5" s="101" t="s">
        <v>121</v>
      </c>
      <c r="B5" s="102" t="s">
        <v>122</v>
      </c>
    </row>
    <row r="6" spans="1:2" ht="11.25" customHeight="1" x14ac:dyDescent="0.2">
      <c r="A6" s="103" t="s">
        <v>123</v>
      </c>
      <c r="B6" s="104" t="s">
        <v>124</v>
      </c>
    </row>
    <row r="7" spans="1:2" ht="11.25" customHeight="1" x14ac:dyDescent="0.2">
      <c r="A7" s="105" t="s">
        <v>125</v>
      </c>
      <c r="B7" s="106">
        <v>730</v>
      </c>
    </row>
    <row r="8" spans="1:2" ht="11.25" customHeight="1" x14ac:dyDescent="0.2">
      <c r="A8" s="107" t="s">
        <v>126</v>
      </c>
      <c r="B8" s="108">
        <v>450</v>
      </c>
    </row>
    <row r="9" spans="1:2" ht="11.25" customHeight="1" x14ac:dyDescent="0.2">
      <c r="A9" s="107" t="s">
        <v>127</v>
      </c>
      <c r="B9" s="108">
        <v>182</v>
      </c>
    </row>
    <row r="10" spans="1:2" ht="11.25" customHeight="1" x14ac:dyDescent="0.2">
      <c r="A10" s="107" t="s">
        <v>128</v>
      </c>
      <c r="B10" s="108">
        <v>597</v>
      </c>
    </row>
    <row r="11" spans="1:2" ht="11.25" customHeight="1" x14ac:dyDescent="0.2">
      <c r="A11" s="107" t="s">
        <v>129</v>
      </c>
      <c r="B11" s="108">
        <v>351</v>
      </c>
    </row>
    <row r="12" spans="1:2" ht="11.25" customHeight="1" x14ac:dyDescent="0.2">
      <c r="A12" s="107" t="s">
        <v>130</v>
      </c>
      <c r="B12" s="108">
        <v>244</v>
      </c>
    </row>
    <row r="13" spans="1:2" ht="11.25" customHeight="1" x14ac:dyDescent="0.2">
      <c r="A13" s="107" t="s">
        <v>131</v>
      </c>
      <c r="B13" s="108">
        <v>296</v>
      </c>
    </row>
    <row r="14" spans="1:2" ht="11.25" customHeight="1" x14ac:dyDescent="0.2">
      <c r="A14" s="107" t="s">
        <v>132</v>
      </c>
      <c r="B14" s="108">
        <v>691</v>
      </c>
    </row>
    <row r="15" spans="1:2" ht="11.25" customHeight="1" x14ac:dyDescent="0.2">
      <c r="A15" s="107" t="s">
        <v>133</v>
      </c>
      <c r="B15" s="108">
        <v>414</v>
      </c>
    </row>
    <row r="16" spans="1:2" ht="11.25" customHeight="1" x14ac:dyDescent="0.2">
      <c r="A16" s="107" t="s">
        <v>134</v>
      </c>
      <c r="B16" s="108">
        <v>561</v>
      </c>
    </row>
    <row r="17" spans="1:2" ht="11.25" customHeight="1" x14ac:dyDescent="0.2">
      <c r="A17" s="107" t="s">
        <v>135</v>
      </c>
      <c r="B17" s="108">
        <v>315</v>
      </c>
    </row>
    <row r="18" spans="1:2" ht="11.25" customHeight="1" x14ac:dyDescent="0.2">
      <c r="A18" s="107" t="s">
        <v>136</v>
      </c>
      <c r="B18" s="108">
        <v>557</v>
      </c>
    </row>
    <row r="19" spans="1:2" ht="11.25" customHeight="1" x14ac:dyDescent="0.2">
      <c r="A19" s="107" t="s">
        <v>137</v>
      </c>
      <c r="B19" s="108">
        <v>257</v>
      </c>
    </row>
    <row r="20" spans="1:2" ht="11.25" customHeight="1" x14ac:dyDescent="0.2">
      <c r="A20" s="107" t="s">
        <v>138</v>
      </c>
      <c r="B20" s="108">
        <v>369</v>
      </c>
    </row>
    <row r="21" spans="1:2" ht="11.25" customHeight="1" x14ac:dyDescent="0.2">
      <c r="A21" s="107" t="s">
        <v>139</v>
      </c>
      <c r="B21" s="108">
        <v>420</v>
      </c>
    </row>
    <row r="22" spans="1:2" ht="11.25" customHeight="1" x14ac:dyDescent="0.2">
      <c r="A22" s="107" t="s">
        <v>140</v>
      </c>
      <c r="B22" s="108">
        <v>433</v>
      </c>
    </row>
    <row r="23" spans="1:2" ht="11.25" customHeight="1" x14ac:dyDescent="0.2">
      <c r="A23" s="107" t="s">
        <v>141</v>
      </c>
      <c r="B23" s="108">
        <v>139</v>
      </c>
    </row>
    <row r="24" spans="1:2" ht="11.25" customHeight="1" x14ac:dyDescent="0.2">
      <c r="A24" s="107" t="s">
        <v>142</v>
      </c>
      <c r="B24" s="108">
        <v>428</v>
      </c>
    </row>
    <row r="25" spans="1:2" ht="11.25" customHeight="1" x14ac:dyDescent="0.2">
      <c r="A25" s="107" t="s">
        <v>143</v>
      </c>
      <c r="B25" s="108">
        <v>137</v>
      </c>
    </row>
    <row r="26" spans="1:2" ht="11.25" customHeight="1" x14ac:dyDescent="0.2">
      <c r="A26" s="107" t="s">
        <v>144</v>
      </c>
      <c r="B26" s="108">
        <v>146</v>
      </c>
    </row>
    <row r="27" spans="1:2" ht="11.25" customHeight="1" x14ac:dyDescent="0.2">
      <c r="A27" s="107" t="s">
        <v>145</v>
      </c>
      <c r="B27" s="108">
        <v>224</v>
      </c>
    </row>
    <row r="28" spans="1:2" ht="11.25" customHeight="1" x14ac:dyDescent="0.2">
      <c r="A28" s="107" t="s">
        <v>146</v>
      </c>
      <c r="B28" s="108">
        <v>576</v>
      </c>
    </row>
    <row r="29" spans="1:2" ht="11.25" customHeight="1" x14ac:dyDescent="0.2">
      <c r="A29" s="107" t="s">
        <v>147</v>
      </c>
      <c r="B29" s="108">
        <v>191</v>
      </c>
    </row>
    <row r="30" spans="1:2" ht="11.25" customHeight="1" x14ac:dyDescent="0.2">
      <c r="A30" s="107" t="s">
        <v>148</v>
      </c>
      <c r="B30" s="108">
        <v>320</v>
      </c>
    </row>
    <row r="31" spans="1:2" ht="11.25" customHeight="1" x14ac:dyDescent="0.2">
      <c r="A31" s="107" t="s">
        <v>149</v>
      </c>
      <c r="B31" s="108">
        <v>296</v>
      </c>
    </row>
    <row r="32" spans="1:2" ht="11.25" customHeight="1" x14ac:dyDescent="0.2">
      <c r="A32" s="107" t="s">
        <v>150</v>
      </c>
      <c r="B32" s="108">
        <v>285</v>
      </c>
    </row>
    <row r="33" spans="1:2" ht="11.25" customHeight="1" x14ac:dyDescent="0.2">
      <c r="A33" s="107" t="s">
        <v>151</v>
      </c>
      <c r="B33" s="108">
        <v>68</v>
      </c>
    </row>
    <row r="34" spans="1:2" ht="11.25" customHeight="1" x14ac:dyDescent="0.2">
      <c r="A34" s="109" t="s">
        <v>152</v>
      </c>
      <c r="B34" s="110">
        <v>57</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workbookViewId="0"/>
  </sheetViews>
  <sheetFormatPr baseColWidth="10" defaultColWidth="9" defaultRowHeight="12.75" x14ac:dyDescent="0.2"/>
  <cols>
    <col min="1" max="1" width="67.6640625" customWidth="1"/>
    <col min="2" max="2" width="19.83203125" customWidth="1"/>
    <col min="3" max="3" width="11.6640625" customWidth="1"/>
  </cols>
  <sheetData>
    <row r="1" spans="1:3" ht="22.5" customHeight="1" x14ac:dyDescent="0.2">
      <c r="A1" s="104" t="s">
        <v>153</v>
      </c>
      <c r="B1" s="111" t="s">
        <v>154</v>
      </c>
      <c r="C1" s="111" t="s">
        <v>155</v>
      </c>
    </row>
    <row r="2" spans="1:3" ht="11.25" customHeight="1" x14ac:dyDescent="0.2">
      <c r="A2" s="112" t="s">
        <v>156</v>
      </c>
      <c r="B2" s="113">
        <v>5.8000000000000003E-2</v>
      </c>
      <c r="C2" s="113">
        <v>12.974</v>
      </c>
    </row>
    <row r="3" spans="1:3" ht="11.25" customHeight="1" x14ac:dyDescent="0.2">
      <c r="A3" s="114" t="s">
        <v>157</v>
      </c>
      <c r="B3" s="115">
        <v>5.3999999999999999E-2</v>
      </c>
      <c r="C3" s="115">
        <v>14.006</v>
      </c>
    </row>
    <row r="4" spans="1:3" ht="11.25" customHeight="1" x14ac:dyDescent="0.2">
      <c r="A4" s="114" t="s">
        <v>158</v>
      </c>
      <c r="B4" s="115">
        <v>0.05</v>
      </c>
      <c r="C4" s="115">
        <v>14.897</v>
      </c>
    </row>
    <row r="5" spans="1:3" ht="11.25" customHeight="1" x14ac:dyDescent="0.2">
      <c r="A5" s="114" t="s">
        <v>159</v>
      </c>
      <c r="B5" s="115">
        <v>7.0000000000000007E-2</v>
      </c>
      <c r="C5" s="115">
        <v>10.789</v>
      </c>
    </row>
    <row r="6" spans="1:3" ht="11.25" customHeight="1" x14ac:dyDescent="0.2">
      <c r="A6" s="114" t="s">
        <v>160</v>
      </c>
      <c r="B6" s="115">
        <v>6.5000000000000002E-2</v>
      </c>
      <c r="C6" s="115">
        <v>11.475</v>
      </c>
    </row>
    <row r="7" spans="1:3" ht="11.25" customHeight="1" x14ac:dyDescent="0.2">
      <c r="A7" s="114" t="s">
        <v>161</v>
      </c>
      <c r="B7" s="115">
        <v>6.2E-2</v>
      </c>
      <c r="C7" s="115">
        <v>12.084</v>
      </c>
    </row>
    <row r="8" spans="1:3" ht="11.25" customHeight="1" x14ac:dyDescent="0.2">
      <c r="A8" s="114" t="s">
        <v>162</v>
      </c>
      <c r="B8" s="115">
        <v>8.1000000000000003E-2</v>
      </c>
      <c r="C8" s="115">
        <v>9.2319999999999993</v>
      </c>
    </row>
    <row r="9" spans="1:3" ht="11.25" customHeight="1" x14ac:dyDescent="0.2">
      <c r="A9" s="114" t="s">
        <v>163</v>
      </c>
      <c r="B9" s="115">
        <v>7.6999999999999999E-2</v>
      </c>
      <c r="C9" s="115">
        <v>9.7200000000000006</v>
      </c>
    </row>
    <row r="10" spans="1:3" ht="11.25" customHeight="1" x14ac:dyDescent="0.2">
      <c r="A10" s="116" t="s">
        <v>164</v>
      </c>
      <c r="B10" s="117">
        <v>7.3999999999999996E-2</v>
      </c>
      <c r="C10" s="117">
        <v>10.166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workbookViewId="0"/>
  </sheetViews>
  <sheetFormatPr baseColWidth="10" defaultColWidth="9" defaultRowHeight="12.75" x14ac:dyDescent="0.2"/>
  <cols>
    <col min="1" max="1" width="67.6640625" customWidth="1"/>
    <col min="2" max="2" width="19.83203125" customWidth="1"/>
    <col min="3" max="3" width="11.6640625" customWidth="1"/>
  </cols>
  <sheetData>
    <row r="1" spans="1:3" ht="22.5" customHeight="1" x14ac:dyDescent="0.2">
      <c r="A1" s="104" t="s">
        <v>153</v>
      </c>
      <c r="B1" s="111" t="s">
        <v>165</v>
      </c>
      <c r="C1" s="111" t="s">
        <v>155</v>
      </c>
    </row>
    <row r="2" spans="1:3" ht="11.25" customHeight="1" x14ac:dyDescent="0.2">
      <c r="A2" s="112" t="s">
        <v>166</v>
      </c>
      <c r="B2" s="113">
        <v>4.4999999999999998E-2</v>
      </c>
      <c r="C2" s="113">
        <v>18.687999999999999</v>
      </c>
    </row>
    <row r="3" spans="1:3" ht="11.25" customHeight="1" x14ac:dyDescent="0.2">
      <c r="A3" s="114" t="s">
        <v>167</v>
      </c>
      <c r="B3" s="115">
        <v>4.2999999999999997E-2</v>
      </c>
      <c r="C3" s="115">
        <v>19.332999999999998</v>
      </c>
    </row>
    <row r="4" spans="1:3" ht="11.25" customHeight="1" x14ac:dyDescent="0.2">
      <c r="A4" s="114" t="s">
        <v>168</v>
      </c>
      <c r="B4" s="115">
        <v>4.2000000000000003E-2</v>
      </c>
      <c r="C4" s="115">
        <v>20.169</v>
      </c>
    </row>
    <row r="5" spans="1:3" ht="11.25" customHeight="1" x14ac:dyDescent="0.2">
      <c r="A5" s="114" t="s">
        <v>169</v>
      </c>
      <c r="B5" s="115">
        <v>6.0999999999999999E-2</v>
      </c>
      <c r="C5" s="115">
        <v>13.85</v>
      </c>
    </row>
    <row r="6" spans="1:3" ht="11.25" customHeight="1" x14ac:dyDescent="0.2">
      <c r="A6" s="114" t="s">
        <v>170</v>
      </c>
      <c r="B6" s="115">
        <v>5.7000000000000002E-2</v>
      </c>
      <c r="C6" s="115">
        <v>14.622</v>
      </c>
    </row>
    <row r="7" spans="1:3" ht="11.25" customHeight="1" x14ac:dyDescent="0.2">
      <c r="A7" s="114" t="s">
        <v>171</v>
      </c>
      <c r="B7" s="115">
        <v>5.6000000000000001E-2</v>
      </c>
      <c r="C7" s="115">
        <v>15.095000000000001</v>
      </c>
    </row>
    <row r="8" spans="1:3" ht="11.25" customHeight="1" x14ac:dyDescent="0.2">
      <c r="A8" s="114" t="s">
        <v>172</v>
      </c>
      <c r="B8" s="115">
        <v>7.5999999999999998E-2</v>
      </c>
      <c r="C8" s="115">
        <v>11.016999999999999</v>
      </c>
    </row>
    <row r="9" spans="1:3" ht="11.25" customHeight="1" x14ac:dyDescent="0.2">
      <c r="A9" s="114" t="s">
        <v>173</v>
      </c>
      <c r="B9" s="115">
        <v>7.1999999999999995E-2</v>
      </c>
      <c r="C9" s="115">
        <v>11.74</v>
      </c>
    </row>
    <row r="10" spans="1:3" ht="11.25" customHeight="1" x14ac:dyDescent="0.2">
      <c r="A10" s="116" t="s">
        <v>174</v>
      </c>
      <c r="B10" s="117">
        <v>7.0000000000000007E-2</v>
      </c>
      <c r="C10" s="117">
        <v>12.061</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8"/>
  <sheetViews>
    <sheetView workbookViewId="0"/>
  </sheetViews>
  <sheetFormatPr baseColWidth="10" defaultColWidth="9" defaultRowHeight="12.75" x14ac:dyDescent="0.2"/>
  <cols>
    <col min="1" max="4" width="15.6640625" customWidth="1"/>
  </cols>
  <sheetData>
    <row r="1" spans="1:4" ht="15" customHeight="1" x14ac:dyDescent="0.2">
      <c r="A1" s="142" t="s">
        <v>175</v>
      </c>
      <c r="B1" s="143"/>
      <c r="C1" s="144" t="s">
        <v>176</v>
      </c>
      <c r="D1" s="145"/>
    </row>
    <row r="2" spans="1:4" ht="11.25" customHeight="1" x14ac:dyDescent="0.2">
      <c r="A2" s="118" t="s">
        <v>177</v>
      </c>
      <c r="B2" s="119" t="s">
        <v>178</v>
      </c>
      <c r="C2" s="120" t="s">
        <v>179</v>
      </c>
      <c r="D2" s="121" t="s">
        <v>178</v>
      </c>
    </row>
    <row r="3" spans="1:4" ht="11.25" customHeight="1" x14ac:dyDescent="0.2">
      <c r="A3" s="52" t="s">
        <v>180</v>
      </c>
      <c r="B3" s="122">
        <v>2.7E-2</v>
      </c>
      <c r="C3" s="123" t="s">
        <v>181</v>
      </c>
      <c r="D3" s="124">
        <v>6.1100000000000002E-2</v>
      </c>
    </row>
    <row r="4" spans="1:4" ht="11.25" customHeight="1" x14ac:dyDescent="0.2">
      <c r="A4" s="56" t="s">
        <v>182</v>
      </c>
      <c r="B4" s="125">
        <v>0.17100000000000001</v>
      </c>
      <c r="C4" s="126" t="s">
        <v>183</v>
      </c>
      <c r="D4" s="127">
        <v>1.7000000000000001E-2</v>
      </c>
    </row>
    <row r="5" spans="1:4" ht="11.25" customHeight="1" x14ac:dyDescent="0.2">
      <c r="A5" s="56" t="s">
        <v>184</v>
      </c>
      <c r="B5" s="125">
        <v>2.1000000000000001E-2</v>
      </c>
      <c r="C5" s="126" t="s">
        <v>185</v>
      </c>
      <c r="D5" s="127">
        <v>1.7000000000000001E-2</v>
      </c>
    </row>
    <row r="6" spans="1:4" ht="11.25" customHeight="1" x14ac:dyDescent="0.2">
      <c r="A6" s="56" t="s">
        <v>186</v>
      </c>
      <c r="B6" s="125">
        <v>0.112</v>
      </c>
      <c r="C6" s="126" t="s">
        <v>187</v>
      </c>
      <c r="D6" s="127">
        <v>8.6199999999999999E-2</v>
      </c>
    </row>
    <row r="7" spans="1:4" ht="11.25" customHeight="1" x14ac:dyDescent="0.2">
      <c r="A7" s="56" t="s">
        <v>188</v>
      </c>
      <c r="B7" s="125">
        <v>0.38100000000000001</v>
      </c>
      <c r="C7" s="126" t="s">
        <v>189</v>
      </c>
      <c r="D7" s="127">
        <v>6.0400000000000002E-2</v>
      </c>
    </row>
    <row r="8" spans="1:4" ht="11.25" customHeight="1" x14ac:dyDescent="0.2">
      <c r="A8" s="56" t="s">
        <v>190</v>
      </c>
      <c r="B8" s="125">
        <v>8.1000000000000003E-2</v>
      </c>
      <c r="C8" s="126" t="s">
        <v>191</v>
      </c>
      <c r="D8" s="127">
        <v>6.0400000000000002E-2</v>
      </c>
    </row>
    <row r="9" spans="1:4" ht="11.25" customHeight="1" x14ac:dyDescent="0.2">
      <c r="A9" s="56" t="s">
        <v>192</v>
      </c>
      <c r="B9" s="125">
        <v>4.7E-2</v>
      </c>
      <c r="C9" s="126" t="s">
        <v>193</v>
      </c>
      <c r="D9" s="127">
        <v>3.3099999999999997E-2</v>
      </c>
    </row>
    <row r="10" spans="1:4" ht="11.25" customHeight="1" x14ac:dyDescent="0.2">
      <c r="A10" s="56" t="s">
        <v>194</v>
      </c>
      <c r="B10" s="125">
        <v>3.2000000000000001E-2</v>
      </c>
      <c r="C10" s="126" t="s">
        <v>195</v>
      </c>
      <c r="D10" s="127">
        <v>0.35670000000000002</v>
      </c>
    </row>
    <row r="11" spans="1:4" ht="11.25" customHeight="1" x14ac:dyDescent="0.2">
      <c r="A11" s="56" t="s">
        <v>196</v>
      </c>
      <c r="B11" s="125">
        <v>0.04</v>
      </c>
      <c r="C11" s="126" t="s">
        <v>197</v>
      </c>
      <c r="D11" s="127">
        <v>1.8E-3</v>
      </c>
    </row>
    <row r="12" spans="1:4" ht="11.25" customHeight="1" x14ac:dyDescent="0.2">
      <c r="A12" s="56" t="s">
        <v>198</v>
      </c>
      <c r="B12" s="125">
        <v>6.6000000000000003E-2</v>
      </c>
      <c r="C12" s="126" t="s">
        <v>199</v>
      </c>
      <c r="D12" s="127">
        <v>1.34E-2</v>
      </c>
    </row>
    <row r="13" spans="1:4" ht="11.25" customHeight="1" x14ac:dyDescent="0.2">
      <c r="A13" s="56" t="s">
        <v>200</v>
      </c>
      <c r="B13" s="125">
        <v>3.0000000000000001E-3</v>
      </c>
      <c r="C13" s="126" t="s">
        <v>201</v>
      </c>
      <c r="D13" s="127">
        <v>1.8200000000000001E-2</v>
      </c>
    </row>
    <row r="14" spans="1:4" ht="11.25" customHeight="1" x14ac:dyDescent="0.2">
      <c r="A14" s="56" t="s">
        <v>202</v>
      </c>
      <c r="B14" s="125">
        <v>1.7000000000000001E-2</v>
      </c>
      <c r="C14" s="126" t="s">
        <v>203</v>
      </c>
      <c r="D14" s="127">
        <v>1.8200000000000001E-2</v>
      </c>
    </row>
    <row r="15" spans="1:4" ht="11.25" customHeight="1" x14ac:dyDescent="0.2">
      <c r="A15" s="56" t="s">
        <v>204</v>
      </c>
      <c r="B15" s="125">
        <v>2E-3</v>
      </c>
      <c r="C15" s="126" t="s">
        <v>205</v>
      </c>
      <c r="D15" s="127">
        <v>8.9300000000000004E-2</v>
      </c>
    </row>
    <row r="16" spans="1:4" ht="11.25" customHeight="1" x14ac:dyDescent="0.2">
      <c r="A16" s="128"/>
      <c r="B16" s="82"/>
      <c r="C16" s="126" t="s">
        <v>206</v>
      </c>
      <c r="D16" s="127">
        <v>0.14680000000000001</v>
      </c>
    </row>
    <row r="17" spans="1:4" ht="11.25" customHeight="1" x14ac:dyDescent="0.2">
      <c r="A17" s="128"/>
      <c r="B17" s="82"/>
      <c r="C17" s="126" t="s">
        <v>207</v>
      </c>
      <c r="D17" s="127">
        <v>1.0200000000000001E-2</v>
      </c>
    </row>
    <row r="18" spans="1:4" ht="11.25" customHeight="1" x14ac:dyDescent="0.2">
      <c r="A18" s="1"/>
      <c r="B18" s="129"/>
      <c r="C18" s="130" t="s">
        <v>208</v>
      </c>
      <c r="D18" s="131">
        <v>1.0200000000000001E-2</v>
      </c>
    </row>
  </sheetData>
  <mergeCells count="2">
    <mergeCell ref="A1:B1"/>
    <mergeCell ref="C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
  <sheetViews>
    <sheetView workbookViewId="0">
      <selection activeCell="B31" sqref="B31"/>
    </sheetView>
  </sheetViews>
  <sheetFormatPr baseColWidth="10" defaultColWidth="9" defaultRowHeight="12.75" x14ac:dyDescent="0.2"/>
  <cols>
    <col min="1" max="1" width="8.6640625" customWidth="1"/>
    <col min="2" max="2" width="14" customWidth="1"/>
    <col min="3" max="5" width="13.6640625" customWidth="1"/>
    <col min="6" max="6" width="14" customWidth="1"/>
    <col min="7" max="8" width="13.6640625" customWidth="1"/>
  </cols>
  <sheetData>
    <row r="1" spans="1:8" ht="15.75" customHeight="1" x14ac:dyDescent="0.2">
      <c r="A1" s="135"/>
      <c r="B1" s="137" t="s">
        <v>17</v>
      </c>
      <c r="C1" s="138"/>
      <c r="D1" s="138"/>
      <c r="E1" s="138"/>
      <c r="F1" s="138"/>
      <c r="G1" s="138"/>
      <c r="H1" s="138"/>
    </row>
    <row r="2" spans="1:8" ht="10.7" customHeight="1" x14ac:dyDescent="0.2">
      <c r="A2" s="136"/>
      <c r="B2" s="19" t="s">
        <v>18</v>
      </c>
      <c r="C2" s="19" t="s">
        <v>19</v>
      </c>
      <c r="D2" s="19" t="s">
        <v>20</v>
      </c>
      <c r="E2" s="19" t="s">
        <v>21</v>
      </c>
      <c r="F2" s="20" t="s">
        <v>22</v>
      </c>
      <c r="G2" s="21" t="s">
        <v>23</v>
      </c>
      <c r="H2" s="3" t="s">
        <v>24</v>
      </c>
    </row>
    <row r="3" spans="1:8" ht="10.7" customHeight="1" x14ac:dyDescent="0.2">
      <c r="A3" s="22">
        <v>2009</v>
      </c>
      <c r="B3" s="23">
        <v>80.86</v>
      </c>
      <c r="C3" s="23">
        <v>72.83</v>
      </c>
      <c r="D3" s="23">
        <v>68.900000000000006</v>
      </c>
      <c r="E3" s="23">
        <v>67.45</v>
      </c>
      <c r="F3" s="23">
        <v>66.39</v>
      </c>
      <c r="G3" s="23">
        <v>65.180000000000007</v>
      </c>
      <c r="H3" s="24">
        <v>64.599999999999994</v>
      </c>
    </row>
    <row r="4" spans="1:8" ht="10.35" customHeight="1" x14ac:dyDescent="0.2">
      <c r="A4" s="25">
        <v>2010</v>
      </c>
      <c r="B4" s="26">
        <v>97.08</v>
      </c>
      <c r="C4" s="26">
        <v>89.14</v>
      </c>
      <c r="D4" s="26">
        <v>85.41</v>
      </c>
      <c r="E4" s="26">
        <v>84</v>
      </c>
      <c r="F4" s="26">
        <v>82.97</v>
      </c>
      <c r="G4" s="26">
        <v>81.94</v>
      </c>
      <c r="H4" s="27">
        <v>81.39</v>
      </c>
    </row>
    <row r="5" spans="1:8" ht="10.35" customHeight="1" x14ac:dyDescent="0.2">
      <c r="A5" s="25">
        <v>2011</v>
      </c>
      <c r="B5" s="26">
        <v>109.32</v>
      </c>
      <c r="C5" s="26">
        <v>101.71</v>
      </c>
      <c r="D5" s="26">
        <v>98.03</v>
      </c>
      <c r="E5" s="26">
        <v>96.74</v>
      </c>
      <c r="F5" s="26">
        <v>95.71</v>
      </c>
      <c r="G5" s="26">
        <v>94.66</v>
      </c>
      <c r="H5" s="27">
        <v>94.13</v>
      </c>
    </row>
    <row r="10" spans="1:8" x14ac:dyDescent="0.2">
      <c r="A10" t="s">
        <v>209</v>
      </c>
    </row>
    <row r="11" spans="1:8" x14ac:dyDescent="0.2">
      <c r="A11" s="146" t="s">
        <v>210</v>
      </c>
    </row>
    <row r="17" spans="1:8" x14ac:dyDescent="0.2">
      <c r="A17" s="146" t="s">
        <v>231</v>
      </c>
    </row>
    <row r="18" spans="1:8" x14ac:dyDescent="0.2">
      <c r="A18">
        <v>2015</v>
      </c>
      <c r="B18">
        <v>86.19</v>
      </c>
      <c r="C18">
        <v>77.8</v>
      </c>
      <c r="D18">
        <v>74.22</v>
      </c>
      <c r="E18">
        <v>73.06</v>
      </c>
      <c r="F18">
        <v>71.88</v>
      </c>
      <c r="G18">
        <v>71.08</v>
      </c>
      <c r="H18">
        <v>70.510000000000005</v>
      </c>
    </row>
    <row r="19" spans="1:8" x14ac:dyDescent="0.2">
      <c r="A19">
        <v>2016</v>
      </c>
      <c r="B19">
        <v>81.900000000000006</v>
      </c>
      <c r="C19">
        <v>73.569999999999993</v>
      </c>
      <c r="D19">
        <v>69.97</v>
      </c>
      <c r="E19">
        <v>68.959999999999994</v>
      </c>
      <c r="F19">
        <v>67.63</v>
      </c>
      <c r="G19">
        <v>66.87</v>
      </c>
      <c r="H19">
        <v>66.34</v>
      </c>
    </row>
    <row r="20" spans="1:8" x14ac:dyDescent="0.2">
      <c r="A20">
        <v>2017</v>
      </c>
      <c r="B20">
        <v>90.58</v>
      </c>
      <c r="C20">
        <v>82.46</v>
      </c>
      <c r="D20">
        <v>78.92</v>
      </c>
      <c r="E20">
        <v>77.89</v>
      </c>
      <c r="F20">
        <v>76.489999999999995</v>
      </c>
      <c r="G20">
        <v>75.81</v>
      </c>
      <c r="H20">
        <v>75.28</v>
      </c>
    </row>
    <row r="21" spans="1:8" x14ac:dyDescent="0.2">
      <c r="A21" s="146" t="s">
        <v>230</v>
      </c>
    </row>
    <row r="23" spans="1:8" x14ac:dyDescent="0.2">
      <c r="A23" s="146" t="s">
        <v>232</v>
      </c>
    </row>
    <row r="24" spans="1:8" x14ac:dyDescent="0.2">
      <c r="A24">
        <v>2015</v>
      </c>
      <c r="B24">
        <f>B3/100/0.86</f>
        <v>0.94023255813953488</v>
      </c>
      <c r="C24">
        <f t="shared" ref="C24:H24" si="0">C3/100/0.86</f>
        <v>0.84686046511627899</v>
      </c>
      <c r="D24">
        <f t="shared" si="0"/>
        <v>0.80116279069767449</v>
      </c>
      <c r="E24">
        <f t="shared" si="0"/>
        <v>0.78430232558139534</v>
      </c>
      <c r="F24">
        <f t="shared" si="0"/>
        <v>0.77197674418604656</v>
      </c>
      <c r="G24">
        <f t="shared" si="0"/>
        <v>0.75790697674418617</v>
      </c>
      <c r="H24">
        <f t="shared" si="0"/>
        <v>0.75116279069767433</v>
      </c>
    </row>
    <row r="25" spans="1:8" x14ac:dyDescent="0.2">
      <c r="A25">
        <v>2016</v>
      </c>
      <c r="B25">
        <f t="shared" ref="B25:H26" si="1">B4/100/0.86</f>
        <v>1.1288372093023256</v>
      </c>
      <c r="C25">
        <f t="shared" si="1"/>
        <v>1.0365116279069768</v>
      </c>
      <c r="D25">
        <f t="shared" si="1"/>
        <v>0.99313953488372086</v>
      </c>
      <c r="E25">
        <f t="shared" si="1"/>
        <v>0.97674418604651159</v>
      </c>
      <c r="F25">
        <f t="shared" si="1"/>
        <v>0.96476744186046515</v>
      </c>
      <c r="G25">
        <f t="shared" si="1"/>
        <v>0.9527906976744186</v>
      </c>
      <c r="H25">
        <f t="shared" si="1"/>
        <v>0.94639534883720922</v>
      </c>
    </row>
    <row r="26" spans="1:8" x14ac:dyDescent="0.2">
      <c r="A26">
        <v>2017</v>
      </c>
      <c r="B26">
        <f t="shared" si="1"/>
        <v>1.2711627906976743</v>
      </c>
      <c r="C26">
        <f t="shared" si="1"/>
        <v>1.1826744186046512</v>
      </c>
      <c r="D26">
        <f t="shared" si="1"/>
        <v>1.1398837209302326</v>
      </c>
      <c r="E26">
        <f t="shared" si="1"/>
        <v>1.1248837209302325</v>
      </c>
      <c r="F26">
        <f t="shared" si="1"/>
        <v>1.1129069767441859</v>
      </c>
      <c r="G26">
        <f t="shared" si="1"/>
        <v>1.1006976744186046</v>
      </c>
      <c r="H26">
        <f t="shared" si="1"/>
        <v>1.0945348837209301</v>
      </c>
    </row>
    <row r="28" spans="1:8" x14ac:dyDescent="0.2">
      <c r="A28" s="146" t="s">
        <v>233</v>
      </c>
    </row>
    <row r="29" spans="1:8" x14ac:dyDescent="0.2">
      <c r="A29" s="146" t="s">
        <v>234</v>
      </c>
      <c r="B29">
        <f>'energy stats'!B21</f>
        <v>42.9</v>
      </c>
      <c r="C29" s="146" t="s">
        <v>235</v>
      </c>
    </row>
    <row r="30" spans="1:8" x14ac:dyDescent="0.2">
      <c r="A30" s="146"/>
      <c r="B30" s="148" t="str">
        <f>B2</f>
        <v>800 - 1500 l</v>
      </c>
      <c r="C30" s="148" t="str">
        <f t="shared" ref="C30:H30" si="2">C2</f>
        <v>1501 - 3000 l</v>
      </c>
      <c r="D30" s="148" t="str">
        <f t="shared" si="2"/>
        <v>3001 - 6000 l</v>
      </c>
      <c r="E30" s="148" t="str">
        <f t="shared" si="2"/>
        <v>6001 - 9000 l</v>
      </c>
      <c r="F30" s="148" t="str">
        <f t="shared" si="2"/>
        <v>9001 - 14000 l</v>
      </c>
      <c r="G30" s="148" t="str">
        <f t="shared" si="2"/>
        <v>14001 - 20000 l</v>
      </c>
      <c r="H30" s="148" t="str">
        <f t="shared" si="2"/>
        <v>&gt; 20000 l</v>
      </c>
    </row>
    <row r="31" spans="1:8" x14ac:dyDescent="0.2">
      <c r="A31" s="148">
        <v>2015</v>
      </c>
      <c r="B31" s="149">
        <f>B24/42.9</f>
        <v>2.1916842847075405E-2</v>
      </c>
      <c r="C31" s="149">
        <f t="shared" ref="C31:H31" si="3">C24/42.9</f>
        <v>1.9740337182197646E-2</v>
      </c>
      <c r="D31" s="149">
        <f t="shared" si="3"/>
        <v>1.8675123326286118E-2</v>
      </c>
      <c r="E31" s="149">
        <f t="shared" si="3"/>
        <v>1.8282105491407817E-2</v>
      </c>
      <c r="F31" s="149">
        <f t="shared" si="3"/>
        <v>1.7994795901772647E-2</v>
      </c>
      <c r="G31" s="149">
        <f t="shared" si="3"/>
        <v>1.7666829294736276E-2</v>
      </c>
      <c r="H31" s="149">
        <f t="shared" si="3"/>
        <v>1.750962216078495E-2</v>
      </c>
    </row>
    <row r="32" spans="1:8" x14ac:dyDescent="0.2">
      <c r="A32" s="148">
        <v>2016</v>
      </c>
      <c r="B32" s="149">
        <f t="shared" ref="B32:H33" si="4">B25/42.9</f>
        <v>2.6313221662058871E-2</v>
      </c>
      <c r="C32" s="149">
        <f t="shared" si="4"/>
        <v>2.4161110207621839E-2</v>
      </c>
      <c r="D32" s="149">
        <f t="shared" si="4"/>
        <v>2.3150105708245241E-2</v>
      </c>
      <c r="E32" s="149">
        <f t="shared" si="4"/>
        <v>2.2767929744673929E-2</v>
      </c>
      <c r="F32" s="149">
        <f t="shared" si="4"/>
        <v>2.2488751558519003E-2</v>
      </c>
      <c r="G32" s="149">
        <f t="shared" si="4"/>
        <v>2.220957337236407E-2</v>
      </c>
      <c r="H32" s="149">
        <f t="shared" si="4"/>
        <v>2.2060497641892989E-2</v>
      </c>
    </row>
    <row r="33" spans="1:8" x14ac:dyDescent="0.2">
      <c r="A33" s="148">
        <v>2017</v>
      </c>
      <c r="B33" s="149">
        <f t="shared" si="4"/>
        <v>2.9630834281997073E-2</v>
      </c>
      <c r="C33" s="149">
        <f t="shared" si="4"/>
        <v>2.7568168265842685E-2</v>
      </c>
      <c r="D33" s="149">
        <f t="shared" si="4"/>
        <v>2.6570716105599829E-2</v>
      </c>
      <c r="E33" s="149">
        <f t="shared" si="4"/>
        <v>2.6221065755949475E-2</v>
      </c>
      <c r="F33" s="149">
        <f t="shared" si="4"/>
        <v>2.5941887569794545E-2</v>
      </c>
      <c r="G33" s="149">
        <f t="shared" si="4"/>
        <v>2.5657288447986121E-2</v>
      </c>
      <c r="H33" s="149">
        <f t="shared" si="4"/>
        <v>2.5513633653168534E-2</v>
      </c>
    </row>
  </sheetData>
  <mergeCells count="2">
    <mergeCell ref="A1:A2"/>
    <mergeCell ref="B1:H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ED07-62ED-4D92-8F13-9D3456D2C212}">
  <dimension ref="A1:H4"/>
  <sheetViews>
    <sheetView workbookViewId="0"/>
  </sheetViews>
  <sheetFormatPr baseColWidth="10" defaultRowHeight="12.75" x14ac:dyDescent="0.2"/>
  <sheetData>
    <row r="1" spans="1:8" x14ac:dyDescent="0.2">
      <c r="B1" t="str">
        <f>'fuel oil prices conversion'!B30</f>
        <v>800 - 1500 l</v>
      </c>
      <c r="C1" t="str">
        <f>'fuel oil prices conversion'!C30</f>
        <v>1501 - 3000 l</v>
      </c>
      <c r="D1" t="str">
        <f>'fuel oil prices conversion'!D30</f>
        <v>3001 - 6000 l</v>
      </c>
      <c r="E1" t="str">
        <f>'fuel oil prices conversion'!E30</f>
        <v>6001 - 9000 l</v>
      </c>
      <c r="F1" t="str">
        <f>'fuel oil prices conversion'!F30</f>
        <v>9001 - 14000 l</v>
      </c>
      <c r="G1" t="str">
        <f>'fuel oil prices conversion'!G30</f>
        <v>14001 - 20000 l</v>
      </c>
      <c r="H1" t="str">
        <f>'fuel oil prices conversion'!H30</f>
        <v>&gt; 20000 l</v>
      </c>
    </row>
    <row r="2" spans="1:8" x14ac:dyDescent="0.2">
      <c r="A2">
        <f>'fuel oil prices conversion'!A31</f>
        <v>2015</v>
      </c>
      <c r="B2">
        <f>'fuel oil prices conversion'!B31</f>
        <v>2.1916842847075405E-2</v>
      </c>
      <c r="C2">
        <f>'fuel oil prices conversion'!C31</f>
        <v>1.9740337182197646E-2</v>
      </c>
      <c r="D2">
        <f>'fuel oil prices conversion'!D31</f>
        <v>1.8675123326286118E-2</v>
      </c>
      <c r="E2">
        <f>'fuel oil prices conversion'!E31</f>
        <v>1.8282105491407817E-2</v>
      </c>
      <c r="F2">
        <f>'fuel oil prices conversion'!F31</f>
        <v>1.7994795901772647E-2</v>
      </c>
      <c r="G2">
        <f>'fuel oil prices conversion'!G31</f>
        <v>1.7666829294736276E-2</v>
      </c>
      <c r="H2">
        <f>'fuel oil prices conversion'!H31</f>
        <v>1.750962216078495E-2</v>
      </c>
    </row>
    <row r="3" spans="1:8" x14ac:dyDescent="0.2">
      <c r="A3">
        <f>'fuel oil prices conversion'!A32</f>
        <v>2016</v>
      </c>
      <c r="B3">
        <f>'fuel oil prices conversion'!B32</f>
        <v>2.6313221662058871E-2</v>
      </c>
      <c r="C3">
        <f>'fuel oil prices conversion'!C32</f>
        <v>2.4161110207621839E-2</v>
      </c>
      <c r="D3">
        <f>'fuel oil prices conversion'!D32</f>
        <v>2.3150105708245241E-2</v>
      </c>
      <c r="E3">
        <f>'fuel oil prices conversion'!E32</f>
        <v>2.2767929744673929E-2</v>
      </c>
      <c r="F3">
        <f>'fuel oil prices conversion'!F32</f>
        <v>2.2488751558519003E-2</v>
      </c>
      <c r="G3">
        <f>'fuel oil prices conversion'!G32</f>
        <v>2.220957337236407E-2</v>
      </c>
      <c r="H3">
        <f>'fuel oil prices conversion'!H32</f>
        <v>2.2060497641892989E-2</v>
      </c>
    </row>
    <row r="4" spans="1:8" x14ac:dyDescent="0.2">
      <c r="A4">
        <f>'fuel oil prices conversion'!A33</f>
        <v>2017</v>
      </c>
      <c r="B4">
        <f>'fuel oil prices conversion'!B33</f>
        <v>2.9630834281997073E-2</v>
      </c>
      <c r="C4">
        <f>'fuel oil prices conversion'!C33</f>
        <v>2.7568168265842685E-2</v>
      </c>
      <c r="D4">
        <f>'fuel oil prices conversion'!D33</f>
        <v>2.6570716105599829E-2</v>
      </c>
      <c r="E4">
        <f>'fuel oil prices conversion'!E33</f>
        <v>2.6221065755949475E-2</v>
      </c>
      <c r="F4">
        <f>'fuel oil prices conversion'!F33</f>
        <v>2.5941887569794545E-2</v>
      </c>
      <c r="G4">
        <f>'fuel oil prices conversion'!G33</f>
        <v>2.5657288447986121E-2</v>
      </c>
      <c r="H4">
        <f>'fuel oil prices conversion'!H33</f>
        <v>2.5513633653168534E-2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6"/>
  <sheetViews>
    <sheetView workbookViewId="0">
      <selection activeCell="C23" sqref="C23"/>
    </sheetView>
  </sheetViews>
  <sheetFormatPr baseColWidth="10" defaultColWidth="9" defaultRowHeight="12.75" x14ac:dyDescent="0.2"/>
  <cols>
    <col min="1" max="1" width="9.83203125" customWidth="1"/>
    <col min="2" max="5" width="15.1640625" customWidth="1"/>
  </cols>
  <sheetData>
    <row r="1" spans="1:5" ht="15" customHeight="1" x14ac:dyDescent="0.2">
      <c r="A1" s="135"/>
      <c r="B1" s="28"/>
      <c r="C1" s="29" t="s">
        <v>25</v>
      </c>
      <c r="D1" s="30" t="s">
        <v>26</v>
      </c>
      <c r="E1" s="31"/>
    </row>
    <row r="2" spans="1:5" ht="12" customHeight="1" x14ac:dyDescent="0.2">
      <c r="A2" s="136"/>
      <c r="B2" s="32" t="s">
        <v>27</v>
      </c>
      <c r="C2" s="32" t="s">
        <v>28</v>
      </c>
      <c r="D2" s="32" t="s">
        <v>29</v>
      </c>
      <c r="E2" s="33" t="s">
        <v>30</v>
      </c>
    </row>
    <row r="3" spans="1:5" ht="12" customHeight="1" x14ac:dyDescent="0.2">
      <c r="A3" s="34">
        <v>2009</v>
      </c>
      <c r="B3" s="35">
        <v>9.5899999999999999E-2</v>
      </c>
      <c r="C3" s="35">
        <v>9.0800000000000006E-2</v>
      </c>
      <c r="D3" s="35">
        <v>8.8900000000000007E-2</v>
      </c>
      <c r="E3" s="36">
        <v>8.6300000000000002E-2</v>
      </c>
    </row>
    <row r="4" spans="1:5" ht="12" customHeight="1" x14ac:dyDescent="0.2">
      <c r="A4" s="37">
        <v>2010</v>
      </c>
      <c r="B4" s="38">
        <v>9.11E-2</v>
      </c>
      <c r="C4" s="38">
        <v>8.6599999999999996E-2</v>
      </c>
      <c r="D4" s="38">
        <v>8.48E-2</v>
      </c>
      <c r="E4" s="39">
        <v>8.2799999999999999E-2</v>
      </c>
    </row>
    <row r="5" spans="1:5" ht="12" customHeight="1" x14ac:dyDescent="0.2">
      <c r="A5" s="37">
        <v>2011</v>
      </c>
      <c r="B5" s="38">
        <v>9.5299999999999996E-2</v>
      </c>
      <c r="C5" s="38">
        <v>9.11E-2</v>
      </c>
      <c r="D5" s="38">
        <v>8.9599999999999999E-2</v>
      </c>
      <c r="E5" s="39">
        <v>8.7499999999999994E-2</v>
      </c>
    </row>
    <row r="10" spans="1:5" x14ac:dyDescent="0.2">
      <c r="A10" t="s">
        <v>211</v>
      </c>
    </row>
    <row r="11" spans="1:5" x14ac:dyDescent="0.2">
      <c r="A11" s="146" t="s">
        <v>210</v>
      </c>
    </row>
    <row r="15" spans="1:5" x14ac:dyDescent="0.2">
      <c r="A15">
        <v>2015</v>
      </c>
      <c r="B15">
        <v>9.6799999999999997E-2</v>
      </c>
      <c r="C15">
        <v>9.1300000000000006E-2</v>
      </c>
      <c r="D15">
        <v>8.9700000000000002E-2</v>
      </c>
      <c r="E15">
        <v>8.6699999999999999E-2</v>
      </c>
    </row>
    <row r="16" spans="1:5" x14ac:dyDescent="0.2">
      <c r="A16">
        <v>2016</v>
      </c>
      <c r="B16">
        <v>9.6199999999999994E-2</v>
      </c>
      <c r="C16">
        <v>9.0999999999999998E-2</v>
      </c>
      <c r="D16">
        <v>8.8499999999999995E-2</v>
      </c>
      <c r="E16">
        <v>8.5199999999999998E-2</v>
      </c>
    </row>
    <row r="17" spans="1:5" x14ac:dyDescent="0.2">
      <c r="A17">
        <v>2017</v>
      </c>
      <c r="B17">
        <v>9.3399999999999997E-2</v>
      </c>
      <c r="C17">
        <v>8.8400000000000006E-2</v>
      </c>
      <c r="D17">
        <v>8.6199999999999999E-2</v>
      </c>
      <c r="E17">
        <v>8.2799999999999999E-2</v>
      </c>
    </row>
    <row r="18" spans="1:5" x14ac:dyDescent="0.2">
      <c r="A18" s="146" t="s">
        <v>230</v>
      </c>
    </row>
    <row r="21" spans="1:5" x14ac:dyDescent="0.2">
      <c r="A21" s="146" t="s">
        <v>236</v>
      </c>
    </row>
    <row r="22" spans="1:5" x14ac:dyDescent="0.2">
      <c r="A22" s="146" t="s">
        <v>237</v>
      </c>
      <c r="B22">
        <v>0.27779999999999999</v>
      </c>
      <c r="C22" s="146" t="s">
        <v>238</v>
      </c>
    </row>
    <row r="23" spans="1:5" x14ac:dyDescent="0.2">
      <c r="A23" s="146"/>
      <c r="B23" s="148" t="str">
        <f>B2</f>
        <v>20,000 kWh</v>
      </c>
      <c r="C23" s="148" t="str">
        <f t="shared" ref="C23:E23" si="0">C2</f>
        <v>50,000 kWh</v>
      </c>
      <c r="D23" s="148" t="str">
        <f t="shared" si="0"/>
        <v>100,000 kWh</v>
      </c>
      <c r="E23" s="148" t="str">
        <f t="shared" si="0"/>
        <v>500,000 kWh</v>
      </c>
    </row>
    <row r="24" spans="1:5" x14ac:dyDescent="0.2">
      <c r="A24" s="148">
        <v>2015</v>
      </c>
      <c r="B24">
        <f>B15*0.2778</f>
        <v>2.6891039999999998E-2</v>
      </c>
      <c r="C24">
        <f t="shared" ref="C24:E24" si="1">C15*0.2778</f>
        <v>2.5363139999999999E-2</v>
      </c>
      <c r="D24">
        <f t="shared" si="1"/>
        <v>2.4918659999999999E-2</v>
      </c>
      <c r="E24">
        <f t="shared" si="1"/>
        <v>2.4085260000000001E-2</v>
      </c>
    </row>
    <row r="25" spans="1:5" x14ac:dyDescent="0.2">
      <c r="A25" s="148">
        <v>2016</v>
      </c>
      <c r="B25">
        <f t="shared" ref="B25:E26" si="2">B16*0.2778</f>
        <v>2.6724359999999999E-2</v>
      </c>
      <c r="C25">
        <f t="shared" si="2"/>
        <v>2.5279799999999998E-2</v>
      </c>
      <c r="D25">
        <f t="shared" si="2"/>
        <v>2.4585299999999997E-2</v>
      </c>
      <c r="E25">
        <f t="shared" si="2"/>
        <v>2.3668559999999998E-2</v>
      </c>
    </row>
    <row r="26" spans="1:5" x14ac:dyDescent="0.2">
      <c r="A26" s="148">
        <v>2017</v>
      </c>
      <c r="B26">
        <f t="shared" si="2"/>
        <v>2.5946519999999997E-2</v>
      </c>
      <c r="C26">
        <f t="shared" si="2"/>
        <v>2.4557519999999999E-2</v>
      </c>
      <c r="D26">
        <f t="shared" si="2"/>
        <v>2.394636E-2</v>
      </c>
      <c r="E26">
        <f t="shared" si="2"/>
        <v>2.3001839999999999E-2</v>
      </c>
    </row>
  </sheetData>
  <mergeCells count="1">
    <mergeCell ref="A1:A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37BC8-9C00-428B-AC84-BE06656955B0}">
  <dimension ref="A1:E4"/>
  <sheetViews>
    <sheetView workbookViewId="0"/>
  </sheetViews>
  <sheetFormatPr baseColWidth="10" defaultRowHeight="12.75" x14ac:dyDescent="0.2"/>
  <sheetData>
    <row r="1" spans="1:5" x14ac:dyDescent="0.2">
      <c r="B1" t="str">
        <f>'gas prices conversion'!B23</f>
        <v>20,000 kWh</v>
      </c>
      <c r="C1" t="str">
        <f>'gas prices conversion'!C23</f>
        <v>50,000 kWh</v>
      </c>
      <c r="D1" t="str">
        <f>'gas prices conversion'!D23</f>
        <v>100,000 kWh</v>
      </c>
      <c r="E1" t="str">
        <f>'gas prices conversion'!E23</f>
        <v>500,000 kWh</v>
      </c>
    </row>
    <row r="2" spans="1:5" x14ac:dyDescent="0.2">
      <c r="A2">
        <f>'gas prices conversion'!A24</f>
        <v>2015</v>
      </c>
      <c r="B2">
        <f>'gas prices conversion'!B24</f>
        <v>2.6891039999999998E-2</v>
      </c>
      <c r="C2">
        <f>'gas prices conversion'!C24</f>
        <v>2.5363139999999999E-2</v>
      </c>
      <c r="D2">
        <f>'gas prices conversion'!D24</f>
        <v>2.4918659999999999E-2</v>
      </c>
      <c r="E2">
        <f>'gas prices conversion'!E24</f>
        <v>2.4085260000000001E-2</v>
      </c>
    </row>
    <row r="3" spans="1:5" x14ac:dyDescent="0.2">
      <c r="A3">
        <f>'gas prices conversion'!A25</f>
        <v>2016</v>
      </c>
      <c r="B3">
        <f>'gas prices conversion'!B25</f>
        <v>2.6724359999999999E-2</v>
      </c>
      <c r="C3">
        <f>'gas prices conversion'!C25</f>
        <v>2.5279799999999998E-2</v>
      </c>
      <c r="D3">
        <f>'gas prices conversion'!D25</f>
        <v>2.4585299999999997E-2</v>
      </c>
      <c r="E3">
        <f>'gas prices conversion'!E25</f>
        <v>2.3668559999999998E-2</v>
      </c>
    </row>
    <row r="4" spans="1:5" x14ac:dyDescent="0.2">
      <c r="A4">
        <f>'gas prices conversion'!A26</f>
        <v>2017</v>
      </c>
      <c r="B4">
        <f>'gas prices conversion'!B26</f>
        <v>2.5946519999999997E-2</v>
      </c>
      <c r="C4">
        <f>'gas prices conversion'!C26</f>
        <v>2.4557519999999999E-2</v>
      </c>
      <c r="D4">
        <f>'gas prices conversion'!D26</f>
        <v>2.394636E-2</v>
      </c>
      <c r="E4">
        <f>'gas prices conversion'!E26</f>
        <v>2.3001839999999999E-2</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
  <sheetViews>
    <sheetView workbookViewId="0">
      <selection activeCell="B29" sqref="B29:B31"/>
    </sheetView>
  </sheetViews>
  <sheetFormatPr baseColWidth="10" defaultColWidth="9" defaultRowHeight="12.75" x14ac:dyDescent="0.2"/>
  <cols>
    <col min="1" max="1" width="9.83203125" customWidth="1"/>
    <col min="2" max="2" width="15.33203125" customWidth="1"/>
  </cols>
  <sheetData>
    <row r="1" spans="1:2" ht="23.25" customHeight="1" x14ac:dyDescent="0.2">
      <c r="A1" s="18"/>
      <c r="B1" s="40" t="s">
        <v>31</v>
      </c>
    </row>
    <row r="2" spans="1:2" ht="12" customHeight="1" x14ac:dyDescent="0.2">
      <c r="A2" s="34">
        <v>2009</v>
      </c>
      <c r="B2" s="41">
        <v>2309</v>
      </c>
    </row>
    <row r="3" spans="1:2" ht="12" customHeight="1" x14ac:dyDescent="0.2">
      <c r="A3" s="37">
        <v>2010</v>
      </c>
      <c r="B3" s="42">
        <v>2378.35</v>
      </c>
    </row>
    <row r="4" spans="1:2" ht="12" customHeight="1" x14ac:dyDescent="0.2">
      <c r="A4" s="37">
        <v>2011</v>
      </c>
      <c r="B4" s="42">
        <v>2344.2800000000002</v>
      </c>
    </row>
    <row r="10" spans="1:2" x14ac:dyDescent="0.2">
      <c r="A10" t="s">
        <v>212</v>
      </c>
    </row>
    <row r="11" spans="1:2" x14ac:dyDescent="0.2">
      <c r="A11" s="146" t="s">
        <v>210</v>
      </c>
    </row>
    <row r="14" spans="1:2" x14ac:dyDescent="0.2">
      <c r="A14">
        <v>2015</v>
      </c>
      <c r="B14">
        <v>2286.5100000000002</v>
      </c>
    </row>
    <row r="15" spans="1:2" x14ac:dyDescent="0.2">
      <c r="A15">
        <v>2016</v>
      </c>
      <c r="B15">
        <v>2179.87</v>
      </c>
    </row>
    <row r="16" spans="1:2" x14ac:dyDescent="0.2">
      <c r="A16">
        <v>2017</v>
      </c>
      <c r="B16">
        <v>2157.04</v>
      </c>
    </row>
    <row r="17" spans="1:3" x14ac:dyDescent="0.2">
      <c r="A17" s="146" t="s">
        <v>230</v>
      </c>
    </row>
    <row r="21" spans="1:3" x14ac:dyDescent="0.2">
      <c r="A21" s="146" t="s">
        <v>239</v>
      </c>
    </row>
    <row r="22" spans="1:3" x14ac:dyDescent="0.2">
      <c r="A22">
        <v>2015</v>
      </c>
      <c r="B22">
        <f>B2/6000</f>
        <v>0.38483333333333336</v>
      </c>
    </row>
    <row r="23" spans="1:3" x14ac:dyDescent="0.2">
      <c r="A23">
        <v>2016</v>
      </c>
      <c r="B23">
        <f t="shared" ref="B23:B24" si="0">B3/6000</f>
        <v>0.39639166666666664</v>
      </c>
    </row>
    <row r="24" spans="1:3" x14ac:dyDescent="0.2">
      <c r="A24">
        <v>2017</v>
      </c>
      <c r="B24">
        <f t="shared" si="0"/>
        <v>0.39071333333333336</v>
      </c>
    </row>
    <row r="27" spans="1:3" x14ac:dyDescent="0.2">
      <c r="A27" s="146" t="s">
        <v>240</v>
      </c>
    </row>
    <row r="28" spans="1:3" x14ac:dyDescent="0.2">
      <c r="A28" s="146" t="s">
        <v>234</v>
      </c>
      <c r="B28">
        <v>18</v>
      </c>
      <c r="C28" s="146" t="s">
        <v>241</v>
      </c>
    </row>
    <row r="29" spans="1:3" x14ac:dyDescent="0.2">
      <c r="A29">
        <v>2015</v>
      </c>
      <c r="B29">
        <f>B22/18</f>
        <v>2.137962962962963E-2</v>
      </c>
    </row>
    <row r="30" spans="1:3" x14ac:dyDescent="0.2">
      <c r="A30">
        <v>2016</v>
      </c>
      <c r="B30">
        <f t="shared" ref="B30:B31" si="1">B23/18</f>
        <v>2.2021759259259258E-2</v>
      </c>
    </row>
    <row r="31" spans="1:3" x14ac:dyDescent="0.2">
      <c r="A31">
        <v>2017</v>
      </c>
      <c r="B31">
        <f t="shared" si="1"/>
        <v>2.1706296296296296E-2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0A13-DADC-4D6F-8F07-2727BE301561}">
  <dimension ref="A1:B4"/>
  <sheetViews>
    <sheetView tabSelected="1" workbookViewId="0">
      <selection activeCell="B2" sqref="B2"/>
    </sheetView>
  </sheetViews>
  <sheetFormatPr baseColWidth="10" defaultRowHeight="12.75" x14ac:dyDescent="0.2"/>
  <sheetData>
    <row r="1" spans="1:2" x14ac:dyDescent="0.2">
      <c r="B1" s="146" t="s">
        <v>242</v>
      </c>
    </row>
    <row r="2" spans="1:2" x14ac:dyDescent="0.2">
      <c r="A2">
        <f>'wood pellet prices conversion'!A29</f>
        <v>2015</v>
      </c>
      <c r="B2">
        <f>'wood pellet prices conversion'!B29</f>
        <v>2.137962962962963E-2</v>
      </c>
    </row>
    <row r="3" spans="1:2" x14ac:dyDescent="0.2">
      <c r="A3">
        <f>'wood pellet prices conversion'!A30</f>
        <v>2016</v>
      </c>
      <c r="B3">
        <f>'wood pellet prices conversion'!B30</f>
        <v>2.2021759259259258E-2</v>
      </c>
    </row>
    <row r="4" spans="1:2" x14ac:dyDescent="0.2">
      <c r="A4">
        <f>'wood pellet prices conversion'!A31</f>
        <v>2017</v>
      </c>
      <c r="B4">
        <f>'wood pellet prices conversion'!B31</f>
        <v>2.1706296296296296E-2</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3"/>
  <sheetViews>
    <sheetView workbookViewId="0">
      <selection activeCell="A11" sqref="A11"/>
    </sheetView>
  </sheetViews>
  <sheetFormatPr baseColWidth="10" defaultColWidth="9" defaultRowHeight="12.75" x14ac:dyDescent="0.2"/>
  <cols>
    <col min="1" max="1" width="8.6640625" customWidth="1"/>
    <col min="2" max="2" width="17.83203125" customWidth="1"/>
    <col min="3" max="3" width="17.6640625" customWidth="1"/>
    <col min="4" max="4" width="17.83203125" customWidth="1"/>
  </cols>
  <sheetData>
    <row r="1" spans="1:20" ht="15.75" customHeight="1" x14ac:dyDescent="0.2">
      <c r="A1" s="135"/>
      <c r="B1" s="139" t="s">
        <v>32</v>
      </c>
      <c r="C1" s="140"/>
      <c r="D1" s="140"/>
    </row>
    <row r="2" spans="1:20" ht="10.7" customHeight="1" x14ac:dyDescent="0.2">
      <c r="A2" s="136"/>
      <c r="B2" s="2" t="s">
        <v>33</v>
      </c>
      <c r="C2" s="2" t="s">
        <v>34</v>
      </c>
      <c r="D2" s="43" t="s">
        <v>35</v>
      </c>
    </row>
    <row r="3" spans="1:20" ht="10.7" customHeight="1" x14ac:dyDescent="0.2">
      <c r="A3" s="22">
        <v>2009</v>
      </c>
      <c r="B3" s="44">
        <v>0.63</v>
      </c>
      <c r="C3" s="44">
        <v>0.26</v>
      </c>
      <c r="D3" s="45">
        <v>0.11</v>
      </c>
    </row>
    <row r="4" spans="1:20" ht="10.35" customHeight="1" x14ac:dyDescent="0.2">
      <c r="A4" s="25">
        <v>2010</v>
      </c>
      <c r="B4" s="46">
        <v>0.62</v>
      </c>
      <c r="C4" s="46">
        <v>0.27</v>
      </c>
      <c r="D4" s="47">
        <v>0.11</v>
      </c>
    </row>
    <row r="5" spans="1:20" ht="10.35" customHeight="1" x14ac:dyDescent="0.2">
      <c r="A5" s="25">
        <v>2011</v>
      </c>
      <c r="B5" s="46">
        <v>0.6</v>
      </c>
      <c r="C5" s="46">
        <v>0.28000000000000003</v>
      </c>
      <c r="D5" s="47">
        <v>0.12</v>
      </c>
    </row>
    <row r="9" spans="1:20" x14ac:dyDescent="0.2">
      <c r="A9" s="146" t="s">
        <v>215</v>
      </c>
    </row>
    <row r="10" spans="1:20" x14ac:dyDescent="0.2">
      <c r="A10" t="s">
        <v>213</v>
      </c>
    </row>
    <row r="11" spans="1:20" x14ac:dyDescent="0.2">
      <c r="A11" s="146" t="s">
        <v>214</v>
      </c>
    </row>
    <row r="14" spans="1:20" x14ac:dyDescent="0.2">
      <c r="A14" s="146" t="s">
        <v>221</v>
      </c>
    </row>
    <row r="15" spans="1:20" x14ac:dyDescent="0.2">
      <c r="B15" s="146" t="s">
        <v>216</v>
      </c>
      <c r="C15" s="146" t="s">
        <v>217</v>
      </c>
      <c r="D15" s="146" t="s">
        <v>218</v>
      </c>
      <c r="E15" s="146" t="s">
        <v>219</v>
      </c>
      <c r="F15" s="146" t="s">
        <v>220</v>
      </c>
      <c r="H15" s="146" t="s">
        <v>226</v>
      </c>
      <c r="J15" s="146" t="s">
        <v>225</v>
      </c>
      <c r="P15" s="146" t="s">
        <v>227</v>
      </c>
      <c r="R15" s="146" t="s">
        <v>228</v>
      </c>
    </row>
    <row r="16" spans="1:20" x14ac:dyDescent="0.2">
      <c r="A16">
        <v>2015</v>
      </c>
      <c r="B16">
        <v>79520</v>
      </c>
      <c r="C16">
        <v>46260</v>
      </c>
      <c r="D16">
        <v>18340</v>
      </c>
      <c r="E16">
        <v>7530</v>
      </c>
      <c r="F16">
        <v>13500</v>
      </c>
      <c r="H16">
        <f>SUM(B16:F16)</f>
        <v>165150</v>
      </c>
      <c r="J16">
        <f>B16/$H16</f>
        <v>0.48150166515289133</v>
      </c>
      <c r="K16">
        <f t="shared" ref="K16:N18" si="0">C16/$H16</f>
        <v>0.28010899182561305</v>
      </c>
      <c r="L16">
        <f t="shared" si="0"/>
        <v>0.11105056009688162</v>
      </c>
      <c r="M16">
        <f t="shared" si="0"/>
        <v>4.5594913714804723E-2</v>
      </c>
      <c r="N16">
        <f t="shared" si="0"/>
        <v>8.1743869209809264E-2</v>
      </c>
      <c r="P16">
        <f>SUM(B16:D16)</f>
        <v>144120</v>
      </c>
      <c r="R16" s="147">
        <f>B16/$P16</f>
        <v>0.55176242020538435</v>
      </c>
      <c r="S16" s="147">
        <f t="shared" ref="S16:T18" si="1">C16/$P16</f>
        <v>0.32098251457119065</v>
      </c>
      <c r="T16" s="147">
        <f t="shared" si="1"/>
        <v>0.12725506522342492</v>
      </c>
    </row>
    <row r="17" spans="1:20" x14ac:dyDescent="0.2">
      <c r="A17">
        <v>2016</v>
      </c>
      <c r="B17" s="146">
        <v>81430</v>
      </c>
      <c r="C17">
        <v>48990</v>
      </c>
      <c r="D17">
        <v>19660</v>
      </c>
      <c r="E17">
        <v>7460</v>
      </c>
      <c r="F17">
        <v>14820</v>
      </c>
      <c r="H17">
        <f t="shared" ref="H17:H18" si="2">SUM(B17:F17)</f>
        <v>172360</v>
      </c>
      <c r="J17">
        <f t="shared" ref="J17:J18" si="3">B17/$H17</f>
        <v>0.47244140171733578</v>
      </c>
      <c r="K17">
        <f t="shared" si="0"/>
        <v>0.28423067997215129</v>
      </c>
      <c r="L17">
        <f t="shared" si="0"/>
        <v>0.1140635878394059</v>
      </c>
      <c r="M17">
        <f t="shared" si="0"/>
        <v>4.3281503829194712E-2</v>
      </c>
      <c r="N17">
        <f t="shared" si="0"/>
        <v>8.5982826641912272E-2</v>
      </c>
      <c r="P17">
        <f t="shared" ref="P17:P18" si="4">SUM(B17:D17)</f>
        <v>150080</v>
      </c>
      <c r="R17" s="147">
        <f t="shared" ref="R17:R18" si="5">B17/$P17</f>
        <v>0.54257729211087424</v>
      </c>
      <c r="S17" s="147">
        <f t="shared" si="1"/>
        <v>0.32642590618336886</v>
      </c>
      <c r="T17" s="147">
        <f t="shared" si="1"/>
        <v>0.13099680170575692</v>
      </c>
    </row>
    <row r="18" spans="1:20" x14ac:dyDescent="0.2">
      <c r="A18">
        <v>2017</v>
      </c>
      <c r="B18">
        <v>76210</v>
      </c>
      <c r="C18">
        <v>48500</v>
      </c>
      <c r="D18">
        <v>19380</v>
      </c>
      <c r="E18">
        <v>7730</v>
      </c>
      <c r="F18">
        <v>15460</v>
      </c>
      <c r="H18">
        <f t="shared" si="2"/>
        <v>167280</v>
      </c>
      <c r="J18">
        <f t="shared" si="3"/>
        <v>0.45558345289335245</v>
      </c>
      <c r="K18">
        <f t="shared" si="0"/>
        <v>0.28993304638928741</v>
      </c>
      <c r="L18">
        <f t="shared" si="0"/>
        <v>0.11585365853658537</v>
      </c>
      <c r="M18">
        <f t="shared" si="0"/>
        <v>4.6209947393591584E-2</v>
      </c>
      <c r="N18">
        <f t="shared" si="0"/>
        <v>9.2419894787183168E-2</v>
      </c>
      <c r="P18">
        <f t="shared" si="4"/>
        <v>144090</v>
      </c>
      <c r="R18" s="147">
        <f t="shared" si="5"/>
        <v>0.52890554514539523</v>
      </c>
      <c r="S18" s="147">
        <f t="shared" si="1"/>
        <v>0.33659518356582691</v>
      </c>
      <c r="T18" s="147">
        <f t="shared" si="1"/>
        <v>0.13449927128877784</v>
      </c>
    </row>
    <row r="20" spans="1:20" x14ac:dyDescent="0.2">
      <c r="B20" s="146" t="s">
        <v>222</v>
      </c>
      <c r="C20" s="146" t="s">
        <v>223</v>
      </c>
      <c r="D20" s="146" t="s">
        <v>224</v>
      </c>
    </row>
    <row r="21" spans="1:20" x14ac:dyDescent="0.2">
      <c r="B21">
        <v>42.9</v>
      </c>
      <c r="C21">
        <v>38.4</v>
      </c>
      <c r="D21">
        <v>18</v>
      </c>
    </row>
    <row r="23" spans="1:20" x14ac:dyDescent="0.2">
      <c r="A23" t="s">
        <v>229</v>
      </c>
    </row>
  </sheetData>
  <mergeCells count="2">
    <mergeCell ref="A1:A2"/>
    <mergeCell ref="B1:D1"/>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workbookViewId="0">
      <selection activeCell="N28" sqref="N28"/>
    </sheetView>
  </sheetViews>
  <sheetFormatPr baseColWidth="10" defaultColWidth="9" defaultRowHeight="12.75" x14ac:dyDescent="0.2"/>
  <cols>
    <col min="1" max="1" width="28" customWidth="1"/>
    <col min="2" max="4" width="9.6640625" customWidth="1"/>
    <col min="5" max="5" width="9.83203125" customWidth="1"/>
  </cols>
  <sheetData>
    <row r="1" spans="1:5" ht="15" customHeight="1" x14ac:dyDescent="0.2">
      <c r="A1" s="48" t="s">
        <v>36</v>
      </c>
      <c r="B1" s="49" t="s">
        <v>37</v>
      </c>
      <c r="C1" s="49" t="s">
        <v>38</v>
      </c>
      <c r="D1" s="50" t="s">
        <v>39</v>
      </c>
      <c r="E1" s="51" t="s">
        <v>40</v>
      </c>
    </row>
    <row r="2" spans="1:5" ht="11.45" customHeight="1" x14ac:dyDescent="0.2">
      <c r="A2" s="52" t="s">
        <v>41</v>
      </c>
      <c r="B2" s="53">
        <v>3.65</v>
      </c>
      <c r="C2" s="53">
        <v>2.86</v>
      </c>
      <c r="D2" s="54">
        <v>2.39</v>
      </c>
      <c r="E2" s="55">
        <v>2.2200000000000002</v>
      </c>
    </row>
    <row r="3" spans="1:5" ht="11.25" customHeight="1" x14ac:dyDescent="0.2">
      <c r="A3" s="56" t="s">
        <v>42</v>
      </c>
      <c r="B3" s="57">
        <v>3.51</v>
      </c>
      <c r="C3" s="57">
        <v>2.97</v>
      </c>
      <c r="D3" s="58">
        <v>2.74</v>
      </c>
      <c r="E3" s="59">
        <v>2.89</v>
      </c>
    </row>
    <row r="4" spans="1:5" ht="11.25" customHeight="1" x14ac:dyDescent="0.2">
      <c r="A4" s="56" t="s">
        <v>43</v>
      </c>
      <c r="B4" s="57">
        <v>2.4900000000000002</v>
      </c>
      <c r="C4" s="57">
        <v>2.2200000000000002</v>
      </c>
      <c r="D4" s="58">
        <v>2.19</v>
      </c>
      <c r="E4" s="59">
        <v>2.19</v>
      </c>
    </row>
    <row r="5" spans="1:5" ht="11.25" customHeight="1" x14ac:dyDescent="0.2">
      <c r="A5" s="56" t="s">
        <v>44</v>
      </c>
      <c r="B5" s="57">
        <v>2.6</v>
      </c>
      <c r="C5" s="57">
        <v>2.29</v>
      </c>
      <c r="D5" s="58">
        <v>2.2200000000000002</v>
      </c>
      <c r="E5" s="59">
        <v>2.1800000000000002</v>
      </c>
    </row>
    <row r="6" spans="1:5" ht="11.25" customHeight="1" x14ac:dyDescent="0.2">
      <c r="A6" s="56" t="s">
        <v>45</v>
      </c>
      <c r="B6" s="57">
        <v>2.92</v>
      </c>
      <c r="C6" s="57">
        <v>2.52</v>
      </c>
      <c r="D6" s="58">
        <v>2.4</v>
      </c>
      <c r="E6" s="59">
        <v>2.34</v>
      </c>
    </row>
    <row r="7" spans="1:5" ht="11.25" customHeight="1" x14ac:dyDescent="0.2">
      <c r="A7" s="56" t="s">
        <v>46</v>
      </c>
      <c r="B7" s="57">
        <v>2.82</v>
      </c>
      <c r="C7" s="57">
        <v>2.2999999999999998</v>
      </c>
      <c r="D7" s="58">
        <v>2.0299999999999998</v>
      </c>
      <c r="E7" s="59">
        <v>1.93</v>
      </c>
    </row>
    <row r="8" spans="1:5" ht="11.25" customHeight="1" x14ac:dyDescent="0.2">
      <c r="A8" s="56" t="s">
        <v>47</v>
      </c>
      <c r="B8" s="57">
        <v>3.64</v>
      </c>
      <c r="C8" s="57">
        <v>3.17</v>
      </c>
      <c r="D8" s="58">
        <v>3.05</v>
      </c>
      <c r="E8" s="59">
        <v>3.24</v>
      </c>
    </row>
    <row r="9" spans="1:5" ht="11.25" customHeight="1" x14ac:dyDescent="0.2">
      <c r="A9" s="56" t="s">
        <v>48</v>
      </c>
      <c r="B9" s="57">
        <v>0</v>
      </c>
      <c r="C9" s="57">
        <v>0</v>
      </c>
      <c r="D9" s="58">
        <v>0</v>
      </c>
      <c r="E9" s="59">
        <v>0</v>
      </c>
    </row>
    <row r="10" spans="1:5" ht="11.25" customHeight="1" x14ac:dyDescent="0.2">
      <c r="A10" s="56" t="s">
        <v>49</v>
      </c>
      <c r="B10" s="57">
        <v>3.37</v>
      </c>
      <c r="C10" s="57">
        <v>2.8</v>
      </c>
      <c r="D10" s="58">
        <v>2.54</v>
      </c>
      <c r="E10" s="59">
        <v>2.44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electricity prices</vt:lpstr>
      <vt:lpstr>fuel oil prices conversion</vt:lpstr>
      <vt:lpstr>fuel_oil_prices_MJ</vt:lpstr>
      <vt:lpstr>gas prices conversion</vt:lpstr>
      <vt:lpstr>gas_prices_MJ</vt:lpstr>
      <vt:lpstr>wood pellet prices conversion</vt:lpstr>
      <vt:lpstr>wood_pellet_prices_MJ</vt:lpstr>
      <vt:lpstr>energy stats</vt:lpstr>
      <vt:lpstr>waste bag prices</vt:lpstr>
      <vt:lpstr>waste water treatment prices</vt:lpstr>
      <vt:lpstr>water supply prices</vt:lpstr>
      <vt:lpstr>Table 9</vt:lpstr>
      <vt:lpstr>Table 10</vt:lpstr>
      <vt:lpstr>Table 11</vt:lpstr>
      <vt:lpstr>Table 12</vt:lpstr>
      <vt:lpstr>Table 13</vt:lpstr>
      <vt:lpstr>Table 14</vt:lpstr>
      <vt:lpstr>Table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Frömelt</dc:creator>
  <cp:lastModifiedBy>Landis Florian</cp:lastModifiedBy>
  <dcterms:created xsi:type="dcterms:W3CDTF">2022-12-19T10:45:04Z</dcterms:created>
  <dcterms:modified xsi:type="dcterms:W3CDTF">2023-06-07T14:51:52Z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2018-07-13T00:00:00Z</vt:filetime>
  </property>
  <property fmtid="{D5CDD505-2E9C-101B-9397-08002B2CF9AE}" pid="3" name="Creator">
    <vt:lpwstr>Microsoft® Word 2010</vt:lpwstr>
  </property>
  <property fmtid="{D5CDD505-2E9C-101B-9397-08002B2CF9AE}" pid="4" name="LastSaved">
    <vt:filetime>2022-12-19T00:00:00Z</vt:filetime>
  </property>
  <property fmtid="{D5CDD505-2E9C-101B-9397-08002B2CF9AE}" pid="5" name="Producer">
    <vt:lpwstr>Microsoft® Word 2010</vt:lpwstr>
  </property>
  <property fmtid="{D5CDD505-2E9C-101B-9397-08002B2CF9AE}" pid="6" name="MSIP_Label_10d9bad3-6dac-4e9a-89a3-89f3b8d247b2_Enabled">
    <vt:lpwstr>true</vt:lpwstr>
  </property>
  <property fmtid="{D5CDD505-2E9C-101B-9397-08002B2CF9AE}" pid="7" name="MSIP_Label_10d9bad3-6dac-4e9a-89a3-89f3b8d247b2_SetDate">
    <vt:lpwstr>2023-06-07T12:33:11Z</vt:lpwstr>
  </property>
  <property fmtid="{D5CDD505-2E9C-101B-9397-08002B2CF9AE}" pid="8" name="MSIP_Label_10d9bad3-6dac-4e9a-89a3-89f3b8d247b2_Method">
    <vt:lpwstr>Standard</vt:lpwstr>
  </property>
  <property fmtid="{D5CDD505-2E9C-101B-9397-08002B2CF9AE}" pid="9" name="MSIP_Label_10d9bad3-6dac-4e9a-89a3-89f3b8d247b2_Name">
    <vt:lpwstr>10d9bad3-6dac-4e9a-89a3-89f3b8d247b2</vt:lpwstr>
  </property>
  <property fmtid="{D5CDD505-2E9C-101B-9397-08002B2CF9AE}" pid="10" name="MSIP_Label_10d9bad3-6dac-4e9a-89a3-89f3b8d247b2_SiteId">
    <vt:lpwstr>5d1a9f9d-201f-4a10-b983-451cf65cbc1e</vt:lpwstr>
  </property>
  <property fmtid="{D5CDD505-2E9C-101B-9397-08002B2CF9AE}" pid="11" name="MSIP_Label_10d9bad3-6dac-4e9a-89a3-89f3b8d247b2_ActionId">
    <vt:lpwstr>3d37ee2a-375b-4717-a915-373f22e3c7ea</vt:lpwstr>
  </property>
  <property fmtid="{D5CDD505-2E9C-101B-9397-08002B2CF9AE}" pid="12" name="MSIP_Label_10d9bad3-6dac-4e9a-89a3-89f3b8d247b2_ContentBits">
    <vt:lpwstr>0</vt:lpwstr>
  </property>
</Properties>
</file>