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ud.bataille\Desktop\"/>
    </mc:Choice>
  </mc:AlternateContent>
  <bookViews>
    <workbookView xWindow="0" yWindow="0" windowWidth="19200" windowHeight="6470" firstSheet="4" activeTab="4"/>
  </bookViews>
  <sheets>
    <sheet name="18-19 FLSH V1" sheetId="24" state="hidden" r:id="rId1"/>
    <sheet name="GRILLE 17-18  OK" sheetId="25" state="hidden" r:id="rId2"/>
    <sheet name="GRILLE 19-20" sheetId="26" state="hidden" r:id="rId3"/>
    <sheet name="GRILLE 19-20 (2)" sheetId="27" state="hidden" r:id="rId4"/>
    <sheet name="GRILLE 20-21" sheetId="28" r:id="rId5"/>
    <sheet name="GRILLE 18-19  OK" sheetId="23" state="hidden" r:id="rId6"/>
    <sheet name="GRILLE 16-17  OK" sheetId="16" state="hidden" r:id="rId7"/>
    <sheet name="EVOLUTION GRILLE" sheetId="19" state="hidden" r:id="rId8"/>
    <sheet name="Feuil1" sheetId="22" state="hidden" r:id="rId9"/>
    <sheet name="GRILLE 15-16 manuel V11 (2)" sheetId="18" state="hidden" r:id="rId10"/>
    <sheet name="GRILLE 15-16" sheetId="20" state="hidden" r:id="rId11"/>
    <sheet name="GRILLE 16-17 avec 2%)" sheetId="21" state="hidden" r:id="rId12"/>
    <sheet name="GRILLE 15-16 manuel V10" sheetId="17" state="hidden" r:id="rId13"/>
  </sheets>
  <externalReferences>
    <externalReference r:id="rId14"/>
  </externalReferences>
  <definedNames>
    <definedName name="_xlnm.Print_Area" localSheetId="0">'18-19 FLSH V1'!$B$1:$P$65</definedName>
    <definedName name="_xlnm.Print_Area" localSheetId="7">'EVOLUTION GRILLE'!$B$1:$P$90</definedName>
    <definedName name="_xlnm.Print_Area" localSheetId="10">'GRILLE 15-16'!$B$5:$P$80</definedName>
    <definedName name="_xlnm.Print_Area" localSheetId="12">'GRILLE 15-16 manuel V10'!$B$5:$P$80</definedName>
    <definedName name="_xlnm.Print_Area" localSheetId="9">'GRILLE 15-16 manuel V11 (2)'!$B$1:$P$83</definedName>
    <definedName name="_xlnm.Print_Area" localSheetId="6">'GRILLE 16-17  OK'!$B$1:$P$87</definedName>
    <definedName name="_xlnm.Print_Area" localSheetId="11">'GRILLE 16-17 avec 2%)'!$B$5:$P$80</definedName>
    <definedName name="_xlnm.Print_Area" localSheetId="1">'GRILLE 17-18  OK'!$B$1:$P$92</definedName>
    <definedName name="_xlnm.Print_Area" localSheetId="5">'GRILLE 18-19  OK'!$B$1:$P$91</definedName>
    <definedName name="_xlnm.Print_Area" localSheetId="2">'GRILLE 19-20'!$B$1:$P$96</definedName>
    <definedName name="_xlnm.Print_Area" localSheetId="3">'GRILLE 19-20 (2)'!$B$1:$P$96</definedName>
    <definedName name="_xlnm.Print_Area" localSheetId="4">'GRILLE 20-21'!$B$1:$P$47</definedName>
  </definedNames>
  <calcPr calcId="162913"/>
</workbook>
</file>

<file path=xl/calcChain.xml><?xml version="1.0" encoding="utf-8"?>
<calcChain xmlns="http://schemas.openxmlformats.org/spreadsheetml/2006/main">
  <c r="H23" i="28" l="1"/>
  <c r="I23" i="28" s="1"/>
  <c r="J23" i="28" s="1"/>
  <c r="K23" i="28" s="1"/>
  <c r="L23" i="28" s="1"/>
  <c r="M23" i="28" s="1"/>
  <c r="N23" i="28" s="1"/>
  <c r="O23" i="28" s="1"/>
  <c r="P23" i="28" s="1"/>
  <c r="H22" i="28"/>
  <c r="I22" i="28" s="1"/>
  <c r="J22" i="28" s="1"/>
  <c r="K22" i="28" s="1"/>
  <c r="L22" i="28" s="1"/>
  <c r="M22" i="28" s="1"/>
  <c r="N22" i="28" s="1"/>
  <c r="O22" i="28" s="1"/>
  <c r="P22" i="28" s="1"/>
  <c r="H21" i="28"/>
  <c r="I21" i="28" s="1"/>
  <c r="J21" i="28" s="1"/>
  <c r="K21" i="28" s="1"/>
  <c r="L21" i="28" s="1"/>
  <c r="M21" i="28" s="1"/>
  <c r="N21" i="28" s="1"/>
  <c r="O21" i="28" s="1"/>
  <c r="P21" i="28" s="1"/>
  <c r="H20" i="28"/>
  <c r="I20" i="28" s="1"/>
  <c r="J20" i="28" s="1"/>
  <c r="K20" i="28" s="1"/>
  <c r="L20" i="28" s="1"/>
  <c r="M20" i="28" s="1"/>
  <c r="N20" i="28" s="1"/>
  <c r="O20" i="28" s="1"/>
  <c r="P20" i="28" s="1"/>
  <c r="H19" i="28"/>
  <c r="I19" i="28" s="1"/>
  <c r="J19" i="28" s="1"/>
  <c r="K19" i="28" s="1"/>
  <c r="L19" i="28" s="1"/>
  <c r="M19" i="28" s="1"/>
  <c r="N19" i="28" s="1"/>
  <c r="O19" i="28" s="1"/>
  <c r="P19" i="28" s="1"/>
  <c r="H18" i="28"/>
  <c r="I18" i="28" s="1"/>
  <c r="J18" i="28" s="1"/>
  <c r="K18" i="28" s="1"/>
  <c r="L18" i="28" s="1"/>
  <c r="M18" i="28" s="1"/>
  <c r="N18" i="28" s="1"/>
  <c r="O18" i="28" s="1"/>
  <c r="P18" i="28" s="1"/>
  <c r="H17" i="28"/>
  <c r="I17" i="28" s="1"/>
  <c r="J17" i="28" s="1"/>
  <c r="K17" i="28" s="1"/>
  <c r="L17" i="28" s="1"/>
  <c r="M17" i="28" s="1"/>
  <c r="N17" i="28" s="1"/>
  <c r="O17" i="28" s="1"/>
  <c r="P17" i="28" s="1"/>
  <c r="H12" i="28"/>
  <c r="I12" i="28" s="1"/>
  <c r="J12" i="28" s="1"/>
  <c r="K12" i="28" s="1"/>
  <c r="L12" i="28" s="1"/>
  <c r="M12" i="28" s="1"/>
  <c r="N12" i="28" s="1"/>
  <c r="O12" i="28" s="1"/>
  <c r="P12" i="28" s="1"/>
  <c r="E60" i="26" l="1"/>
  <c r="F60" i="26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D60" i="26"/>
  <c r="Q58" i="27" l="1"/>
  <c r="Q57" i="27"/>
  <c r="Q56" i="27"/>
  <c r="Q55" i="27"/>
  <c r="E52" i="27"/>
  <c r="D52" i="27"/>
  <c r="D37" i="27"/>
  <c r="D35" i="27"/>
  <c r="E35" i="27" s="1"/>
  <c r="F35" i="27" s="1"/>
  <c r="G35" i="27" s="1"/>
  <c r="H35" i="27" s="1"/>
  <c r="I35" i="27" s="1"/>
  <c r="J35" i="27" s="1"/>
  <c r="K35" i="27" s="1"/>
  <c r="L35" i="27" s="1"/>
  <c r="M35" i="27" s="1"/>
  <c r="N35" i="27" s="1"/>
  <c r="O35" i="27" s="1"/>
  <c r="P35" i="27" s="1"/>
  <c r="H29" i="27"/>
  <c r="I29" i="27" s="1"/>
  <c r="J29" i="27" s="1"/>
  <c r="K29" i="27" s="1"/>
  <c r="L29" i="27" s="1"/>
  <c r="M29" i="27" s="1"/>
  <c r="N29" i="27" s="1"/>
  <c r="O29" i="27" s="1"/>
  <c r="P29" i="27" s="1"/>
  <c r="H28" i="27"/>
  <c r="I28" i="27" s="1"/>
  <c r="J28" i="27" s="1"/>
  <c r="K28" i="27" s="1"/>
  <c r="L28" i="27" s="1"/>
  <c r="M28" i="27" s="1"/>
  <c r="N28" i="27" s="1"/>
  <c r="O28" i="27" s="1"/>
  <c r="P28" i="27" s="1"/>
  <c r="H19" i="27"/>
  <c r="I19" i="27" s="1"/>
  <c r="J19" i="27" s="1"/>
  <c r="K19" i="27" s="1"/>
  <c r="L19" i="27" s="1"/>
  <c r="M19" i="27" s="1"/>
  <c r="N19" i="27" s="1"/>
  <c r="O19" i="27" s="1"/>
  <c r="P19" i="27" s="1"/>
  <c r="H18" i="27"/>
  <c r="I18" i="27" s="1"/>
  <c r="J18" i="27" s="1"/>
  <c r="K18" i="27" s="1"/>
  <c r="L18" i="27" s="1"/>
  <c r="M18" i="27" s="1"/>
  <c r="N18" i="27" s="1"/>
  <c r="O18" i="27" s="1"/>
  <c r="P18" i="27" s="1"/>
  <c r="H17" i="27"/>
  <c r="I17" i="27" s="1"/>
  <c r="J17" i="27" s="1"/>
  <c r="K17" i="27" s="1"/>
  <c r="L17" i="27" s="1"/>
  <c r="M17" i="27" s="1"/>
  <c r="N17" i="27" s="1"/>
  <c r="O17" i="27" s="1"/>
  <c r="P17" i="27" s="1"/>
  <c r="H16" i="27"/>
  <c r="I16" i="27" s="1"/>
  <c r="J16" i="27" s="1"/>
  <c r="K16" i="27" s="1"/>
  <c r="L16" i="27" s="1"/>
  <c r="M16" i="27" s="1"/>
  <c r="N16" i="27" s="1"/>
  <c r="O16" i="27" s="1"/>
  <c r="P16" i="27" s="1"/>
  <c r="H15" i="27"/>
  <c r="I15" i="27" s="1"/>
  <c r="J15" i="27" s="1"/>
  <c r="K15" i="27" s="1"/>
  <c r="L15" i="27" s="1"/>
  <c r="M15" i="27" s="1"/>
  <c r="N15" i="27" s="1"/>
  <c r="O15" i="27" s="1"/>
  <c r="P15" i="27" s="1"/>
  <c r="H14" i="27"/>
  <c r="I14" i="27" s="1"/>
  <c r="J14" i="27" s="1"/>
  <c r="K14" i="27" s="1"/>
  <c r="L14" i="27" s="1"/>
  <c r="M14" i="27" s="1"/>
  <c r="N14" i="27" s="1"/>
  <c r="O14" i="27" s="1"/>
  <c r="P14" i="27" s="1"/>
  <c r="H13" i="27"/>
  <c r="I13" i="27" s="1"/>
  <c r="J13" i="27" s="1"/>
  <c r="K13" i="27" s="1"/>
  <c r="L13" i="27" s="1"/>
  <c r="M13" i="27" s="1"/>
  <c r="N13" i="27" s="1"/>
  <c r="O13" i="27" s="1"/>
  <c r="P13" i="27" s="1"/>
  <c r="H8" i="27"/>
  <c r="I8" i="27" s="1"/>
  <c r="J8" i="27" s="1"/>
  <c r="K8" i="27" s="1"/>
  <c r="L8" i="27" s="1"/>
  <c r="M8" i="27" s="1"/>
  <c r="N8" i="27" s="1"/>
  <c r="O8" i="27" s="1"/>
  <c r="P8" i="27" s="1"/>
  <c r="Q55" i="26" l="1"/>
  <c r="Q56" i="26"/>
  <c r="Q57" i="26"/>
  <c r="Q58" i="26"/>
  <c r="H29" i="26"/>
  <c r="I29" i="26" s="1"/>
  <c r="J29" i="26" s="1"/>
  <c r="K29" i="26" s="1"/>
  <c r="L29" i="26" s="1"/>
  <c r="M29" i="26" s="1"/>
  <c r="N29" i="26" s="1"/>
  <c r="O29" i="26" s="1"/>
  <c r="P29" i="26" s="1"/>
  <c r="H28" i="26"/>
  <c r="I28" i="26" s="1"/>
  <c r="J28" i="26" s="1"/>
  <c r="K28" i="26" s="1"/>
  <c r="L28" i="26" s="1"/>
  <c r="M28" i="26" s="1"/>
  <c r="N28" i="26" s="1"/>
  <c r="O28" i="26" s="1"/>
  <c r="P28" i="26" s="1"/>
  <c r="E52" i="26" l="1"/>
  <c r="D52" i="26"/>
  <c r="D37" i="26" l="1"/>
  <c r="D35" i="26"/>
  <c r="E35" i="26" s="1"/>
  <c r="F35" i="26" s="1"/>
  <c r="G35" i="26" s="1"/>
  <c r="H35" i="26" s="1"/>
  <c r="I35" i="26" s="1"/>
  <c r="J35" i="26" s="1"/>
  <c r="K35" i="26" s="1"/>
  <c r="L35" i="26" s="1"/>
  <c r="M35" i="26" s="1"/>
  <c r="N35" i="26" s="1"/>
  <c r="O35" i="26" s="1"/>
  <c r="P35" i="26" s="1"/>
  <c r="H19" i="26"/>
  <c r="I19" i="26" s="1"/>
  <c r="J19" i="26" s="1"/>
  <c r="K19" i="26" s="1"/>
  <c r="L19" i="26" s="1"/>
  <c r="M19" i="26" s="1"/>
  <c r="N19" i="26" s="1"/>
  <c r="O19" i="26" s="1"/>
  <c r="P19" i="26" s="1"/>
  <c r="H18" i="26"/>
  <c r="I18" i="26" s="1"/>
  <c r="J18" i="26" s="1"/>
  <c r="K18" i="26" s="1"/>
  <c r="L18" i="26" s="1"/>
  <c r="M18" i="26" s="1"/>
  <c r="N18" i="26" s="1"/>
  <c r="O18" i="26" s="1"/>
  <c r="P18" i="26" s="1"/>
  <c r="H17" i="26"/>
  <c r="I17" i="26" s="1"/>
  <c r="J17" i="26" s="1"/>
  <c r="K17" i="26" s="1"/>
  <c r="L17" i="26" s="1"/>
  <c r="M17" i="26" s="1"/>
  <c r="N17" i="26" s="1"/>
  <c r="O17" i="26" s="1"/>
  <c r="P17" i="26" s="1"/>
  <c r="H16" i="26"/>
  <c r="I16" i="26" s="1"/>
  <c r="J16" i="26" s="1"/>
  <c r="K16" i="26" s="1"/>
  <c r="L16" i="26" s="1"/>
  <c r="M16" i="26" s="1"/>
  <c r="N16" i="26" s="1"/>
  <c r="O16" i="26" s="1"/>
  <c r="P16" i="26" s="1"/>
  <c r="H15" i="26"/>
  <c r="I15" i="26" s="1"/>
  <c r="J15" i="26" s="1"/>
  <c r="K15" i="26" s="1"/>
  <c r="L15" i="26" s="1"/>
  <c r="M15" i="26" s="1"/>
  <c r="N15" i="26" s="1"/>
  <c r="O15" i="26" s="1"/>
  <c r="P15" i="26" s="1"/>
  <c r="H14" i="26"/>
  <c r="I14" i="26" s="1"/>
  <c r="J14" i="26" s="1"/>
  <c r="K14" i="26" s="1"/>
  <c r="L14" i="26" s="1"/>
  <c r="M14" i="26" s="1"/>
  <c r="N14" i="26" s="1"/>
  <c r="O14" i="26" s="1"/>
  <c r="P14" i="26" s="1"/>
  <c r="H13" i="26"/>
  <c r="I13" i="26" s="1"/>
  <c r="J13" i="26" s="1"/>
  <c r="K13" i="26" s="1"/>
  <c r="L13" i="26" s="1"/>
  <c r="M13" i="26" s="1"/>
  <c r="N13" i="26" s="1"/>
  <c r="O13" i="26" s="1"/>
  <c r="P13" i="26" s="1"/>
  <c r="H8" i="26"/>
  <c r="I8" i="26" s="1"/>
  <c r="J8" i="26" s="1"/>
  <c r="K8" i="26" s="1"/>
  <c r="L8" i="26" s="1"/>
  <c r="M8" i="26" s="1"/>
  <c r="N8" i="26" s="1"/>
  <c r="O8" i="26" s="1"/>
  <c r="P8" i="26" s="1"/>
  <c r="D65" i="23" l="1"/>
  <c r="E65" i="23"/>
  <c r="F65" i="23"/>
  <c r="G65" i="23"/>
  <c r="H65" i="23"/>
  <c r="I65" i="23"/>
  <c r="J65" i="23"/>
  <c r="K65" i="23"/>
  <c r="L65" i="23"/>
  <c r="M65" i="23"/>
  <c r="N65" i="23"/>
  <c r="O65" i="23"/>
  <c r="P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C66" i="23"/>
  <c r="C68" i="23"/>
  <c r="C69" i="23"/>
  <c r="C70" i="23"/>
  <c r="C65" i="23"/>
  <c r="D55" i="23"/>
  <c r="E55" i="23"/>
  <c r="F55" i="23"/>
  <c r="G55" i="23"/>
  <c r="C55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C52" i="23"/>
  <c r="C53" i="23"/>
  <c r="C50" i="23"/>
  <c r="C51" i="23"/>
  <c r="C4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C32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C31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C30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C29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C28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C27" i="23"/>
  <c r="Q56" i="25"/>
  <c r="D37" i="25"/>
  <c r="H19" i="25"/>
  <c r="I19" i="25" s="1"/>
  <c r="J19" i="25" s="1"/>
  <c r="K19" i="25" s="1"/>
  <c r="L19" i="25" s="1"/>
  <c r="M19" i="25" s="1"/>
  <c r="N19" i="25" s="1"/>
  <c r="O19" i="25" s="1"/>
  <c r="P19" i="25" s="1"/>
  <c r="H18" i="25"/>
  <c r="I18" i="25" s="1"/>
  <c r="J18" i="25" s="1"/>
  <c r="K18" i="25" s="1"/>
  <c r="L18" i="25" s="1"/>
  <c r="M18" i="25" s="1"/>
  <c r="N18" i="25" s="1"/>
  <c r="O18" i="25" s="1"/>
  <c r="P18" i="25" s="1"/>
  <c r="H17" i="25"/>
  <c r="I17" i="25" s="1"/>
  <c r="J17" i="25" s="1"/>
  <c r="K17" i="25" s="1"/>
  <c r="L17" i="25" s="1"/>
  <c r="M17" i="25" s="1"/>
  <c r="N17" i="25" s="1"/>
  <c r="O17" i="25" s="1"/>
  <c r="P17" i="25" s="1"/>
  <c r="H16" i="25"/>
  <c r="I16" i="25" s="1"/>
  <c r="J16" i="25" s="1"/>
  <c r="K16" i="25" s="1"/>
  <c r="L16" i="25" s="1"/>
  <c r="M16" i="25" s="1"/>
  <c r="N16" i="25" s="1"/>
  <c r="O16" i="25" s="1"/>
  <c r="P16" i="25" s="1"/>
  <c r="H15" i="25"/>
  <c r="I15" i="25" s="1"/>
  <c r="J15" i="25" s="1"/>
  <c r="K15" i="25" s="1"/>
  <c r="L15" i="25" s="1"/>
  <c r="M15" i="25" s="1"/>
  <c r="N15" i="25" s="1"/>
  <c r="O15" i="25" s="1"/>
  <c r="P15" i="25" s="1"/>
  <c r="H14" i="25"/>
  <c r="I14" i="25" s="1"/>
  <c r="J14" i="25" s="1"/>
  <c r="K14" i="25" s="1"/>
  <c r="L14" i="25" s="1"/>
  <c r="M14" i="25" s="1"/>
  <c r="N14" i="25" s="1"/>
  <c r="O14" i="25" s="1"/>
  <c r="P14" i="25" s="1"/>
  <c r="H13" i="25"/>
  <c r="I13" i="25" s="1"/>
  <c r="J13" i="25" s="1"/>
  <c r="K13" i="25" s="1"/>
  <c r="L13" i="25" s="1"/>
  <c r="M13" i="25" s="1"/>
  <c r="N13" i="25" s="1"/>
  <c r="O13" i="25" s="1"/>
  <c r="P13" i="25" s="1"/>
  <c r="H8" i="25"/>
  <c r="I8" i="25" s="1"/>
  <c r="J8" i="25" s="1"/>
  <c r="K8" i="25" s="1"/>
  <c r="L8" i="25" s="1"/>
  <c r="M8" i="25" s="1"/>
  <c r="N8" i="25" s="1"/>
  <c r="O8" i="25" s="1"/>
  <c r="P8" i="25" s="1"/>
  <c r="D40" i="23" l="1"/>
  <c r="E40" i="23" s="1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D35" i="23"/>
  <c r="E35" i="23" s="1"/>
  <c r="F35" i="23" s="1"/>
  <c r="G35" i="23" s="1"/>
  <c r="H35" i="23" s="1"/>
  <c r="I35" i="23" s="1"/>
  <c r="J35" i="23" s="1"/>
  <c r="K35" i="23" s="1"/>
  <c r="L35" i="23" s="1"/>
  <c r="M35" i="23" s="1"/>
  <c r="N35" i="23" s="1"/>
  <c r="O35" i="23" s="1"/>
  <c r="D44" i="24" l="1"/>
  <c r="E44" i="24"/>
  <c r="F44" i="24"/>
  <c r="G44" i="24"/>
  <c r="H44" i="24"/>
  <c r="I44" i="24"/>
  <c r="J44" i="24"/>
  <c r="K44" i="24"/>
  <c r="L44" i="24"/>
  <c r="M44" i="24"/>
  <c r="N44" i="24"/>
  <c r="O44" i="24"/>
  <c r="P44" i="24"/>
  <c r="C44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C41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G23" i="24"/>
  <c r="H23" i="24"/>
  <c r="I23" i="24"/>
  <c r="J23" i="24"/>
  <c r="K23" i="24"/>
  <c r="L23" i="24"/>
  <c r="M23" i="24"/>
  <c r="N23" i="24"/>
  <c r="O23" i="24"/>
  <c r="P23" i="24"/>
  <c r="D23" i="24"/>
  <c r="E23" i="24"/>
  <c r="F23" i="24"/>
  <c r="C23" i="24"/>
  <c r="Q33" i="24" l="1"/>
  <c r="H17" i="24"/>
  <c r="I17" i="24" s="1"/>
  <c r="J17" i="24" s="1"/>
  <c r="K17" i="24" s="1"/>
  <c r="L17" i="24" s="1"/>
  <c r="M17" i="24" s="1"/>
  <c r="N17" i="24" s="1"/>
  <c r="O17" i="24" s="1"/>
  <c r="P17" i="24" s="1"/>
  <c r="H16" i="24"/>
  <c r="I16" i="24" s="1"/>
  <c r="J16" i="24" s="1"/>
  <c r="K16" i="24" s="1"/>
  <c r="L16" i="24" s="1"/>
  <c r="M16" i="24" s="1"/>
  <c r="N16" i="24" s="1"/>
  <c r="O16" i="24" s="1"/>
  <c r="P16" i="24" s="1"/>
  <c r="H15" i="24"/>
  <c r="I15" i="24" s="1"/>
  <c r="J15" i="24" s="1"/>
  <c r="K15" i="24" s="1"/>
  <c r="L15" i="24" s="1"/>
  <c r="M15" i="24" s="1"/>
  <c r="N15" i="24" s="1"/>
  <c r="O15" i="24" s="1"/>
  <c r="P15" i="24" s="1"/>
  <c r="H14" i="24"/>
  <c r="I14" i="24" s="1"/>
  <c r="J14" i="24" s="1"/>
  <c r="K14" i="24" s="1"/>
  <c r="L14" i="24" s="1"/>
  <c r="M14" i="24" s="1"/>
  <c r="N14" i="24" s="1"/>
  <c r="O14" i="24" s="1"/>
  <c r="P14" i="24" s="1"/>
  <c r="H13" i="24"/>
  <c r="I13" i="24" s="1"/>
  <c r="J13" i="24" s="1"/>
  <c r="K13" i="24" s="1"/>
  <c r="L13" i="24" s="1"/>
  <c r="M13" i="24" s="1"/>
  <c r="N13" i="24" s="1"/>
  <c r="O13" i="24" s="1"/>
  <c r="P13" i="24" s="1"/>
  <c r="H12" i="24"/>
  <c r="I12" i="24" s="1"/>
  <c r="J12" i="24" s="1"/>
  <c r="K12" i="24" s="1"/>
  <c r="L12" i="24" s="1"/>
  <c r="M12" i="24" s="1"/>
  <c r="N12" i="24" s="1"/>
  <c r="O12" i="24" s="1"/>
  <c r="P12" i="24" s="1"/>
  <c r="H11" i="24"/>
  <c r="I11" i="24" s="1"/>
  <c r="J11" i="24" s="1"/>
  <c r="K11" i="24" s="1"/>
  <c r="L11" i="24" s="1"/>
  <c r="M11" i="24" s="1"/>
  <c r="N11" i="24" s="1"/>
  <c r="O11" i="24" s="1"/>
  <c r="P11" i="24" s="1"/>
  <c r="D37" i="23" l="1"/>
  <c r="Q56" i="23" l="1"/>
  <c r="H19" i="23"/>
  <c r="I19" i="23" s="1"/>
  <c r="J19" i="23" s="1"/>
  <c r="K19" i="23" s="1"/>
  <c r="L19" i="23" s="1"/>
  <c r="M19" i="23" s="1"/>
  <c r="N19" i="23" s="1"/>
  <c r="O19" i="23" s="1"/>
  <c r="P19" i="23" s="1"/>
  <c r="H18" i="23"/>
  <c r="I18" i="23" s="1"/>
  <c r="J18" i="23" s="1"/>
  <c r="K18" i="23" s="1"/>
  <c r="L18" i="23" s="1"/>
  <c r="M18" i="23" s="1"/>
  <c r="N18" i="23" s="1"/>
  <c r="O18" i="23" s="1"/>
  <c r="P18" i="23" s="1"/>
  <c r="H17" i="23"/>
  <c r="I17" i="23" s="1"/>
  <c r="J17" i="23" s="1"/>
  <c r="K17" i="23" s="1"/>
  <c r="L17" i="23" s="1"/>
  <c r="M17" i="23" s="1"/>
  <c r="N17" i="23" s="1"/>
  <c r="O17" i="23" s="1"/>
  <c r="P17" i="23" s="1"/>
  <c r="H16" i="23"/>
  <c r="I16" i="23" s="1"/>
  <c r="J16" i="23" s="1"/>
  <c r="K16" i="23" s="1"/>
  <c r="L16" i="23" s="1"/>
  <c r="M16" i="23" s="1"/>
  <c r="N16" i="23" s="1"/>
  <c r="O16" i="23" s="1"/>
  <c r="P16" i="23" s="1"/>
  <c r="H15" i="23"/>
  <c r="I15" i="23" s="1"/>
  <c r="J15" i="23" s="1"/>
  <c r="K15" i="23" s="1"/>
  <c r="L15" i="23" s="1"/>
  <c r="M15" i="23" s="1"/>
  <c r="N15" i="23" s="1"/>
  <c r="O15" i="23" s="1"/>
  <c r="P15" i="23" s="1"/>
  <c r="H14" i="23"/>
  <c r="I14" i="23" s="1"/>
  <c r="J14" i="23" s="1"/>
  <c r="K14" i="23" s="1"/>
  <c r="L14" i="23" s="1"/>
  <c r="M14" i="23" s="1"/>
  <c r="N14" i="23" s="1"/>
  <c r="O14" i="23" s="1"/>
  <c r="P14" i="23" s="1"/>
  <c r="H13" i="23"/>
  <c r="I13" i="23" s="1"/>
  <c r="J13" i="23" s="1"/>
  <c r="K13" i="23" s="1"/>
  <c r="L13" i="23" s="1"/>
  <c r="M13" i="23" s="1"/>
  <c r="N13" i="23" s="1"/>
  <c r="O13" i="23" s="1"/>
  <c r="P13" i="23" s="1"/>
  <c r="H8" i="23"/>
  <c r="I8" i="23" s="1"/>
  <c r="J8" i="23" s="1"/>
  <c r="K8" i="23" s="1"/>
  <c r="L8" i="23" s="1"/>
  <c r="M8" i="23" s="1"/>
  <c r="N8" i="23" s="1"/>
  <c r="O8" i="23" s="1"/>
  <c r="P8" i="23" s="1"/>
  <c r="D53" i="16" l="1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C53" i="16"/>
  <c r="D67" i="16" l="1"/>
  <c r="E67" i="16"/>
  <c r="F67" i="16"/>
  <c r="G67" i="16"/>
  <c r="C67" i="16"/>
  <c r="D24" i="21"/>
  <c r="E24" i="21"/>
  <c r="F24" i="21"/>
  <c r="H24" i="21"/>
  <c r="I24" i="21" s="1"/>
  <c r="J24" i="21" s="1"/>
  <c r="K24" i="21" s="1"/>
  <c r="L24" i="21" s="1"/>
  <c r="M24" i="21" s="1"/>
  <c r="N24" i="21" s="1"/>
  <c r="O24" i="21" s="1"/>
  <c r="P24" i="21" s="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C30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C29" i="21"/>
  <c r="H67" i="21"/>
  <c r="I67" i="21"/>
  <c r="J67" i="21"/>
  <c r="K67" i="21"/>
  <c r="L67" i="21"/>
  <c r="M67" i="21"/>
  <c r="N67" i="21"/>
  <c r="O67" i="21"/>
  <c r="P67" i="21"/>
  <c r="D66" i="21"/>
  <c r="E66" i="21"/>
  <c r="F66" i="21"/>
  <c r="G66" i="21"/>
  <c r="C66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C61" i="21"/>
  <c r="D56" i="21"/>
  <c r="D53" i="21"/>
  <c r="D34" i="21"/>
  <c r="E34" i="21"/>
  <c r="F34" i="21"/>
  <c r="C34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D28" i="21"/>
  <c r="F28" i="21"/>
  <c r="K28" i="21"/>
  <c r="L28" i="21"/>
  <c r="M28" i="21"/>
  <c r="N28" i="21"/>
  <c r="O28" i="21"/>
  <c r="P28" i="21"/>
  <c r="C28" i="21"/>
  <c r="K27" i="21"/>
  <c r="L27" i="21"/>
  <c r="M27" i="21"/>
  <c r="N27" i="21"/>
  <c r="O27" i="21"/>
  <c r="P27" i="21"/>
  <c r="C26" i="21"/>
  <c r="C24" i="21"/>
  <c r="H23" i="21"/>
  <c r="I23" i="21" s="1"/>
  <c r="J23" i="21" s="1"/>
  <c r="K23" i="21" s="1"/>
  <c r="L23" i="21" s="1"/>
  <c r="M23" i="21" s="1"/>
  <c r="N23" i="21" s="1"/>
  <c r="O23" i="21" s="1"/>
  <c r="P23" i="21" s="1"/>
  <c r="D23" i="21"/>
  <c r="C23" i="21"/>
  <c r="H19" i="21" l="1"/>
  <c r="I19" i="21" s="1"/>
  <c r="J19" i="21" s="1"/>
  <c r="K19" i="21" s="1"/>
  <c r="L19" i="21" s="1"/>
  <c r="M19" i="21" s="1"/>
  <c r="N19" i="21" s="1"/>
  <c r="O19" i="21" s="1"/>
  <c r="P19" i="21" s="1"/>
  <c r="H18" i="21"/>
  <c r="I18" i="21" s="1"/>
  <c r="J18" i="21" s="1"/>
  <c r="K18" i="21" s="1"/>
  <c r="L18" i="21" s="1"/>
  <c r="M18" i="21" s="1"/>
  <c r="N18" i="21" s="1"/>
  <c r="O18" i="21" s="1"/>
  <c r="P18" i="21" s="1"/>
  <c r="H17" i="21"/>
  <c r="I17" i="21" s="1"/>
  <c r="J17" i="21" s="1"/>
  <c r="K17" i="21" s="1"/>
  <c r="L17" i="21" s="1"/>
  <c r="M17" i="21" s="1"/>
  <c r="N17" i="21" s="1"/>
  <c r="O17" i="21" s="1"/>
  <c r="P17" i="21" s="1"/>
  <c r="H16" i="21"/>
  <c r="I16" i="21" s="1"/>
  <c r="J16" i="21" s="1"/>
  <c r="K16" i="21" s="1"/>
  <c r="L16" i="21" s="1"/>
  <c r="M16" i="21" s="1"/>
  <c r="N16" i="21" s="1"/>
  <c r="O16" i="21" s="1"/>
  <c r="P16" i="21" s="1"/>
  <c r="H15" i="21"/>
  <c r="I15" i="21" s="1"/>
  <c r="J15" i="21" s="1"/>
  <c r="K15" i="21" s="1"/>
  <c r="L15" i="21" s="1"/>
  <c r="M15" i="21" s="1"/>
  <c r="N15" i="21" s="1"/>
  <c r="O15" i="21" s="1"/>
  <c r="P15" i="21" s="1"/>
  <c r="H14" i="21"/>
  <c r="I14" i="21" s="1"/>
  <c r="J14" i="21" s="1"/>
  <c r="K14" i="21" s="1"/>
  <c r="L14" i="21" s="1"/>
  <c r="M14" i="21" s="1"/>
  <c r="N14" i="21" s="1"/>
  <c r="O14" i="21" s="1"/>
  <c r="P14" i="21" s="1"/>
  <c r="H13" i="21"/>
  <c r="I13" i="21" s="1"/>
  <c r="J13" i="21" s="1"/>
  <c r="K13" i="21" s="1"/>
  <c r="L13" i="21" s="1"/>
  <c r="M13" i="21" s="1"/>
  <c r="N13" i="21" s="1"/>
  <c r="O13" i="21" s="1"/>
  <c r="P13" i="21" s="1"/>
  <c r="H8" i="21"/>
  <c r="I8" i="21" s="1"/>
  <c r="J8" i="21" s="1"/>
  <c r="K8" i="21" s="1"/>
  <c r="L8" i="21" s="1"/>
  <c r="M8" i="21" s="1"/>
  <c r="N8" i="21" s="1"/>
  <c r="O8" i="21" s="1"/>
  <c r="P8" i="21" s="1"/>
  <c r="G8" i="21"/>
  <c r="D69" i="19" l="1"/>
  <c r="E69" i="19"/>
  <c r="F69" i="19"/>
  <c r="G69" i="19"/>
  <c r="H69" i="19"/>
  <c r="I69" i="19"/>
  <c r="J69" i="19"/>
  <c r="K69" i="19"/>
  <c r="L69" i="19"/>
  <c r="M69" i="19"/>
  <c r="N69" i="19"/>
  <c r="O69" i="19"/>
  <c r="P69" i="19"/>
  <c r="C69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C70" i="19"/>
  <c r="D68" i="19" l="1"/>
  <c r="E68" i="19"/>
  <c r="F68" i="19"/>
  <c r="G68" i="19"/>
  <c r="H68" i="19"/>
  <c r="I68" i="19"/>
  <c r="J68" i="19"/>
  <c r="K68" i="19"/>
  <c r="L68" i="19"/>
  <c r="M68" i="19"/>
  <c r="N68" i="19"/>
  <c r="O68" i="19"/>
  <c r="P68" i="19"/>
  <c r="C68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C67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C66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C63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C62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C61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C59" i="19"/>
  <c r="D58" i="19"/>
  <c r="E58" i="19"/>
  <c r="F58" i="19"/>
  <c r="G58" i="19"/>
  <c r="C58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C55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C54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C53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C52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C51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C47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C46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C45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C44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C43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C40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C39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C31" i="19"/>
  <c r="H19" i="20"/>
  <c r="I19" i="20" s="1"/>
  <c r="J19" i="20" s="1"/>
  <c r="K19" i="20" s="1"/>
  <c r="L19" i="20" s="1"/>
  <c r="M19" i="20" s="1"/>
  <c r="N19" i="20" s="1"/>
  <c r="O19" i="20" s="1"/>
  <c r="P19" i="20" s="1"/>
  <c r="H18" i="20"/>
  <c r="I18" i="20" s="1"/>
  <c r="J18" i="20" s="1"/>
  <c r="K18" i="20" s="1"/>
  <c r="L18" i="20" s="1"/>
  <c r="M18" i="20" s="1"/>
  <c r="N18" i="20" s="1"/>
  <c r="O18" i="20" s="1"/>
  <c r="P18" i="20" s="1"/>
  <c r="H17" i="20"/>
  <c r="I17" i="20" s="1"/>
  <c r="J17" i="20" s="1"/>
  <c r="K17" i="20" s="1"/>
  <c r="L17" i="20" s="1"/>
  <c r="M17" i="20" s="1"/>
  <c r="N17" i="20" s="1"/>
  <c r="O17" i="20" s="1"/>
  <c r="P17" i="20" s="1"/>
  <c r="H16" i="20"/>
  <c r="I16" i="20" s="1"/>
  <c r="J16" i="20" s="1"/>
  <c r="K16" i="20" s="1"/>
  <c r="L16" i="20" s="1"/>
  <c r="M16" i="20" s="1"/>
  <c r="N16" i="20" s="1"/>
  <c r="O16" i="20" s="1"/>
  <c r="P16" i="20" s="1"/>
  <c r="H15" i="20"/>
  <c r="I15" i="20" s="1"/>
  <c r="J15" i="20" s="1"/>
  <c r="K15" i="20" s="1"/>
  <c r="L15" i="20" s="1"/>
  <c r="M15" i="20" s="1"/>
  <c r="N15" i="20" s="1"/>
  <c r="O15" i="20" s="1"/>
  <c r="P15" i="20" s="1"/>
  <c r="H14" i="20"/>
  <c r="I14" i="20" s="1"/>
  <c r="J14" i="20" s="1"/>
  <c r="K14" i="20" s="1"/>
  <c r="L14" i="20" s="1"/>
  <c r="M14" i="20" s="1"/>
  <c r="N14" i="20" s="1"/>
  <c r="O14" i="20" s="1"/>
  <c r="P14" i="20" s="1"/>
  <c r="H13" i="20"/>
  <c r="I13" i="20" s="1"/>
  <c r="J13" i="20" s="1"/>
  <c r="K13" i="20" s="1"/>
  <c r="L13" i="20" s="1"/>
  <c r="M13" i="20" s="1"/>
  <c r="N13" i="20" s="1"/>
  <c r="O13" i="20" s="1"/>
  <c r="P13" i="20" s="1"/>
  <c r="H8" i="20"/>
  <c r="I8" i="20" s="1"/>
  <c r="J8" i="20" s="1"/>
  <c r="K8" i="20" s="1"/>
  <c r="L8" i="20" s="1"/>
  <c r="M8" i="20" s="1"/>
  <c r="N8" i="20" s="1"/>
  <c r="O8" i="20" s="1"/>
  <c r="P8" i="20" s="1"/>
  <c r="G8" i="20"/>
  <c r="D36" i="19" l="1"/>
  <c r="E36" i="19"/>
  <c r="F36" i="19"/>
  <c r="G36" i="19"/>
  <c r="C36" i="19"/>
  <c r="D35" i="19"/>
  <c r="E35" i="19"/>
  <c r="F35" i="19"/>
  <c r="G35" i="19"/>
  <c r="H35" i="19"/>
  <c r="I35" i="19"/>
  <c r="J35" i="19"/>
  <c r="C35" i="19"/>
  <c r="D34" i="19"/>
  <c r="E34" i="19"/>
  <c r="F34" i="19"/>
  <c r="G34" i="19"/>
  <c r="C34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C33" i="19"/>
  <c r="D28" i="19"/>
  <c r="E28" i="19"/>
  <c r="F28" i="19"/>
  <c r="G28" i="19"/>
  <c r="C28" i="19"/>
  <c r="D27" i="19"/>
  <c r="E27" i="19"/>
  <c r="F27" i="19"/>
  <c r="G27" i="19"/>
  <c r="C27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C26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C25" i="19"/>
  <c r="D24" i="19"/>
  <c r="E24" i="19"/>
  <c r="F24" i="19"/>
  <c r="G24" i="19"/>
  <c r="C24" i="19"/>
  <c r="D23" i="19"/>
  <c r="E23" i="19"/>
  <c r="F23" i="19"/>
  <c r="G23" i="19"/>
  <c r="C23" i="19"/>
  <c r="H19" i="19"/>
  <c r="I19" i="19" s="1"/>
  <c r="J19" i="19" s="1"/>
  <c r="K19" i="19" s="1"/>
  <c r="L19" i="19" s="1"/>
  <c r="M19" i="19" s="1"/>
  <c r="N19" i="19" s="1"/>
  <c r="O19" i="19" s="1"/>
  <c r="P19" i="19" s="1"/>
  <c r="H18" i="19"/>
  <c r="I18" i="19" s="1"/>
  <c r="J18" i="19" s="1"/>
  <c r="K18" i="19" s="1"/>
  <c r="L18" i="19" s="1"/>
  <c r="M18" i="19" s="1"/>
  <c r="N18" i="19" s="1"/>
  <c r="O18" i="19" s="1"/>
  <c r="P18" i="19" s="1"/>
  <c r="H17" i="19"/>
  <c r="I17" i="19" s="1"/>
  <c r="J17" i="19" s="1"/>
  <c r="K17" i="19" s="1"/>
  <c r="L17" i="19" s="1"/>
  <c r="M17" i="19" s="1"/>
  <c r="N17" i="19" s="1"/>
  <c r="O17" i="19" s="1"/>
  <c r="P17" i="19" s="1"/>
  <c r="H16" i="19"/>
  <c r="I16" i="19" s="1"/>
  <c r="J16" i="19" s="1"/>
  <c r="K16" i="19" s="1"/>
  <c r="L16" i="19" s="1"/>
  <c r="M16" i="19" s="1"/>
  <c r="N16" i="19" s="1"/>
  <c r="O16" i="19" s="1"/>
  <c r="P16" i="19" s="1"/>
  <c r="H15" i="19"/>
  <c r="I15" i="19" s="1"/>
  <c r="J15" i="19" s="1"/>
  <c r="K15" i="19" s="1"/>
  <c r="L15" i="19" s="1"/>
  <c r="M15" i="19" s="1"/>
  <c r="N15" i="19" s="1"/>
  <c r="O15" i="19" s="1"/>
  <c r="P15" i="19" s="1"/>
  <c r="H14" i="19"/>
  <c r="I14" i="19" s="1"/>
  <c r="J14" i="19" s="1"/>
  <c r="K14" i="19" s="1"/>
  <c r="L14" i="19" s="1"/>
  <c r="M14" i="19" s="1"/>
  <c r="N14" i="19" s="1"/>
  <c r="O14" i="19" s="1"/>
  <c r="P14" i="19" s="1"/>
  <c r="H13" i="19"/>
  <c r="I13" i="19" s="1"/>
  <c r="J13" i="19" s="1"/>
  <c r="K13" i="19" s="1"/>
  <c r="L13" i="19" s="1"/>
  <c r="M13" i="19" s="1"/>
  <c r="N13" i="19" s="1"/>
  <c r="O13" i="19" s="1"/>
  <c r="P13" i="19" s="1"/>
  <c r="H8" i="19"/>
  <c r="I8" i="19" s="1"/>
  <c r="J8" i="19" s="1"/>
  <c r="K8" i="19" s="1"/>
  <c r="L8" i="19" s="1"/>
  <c r="M8" i="19" s="1"/>
  <c r="N8" i="19" s="1"/>
  <c r="O8" i="19" s="1"/>
  <c r="P8" i="19" s="1"/>
  <c r="K35" i="19" l="1"/>
  <c r="H58" i="19" l="1"/>
  <c r="L35" i="19"/>
  <c r="M35" i="19" l="1"/>
  <c r="I58" i="19"/>
  <c r="J58" i="19" l="1"/>
  <c r="N35" i="19"/>
  <c r="P35" i="19" l="1"/>
  <c r="O35" i="19"/>
  <c r="H36" i="19"/>
  <c r="H23" i="19"/>
  <c r="H24" i="19"/>
  <c r="K58" i="19"/>
  <c r="H19" i="18"/>
  <c r="I19" i="18" s="1"/>
  <c r="J19" i="18" s="1"/>
  <c r="K19" i="18" s="1"/>
  <c r="L19" i="18" s="1"/>
  <c r="M19" i="18" s="1"/>
  <c r="N19" i="18" s="1"/>
  <c r="O19" i="18" s="1"/>
  <c r="P19" i="18" s="1"/>
  <c r="H18" i="18"/>
  <c r="I18" i="18" s="1"/>
  <c r="J18" i="18" s="1"/>
  <c r="K18" i="18" s="1"/>
  <c r="L18" i="18" s="1"/>
  <c r="M18" i="18" s="1"/>
  <c r="N18" i="18" s="1"/>
  <c r="O18" i="18" s="1"/>
  <c r="P18" i="18" s="1"/>
  <c r="H17" i="18"/>
  <c r="I17" i="18" s="1"/>
  <c r="J17" i="18" s="1"/>
  <c r="K17" i="18" s="1"/>
  <c r="L17" i="18" s="1"/>
  <c r="M17" i="18" s="1"/>
  <c r="N17" i="18" s="1"/>
  <c r="O17" i="18" s="1"/>
  <c r="P17" i="18" s="1"/>
  <c r="H16" i="18"/>
  <c r="I16" i="18" s="1"/>
  <c r="J16" i="18" s="1"/>
  <c r="K16" i="18" s="1"/>
  <c r="L16" i="18" s="1"/>
  <c r="M16" i="18" s="1"/>
  <c r="N16" i="18" s="1"/>
  <c r="O16" i="18" s="1"/>
  <c r="P16" i="18" s="1"/>
  <c r="H15" i="18"/>
  <c r="I15" i="18" s="1"/>
  <c r="J15" i="18" s="1"/>
  <c r="K15" i="18" s="1"/>
  <c r="L15" i="18" s="1"/>
  <c r="M15" i="18" s="1"/>
  <c r="N15" i="18" s="1"/>
  <c r="O15" i="18" s="1"/>
  <c r="P15" i="18" s="1"/>
  <c r="H14" i="18"/>
  <c r="I14" i="18" s="1"/>
  <c r="J14" i="18" s="1"/>
  <c r="K14" i="18" s="1"/>
  <c r="L14" i="18" s="1"/>
  <c r="M14" i="18" s="1"/>
  <c r="N14" i="18" s="1"/>
  <c r="O14" i="18" s="1"/>
  <c r="P14" i="18" s="1"/>
  <c r="H13" i="18"/>
  <c r="I13" i="18" s="1"/>
  <c r="J13" i="18" s="1"/>
  <c r="K13" i="18" s="1"/>
  <c r="L13" i="18" s="1"/>
  <c r="M13" i="18" s="1"/>
  <c r="N13" i="18" s="1"/>
  <c r="O13" i="18" s="1"/>
  <c r="P13" i="18" s="1"/>
  <c r="H8" i="18"/>
  <c r="I8" i="18" s="1"/>
  <c r="J8" i="18" s="1"/>
  <c r="K8" i="18" s="1"/>
  <c r="L8" i="18" s="1"/>
  <c r="M8" i="18" s="1"/>
  <c r="N8" i="18" s="1"/>
  <c r="O8" i="18" s="1"/>
  <c r="P8" i="18" s="1"/>
  <c r="H8" i="16"/>
  <c r="I8" i="16" s="1"/>
  <c r="J8" i="16" s="1"/>
  <c r="K8" i="16" s="1"/>
  <c r="L8" i="16" s="1"/>
  <c r="M8" i="16" s="1"/>
  <c r="N8" i="16" s="1"/>
  <c r="O8" i="16" s="1"/>
  <c r="P8" i="16" s="1"/>
  <c r="H28" i="19" l="1"/>
  <c r="H34" i="19"/>
  <c r="I24" i="19"/>
  <c r="I36" i="19"/>
  <c r="H27" i="19"/>
  <c r="L58" i="19"/>
  <c r="I23" i="19"/>
  <c r="H19" i="17"/>
  <c r="I19" i="17" s="1"/>
  <c r="J19" i="17" s="1"/>
  <c r="K19" i="17" s="1"/>
  <c r="L19" i="17" s="1"/>
  <c r="M19" i="17" s="1"/>
  <c r="N19" i="17" s="1"/>
  <c r="O19" i="17" s="1"/>
  <c r="P19" i="17" s="1"/>
  <c r="H18" i="17"/>
  <c r="I18" i="17" s="1"/>
  <c r="J18" i="17" s="1"/>
  <c r="K18" i="17" s="1"/>
  <c r="L18" i="17" s="1"/>
  <c r="M18" i="17" s="1"/>
  <c r="N18" i="17" s="1"/>
  <c r="O18" i="17" s="1"/>
  <c r="P18" i="17" s="1"/>
  <c r="H17" i="17"/>
  <c r="I17" i="17" s="1"/>
  <c r="J17" i="17" s="1"/>
  <c r="K17" i="17" s="1"/>
  <c r="L17" i="17" s="1"/>
  <c r="M17" i="17" s="1"/>
  <c r="N17" i="17" s="1"/>
  <c r="O17" i="17" s="1"/>
  <c r="P17" i="17" s="1"/>
  <c r="H16" i="17"/>
  <c r="I16" i="17" s="1"/>
  <c r="J16" i="17" s="1"/>
  <c r="K16" i="17" s="1"/>
  <c r="L16" i="17" s="1"/>
  <c r="M16" i="17" s="1"/>
  <c r="N16" i="17" s="1"/>
  <c r="O16" i="17" s="1"/>
  <c r="P16" i="17" s="1"/>
  <c r="H15" i="17"/>
  <c r="I15" i="17" s="1"/>
  <c r="J15" i="17" s="1"/>
  <c r="K15" i="17" s="1"/>
  <c r="L15" i="17" s="1"/>
  <c r="M15" i="17" s="1"/>
  <c r="N15" i="17" s="1"/>
  <c r="O15" i="17" s="1"/>
  <c r="P15" i="17" s="1"/>
  <c r="H14" i="17"/>
  <c r="I14" i="17" s="1"/>
  <c r="J14" i="17" s="1"/>
  <c r="K14" i="17" s="1"/>
  <c r="L14" i="17" s="1"/>
  <c r="M14" i="17" s="1"/>
  <c r="N14" i="17" s="1"/>
  <c r="O14" i="17" s="1"/>
  <c r="P14" i="17" s="1"/>
  <c r="H13" i="17"/>
  <c r="I13" i="17" s="1"/>
  <c r="J13" i="17" s="1"/>
  <c r="K13" i="17" s="1"/>
  <c r="L13" i="17" s="1"/>
  <c r="M13" i="17" s="1"/>
  <c r="N13" i="17" s="1"/>
  <c r="O13" i="17" s="1"/>
  <c r="P13" i="17" s="1"/>
  <c r="H8" i="17"/>
  <c r="I8" i="17" s="1"/>
  <c r="J8" i="17" s="1"/>
  <c r="K8" i="17" s="1"/>
  <c r="L8" i="17" s="1"/>
  <c r="M8" i="17" s="1"/>
  <c r="N8" i="17" s="1"/>
  <c r="O8" i="17" s="1"/>
  <c r="P8" i="17" s="1"/>
  <c r="G8" i="17"/>
  <c r="M58" i="19" l="1"/>
  <c r="J36" i="19"/>
  <c r="I34" i="19"/>
  <c r="J23" i="19"/>
  <c r="I27" i="19"/>
  <c r="J24" i="19"/>
  <c r="I28" i="19"/>
  <c r="H18" i="16"/>
  <c r="I18" i="16" s="1"/>
  <c r="J18" i="16" s="1"/>
  <c r="K18" i="16" s="1"/>
  <c r="L18" i="16" s="1"/>
  <c r="M18" i="16" s="1"/>
  <c r="N18" i="16" s="1"/>
  <c r="O18" i="16" s="1"/>
  <c r="P18" i="16" s="1"/>
  <c r="H16" i="16"/>
  <c r="I16" i="16" s="1"/>
  <c r="J16" i="16" s="1"/>
  <c r="K16" i="16" s="1"/>
  <c r="L16" i="16" s="1"/>
  <c r="M16" i="16" s="1"/>
  <c r="N16" i="16" s="1"/>
  <c r="O16" i="16" s="1"/>
  <c r="P16" i="16" s="1"/>
  <c r="H13" i="16"/>
  <c r="I13" i="16" s="1"/>
  <c r="J13" i="16" s="1"/>
  <c r="K13" i="16" s="1"/>
  <c r="L13" i="16" s="1"/>
  <c r="M13" i="16" s="1"/>
  <c r="N13" i="16" s="1"/>
  <c r="O13" i="16" s="1"/>
  <c r="P13" i="16" s="1"/>
  <c r="H15" i="16"/>
  <c r="I15" i="16" s="1"/>
  <c r="J15" i="16" s="1"/>
  <c r="K15" i="16" s="1"/>
  <c r="L15" i="16" s="1"/>
  <c r="M15" i="16" s="1"/>
  <c r="N15" i="16" s="1"/>
  <c r="O15" i="16" s="1"/>
  <c r="P15" i="16" s="1"/>
  <c r="K24" i="19" l="1"/>
  <c r="K23" i="19"/>
  <c r="K36" i="19"/>
  <c r="J28" i="19"/>
  <c r="J27" i="19"/>
  <c r="J34" i="19"/>
  <c r="N58" i="19"/>
  <c r="H14" i="16"/>
  <c r="I14" i="16" s="1"/>
  <c r="J14" i="16" s="1"/>
  <c r="K14" i="16" s="1"/>
  <c r="L14" i="16" s="1"/>
  <c r="M14" i="16" s="1"/>
  <c r="N14" i="16" s="1"/>
  <c r="O14" i="16" s="1"/>
  <c r="P14" i="16" s="1"/>
  <c r="H17" i="16"/>
  <c r="I17" i="16" s="1"/>
  <c r="J17" i="16" s="1"/>
  <c r="K17" i="16" s="1"/>
  <c r="L17" i="16" s="1"/>
  <c r="M17" i="16" s="1"/>
  <c r="N17" i="16" s="1"/>
  <c r="O17" i="16" s="1"/>
  <c r="P17" i="16" s="1"/>
  <c r="H19" i="16"/>
  <c r="I19" i="16" s="1"/>
  <c r="J19" i="16" s="1"/>
  <c r="K19" i="16" s="1"/>
  <c r="L19" i="16" s="1"/>
  <c r="M19" i="16" s="1"/>
  <c r="N19" i="16" s="1"/>
  <c r="O19" i="16" s="1"/>
  <c r="P19" i="16" s="1"/>
  <c r="K34" i="19" l="1"/>
  <c r="K28" i="19"/>
  <c r="L23" i="19"/>
  <c r="P58" i="19"/>
  <c r="O58" i="19"/>
  <c r="K27" i="19"/>
  <c r="L36" i="19"/>
  <c r="L24" i="19"/>
  <c r="L28" i="19" l="1"/>
  <c r="M36" i="19"/>
  <c r="M24" i="19"/>
  <c r="L27" i="19"/>
  <c r="M23" i="19"/>
  <c r="L34" i="19"/>
  <c r="M34" i="19" l="1"/>
  <c r="M27" i="19"/>
  <c r="N36" i="19"/>
  <c r="N23" i="19"/>
  <c r="N24" i="19"/>
  <c r="M28" i="19"/>
  <c r="N28" i="19" l="1"/>
  <c r="P23" i="19"/>
  <c r="O23" i="19"/>
  <c r="N27" i="19"/>
  <c r="P24" i="19"/>
  <c r="O24" i="19"/>
  <c r="P36" i="19"/>
  <c r="O36" i="19"/>
  <c r="N34" i="19"/>
  <c r="P34" i="19" l="1"/>
  <c r="O34" i="19"/>
  <c r="P27" i="19"/>
  <c r="O27" i="19"/>
  <c r="P28" i="19"/>
  <c r="O28" i="19"/>
</calcChain>
</file>

<file path=xl/sharedStrings.xml><?xml version="1.0" encoding="utf-8"?>
<sst xmlns="http://schemas.openxmlformats.org/spreadsheetml/2006/main" count="930" uniqueCount="175">
  <si>
    <t>ESP</t>
  </si>
  <si>
    <t>Fac</t>
  </si>
  <si>
    <t>80 000
 à 120 000</t>
  </si>
  <si>
    <t>50 000
 à 80 000</t>
  </si>
  <si>
    <t>120 000 
à 180 000</t>
  </si>
  <si>
    <t xml:space="preserve"> + de 180 000</t>
  </si>
  <si>
    <t>FLD Lille</t>
  </si>
  <si>
    <t>FLD Paris</t>
  </si>
  <si>
    <t>FLST</t>
  </si>
  <si>
    <t>FLSEG</t>
  </si>
  <si>
    <t>FLSH</t>
  </si>
  <si>
    <r>
      <t xml:space="preserve">FLM </t>
    </r>
    <r>
      <rPr>
        <b/>
        <i/>
        <sz val="10"/>
        <color indexed="8"/>
        <rFont val="Arial"/>
        <family val="2"/>
      </rPr>
      <t>hors IMG</t>
    </r>
  </si>
  <si>
    <t>0 à 50 000 
Non Boursiers</t>
  </si>
  <si>
    <t>Réduction forfaitaire :</t>
  </si>
  <si>
    <t>Bareme référence :</t>
  </si>
  <si>
    <t>0bis</t>
  </si>
  <si>
    <t>Arrhes</t>
  </si>
  <si>
    <t>Frais de conventionnement</t>
  </si>
  <si>
    <t>Securite sociale</t>
  </si>
  <si>
    <t>Service campus</t>
  </si>
  <si>
    <t>IU2S Licence Sanitaire et Sociale</t>
  </si>
  <si>
    <t>IU2S Licence Pro Santé</t>
  </si>
  <si>
    <t>FD LILLE /  FGES / FLSH / IP</t>
  </si>
  <si>
    <t xml:space="preserve">(**) Bousiers du Conseil Régional </t>
  </si>
  <si>
    <t>500 (***)</t>
  </si>
  <si>
    <t>216 (****)</t>
  </si>
  <si>
    <t>Bar Ref.</t>
  </si>
  <si>
    <t>Barèmes calculés depuis le Barème Référence (Bar Ref.)</t>
  </si>
  <si>
    <t>FGES Licence + Prépa Commerce ou Ingénieur</t>
  </si>
  <si>
    <t>FGES Licence + Class'Sup</t>
  </si>
  <si>
    <t>AUTRES TARIFS FD</t>
  </si>
  <si>
    <t>AUTRES TARIFS FGES</t>
  </si>
  <si>
    <t>FGES Master Double Competence</t>
  </si>
  <si>
    <t>FD Licence Business Law Management</t>
  </si>
  <si>
    <t>FD Master 1 Business Law Management</t>
  </si>
  <si>
    <t>FD Master 2 Business Law Management</t>
  </si>
  <si>
    <t>FD LILLE - MASTER 2 PDA - EDHEC UNIQUEMENT</t>
  </si>
  <si>
    <t>FD LILLE - MASTER 2 PJA - LYON UNIQUEMENT</t>
  </si>
  <si>
    <t>FLSH Prépa Orthophonie  (*)</t>
  </si>
  <si>
    <t>FLSH Prépa Métiers des Langues  (*)</t>
  </si>
  <si>
    <t>FLSH Prépa Celsa</t>
  </si>
  <si>
    <t>FLSH Prépa Sciences Politiques</t>
  </si>
  <si>
    <t>FGES Remise à Niveau Scientifique</t>
  </si>
  <si>
    <t>FGES Année Préparatoire aux Etudes de Santé</t>
  </si>
  <si>
    <t>FMM Art Thérapie</t>
  </si>
  <si>
    <t>FMM Troubles de l'Apprentissage</t>
  </si>
  <si>
    <t>FMM IMG</t>
  </si>
  <si>
    <t>AUTRES TARIFS FLSH</t>
  </si>
  <si>
    <t>IU2S Master 1 et 2 Santé Social</t>
  </si>
  <si>
    <t>AUTRES TARIFS FMM</t>
  </si>
  <si>
    <t>FLSH Master Journalisme</t>
  </si>
  <si>
    <t>FLSH Master Recherche  (LCE, Histoire, Lettres)</t>
  </si>
  <si>
    <t>LICENCES/MASTERS STANDARDS</t>
  </si>
  <si>
    <t>FMM ESF FGSMA 2 - FGSMA 3  - FASMA 1  (**)</t>
  </si>
  <si>
    <t>FMM ESF  FASMA 2 (**)</t>
  </si>
  <si>
    <t>FGES Class'Sup à l'étranger (*)</t>
  </si>
  <si>
    <t>(*) En sus du tarif de la formation standard</t>
  </si>
  <si>
    <r>
      <t>AUTRES TARIFS ESP</t>
    </r>
    <r>
      <rPr>
        <b/>
        <sz val="14"/>
        <color rgb="FF002060"/>
        <rFont val="Calibri"/>
        <family val="2"/>
      </rPr>
      <t>Ω</t>
    </r>
    <r>
      <rPr>
        <b/>
        <sz val="12"/>
        <color rgb="FF002060"/>
        <rFont val="Calibri"/>
        <family val="2"/>
      </rPr>
      <t>L</t>
    </r>
  </si>
  <si>
    <t>ESPOL Certificate 1 Semestre</t>
  </si>
  <si>
    <t>ESPOL Certificate 1 An</t>
  </si>
  <si>
    <t>FRAIS ACCESSOIRES</t>
  </si>
  <si>
    <t>Frais paiements multiples</t>
  </si>
  <si>
    <t>Vie associative (Hors IMG)</t>
  </si>
  <si>
    <t>Frais de candidature/inscription</t>
  </si>
  <si>
    <t>(****) Si assujetti(e), et montant officiel connu en juillet 2015</t>
  </si>
  <si>
    <r>
      <t>(***) 250 en ESP</t>
    </r>
    <r>
      <rPr>
        <sz val="10"/>
        <color indexed="8"/>
        <rFont val="Calibri"/>
        <family val="2"/>
      </rPr>
      <t>Ω</t>
    </r>
    <r>
      <rPr>
        <sz val="8"/>
        <color indexed="8"/>
        <rFont val="Arial"/>
        <family val="2"/>
      </rPr>
      <t>L remboursables en cas d'admission en IEP</t>
    </r>
  </si>
  <si>
    <t>Intitulés Echelon CROUS</t>
  </si>
  <si>
    <t>NIiveau du Revenu 
(Imposable ou Fiscal de référence)</t>
  </si>
  <si>
    <t>BOURSIERS DU CROUS si  0 à 50 000 euros de Revenu</t>
  </si>
  <si>
    <t>FD PARIS</t>
  </si>
  <si>
    <r>
      <t>ESP</t>
    </r>
    <r>
      <rPr>
        <b/>
        <sz val="10"/>
        <color indexed="8"/>
        <rFont val="Calibri"/>
        <family val="2"/>
      </rPr>
      <t>Ω</t>
    </r>
    <r>
      <rPr>
        <b/>
        <sz val="10"/>
        <color indexed="8"/>
        <rFont val="Arial"/>
        <family val="2"/>
      </rPr>
      <t>L</t>
    </r>
  </si>
  <si>
    <t>FMM PACES</t>
  </si>
  <si>
    <t>FMM FGSM 1</t>
  </si>
  <si>
    <r>
      <t>FMM FGSM 2</t>
    </r>
    <r>
      <rPr>
        <sz val="11"/>
        <color theme="1"/>
        <rFont val="Calibri"/>
        <family val="2"/>
        <scheme val="minor"/>
      </rPr>
      <t/>
    </r>
  </si>
  <si>
    <t>FMM FASM 1 &amp; 2</t>
  </si>
  <si>
    <t>FMM FASM 3 (ex DCEM4)</t>
  </si>
  <si>
    <t>GRILLE TARIFAIRE 2015-2016 DU PROMO-INSCRIT ET DES BAREMES UNIQUES</t>
  </si>
  <si>
    <t>GRILLE TARIFAIRE 2015-2016 DU REINSCRIT</t>
  </si>
  <si>
    <r>
      <t>Sauf cas exceptionnels (du type réorientation intersemestre, réorientation entre deux années universitaires, Master 1,  …) prévus dans la Note de Service  "</t>
    </r>
    <r>
      <rPr>
        <i/>
        <sz val="11"/>
        <color theme="1"/>
        <rFont val="Calibri"/>
        <family val="2"/>
        <scheme val="minor"/>
      </rPr>
      <t>Règles de Gestion des Scolarités</t>
    </r>
    <r>
      <rPr>
        <sz val="11"/>
        <color theme="1"/>
        <rFont val="Calibri"/>
        <family val="2"/>
        <scheme val="minor"/>
      </rPr>
      <t>" référencée "</t>
    </r>
    <r>
      <rPr>
        <i/>
        <sz val="11"/>
        <color theme="1"/>
        <rFont val="Calibri"/>
        <family val="2"/>
        <scheme val="minor"/>
      </rPr>
      <t>JMA/ PH/14-15/5</t>
    </r>
    <r>
      <rPr>
        <sz val="11"/>
        <color theme="1"/>
        <rFont val="Calibri"/>
        <family val="2"/>
        <scheme val="minor"/>
      </rPr>
      <t xml:space="preserve">", le réinscrit se voit affecter une hausse de </t>
    </r>
    <r>
      <rPr>
        <b/>
        <sz val="11"/>
        <color theme="1"/>
        <rFont val="Calibri"/>
        <family val="2"/>
        <scheme val="minor"/>
      </rPr>
      <t>3%</t>
    </r>
    <r>
      <rPr>
        <sz val="11"/>
        <color theme="1"/>
        <rFont val="Calibri"/>
        <family val="2"/>
        <scheme val="minor"/>
      </rPr>
      <t xml:space="preserve"> sur le montant de la scolarité sur barème supporté en 2014/2015. Les dispositions particulières (modules acquis, ...) ne viennent pas en déduction du montant barème supporté avant l'application des </t>
    </r>
    <r>
      <rPr>
        <b/>
        <sz val="11"/>
        <color theme="1"/>
        <rFont val="Calibri"/>
        <family val="2"/>
        <scheme val="minor"/>
      </rPr>
      <t>3%</t>
    </r>
    <r>
      <rPr>
        <sz val="11"/>
        <color theme="1"/>
        <rFont val="Calibri"/>
        <family val="2"/>
        <scheme val="minor"/>
      </rPr>
      <t>.</t>
    </r>
  </si>
  <si>
    <t>GRILLE TARIFAIRE 2016-2017 DU PROMO-INSCRIT ET DES BAREMES UNIQUES</t>
  </si>
  <si>
    <t>218 (****)</t>
  </si>
  <si>
    <t>FGES</t>
  </si>
  <si>
    <t>Formation n'ouvrira pas en 2016 2017</t>
  </si>
  <si>
    <t>*</t>
  </si>
  <si>
    <t xml:space="preserve">FMM ESF FASMA 1 </t>
  </si>
  <si>
    <t>FMM ESF FASMA 2</t>
  </si>
  <si>
    <t>FMM FGSM1</t>
  </si>
  <si>
    <t>FMM FGSM2</t>
  </si>
  <si>
    <t>FMM FASM3 (ex DCEM4)</t>
  </si>
  <si>
    <t>FMM FASM1 et FASM2</t>
  </si>
  <si>
    <t>FD LILLE</t>
  </si>
  <si>
    <t>GRILLE TARIFAIRE 2015-2016</t>
  </si>
  <si>
    <t>EVOLUTION GRILLE TARIFAIRE 2016-2017 DU PROMO-INSCRIT ET DES BAREMES UNIQUES</t>
  </si>
  <si>
    <t xml:space="preserve">FMM ESF FGSMA 2 - FGSMA 3 </t>
  </si>
  <si>
    <t>Légende</t>
  </si>
  <si>
    <t>Moins de 0%</t>
  </si>
  <si>
    <t>De 0% à 2%</t>
  </si>
  <si>
    <t>Plus de 2%</t>
  </si>
  <si>
    <t>GRILLE TARIFAIRE 2016-2017 DU REINSCRIT</t>
  </si>
  <si>
    <r>
      <t xml:space="preserve">GRILLE TARIFAIRE 2016-2017 </t>
    </r>
    <r>
      <rPr>
        <b/>
        <u/>
        <sz val="20"/>
        <color theme="9" tint="-0.249977111117893"/>
        <rFont val="Calibri"/>
        <family val="2"/>
        <scheme val="minor"/>
      </rPr>
      <t>POUR VALIDATION</t>
    </r>
  </si>
  <si>
    <t>DOCUMENT DE TRAVAIL</t>
  </si>
  <si>
    <r>
      <t>Sauf cas exceptionnels (du type réorientation intersemestre, réorientation entre deux années universitaires, Master 1,  …) prévus dans la Note de Service  "</t>
    </r>
    <r>
      <rPr>
        <i/>
        <sz val="11"/>
        <color theme="1"/>
        <rFont val="Calibri"/>
        <family val="2"/>
        <scheme val="minor"/>
      </rPr>
      <t>Règles de Gestion des Scolarités</t>
    </r>
    <r>
      <rPr>
        <sz val="11"/>
        <color theme="1"/>
        <rFont val="Calibri"/>
        <family val="2"/>
        <scheme val="minor"/>
      </rPr>
      <t>" référencée "</t>
    </r>
    <r>
      <rPr>
        <i/>
        <sz val="11"/>
        <color theme="1"/>
        <rFont val="Calibri"/>
        <family val="2"/>
        <scheme val="minor"/>
      </rPr>
      <t>BL/PH/14-15/20</t>
    </r>
    <r>
      <rPr>
        <sz val="11"/>
        <color theme="1"/>
        <rFont val="Calibri"/>
        <family val="2"/>
        <scheme val="minor"/>
      </rPr>
      <t>", le réinscrit se voit affecter une hausse de 1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sur le montant de la scolarité sur barème supporté en 2014/2015. Les dispositions particulières (modules acquis, ...) ne viennent pas en déduction du montant barème supporté avant l'application des 1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.</t>
    </r>
  </si>
  <si>
    <t>FLSH / IP / FGES / FDL</t>
  </si>
  <si>
    <r>
      <t>Sauf cas exceptionnels (du type réorientation intersemestre, réorientation entre deux années universitaires, Master 1,  …) prévus dans la Note de Service  "</t>
    </r>
    <r>
      <rPr>
        <i/>
        <sz val="11"/>
        <color theme="1"/>
        <rFont val="Calibri"/>
        <family val="2"/>
        <scheme val="minor"/>
      </rPr>
      <t>Règles de Gestion des Scolarités</t>
    </r>
    <r>
      <rPr>
        <sz val="11"/>
        <color theme="1"/>
        <rFont val="Calibri"/>
        <family val="2"/>
        <scheme val="minor"/>
      </rPr>
      <t>" référencée "</t>
    </r>
    <r>
      <rPr>
        <i/>
        <sz val="11"/>
        <color theme="1"/>
        <rFont val="Calibri"/>
        <family val="2"/>
        <scheme val="minor"/>
      </rPr>
      <t>BL/PH/14-15/20</t>
    </r>
    <r>
      <rPr>
        <sz val="11"/>
        <color theme="1"/>
        <rFont val="Calibri"/>
        <family val="2"/>
        <scheme val="minor"/>
      </rPr>
      <t xml:space="preserve">", le réinscrit se voit affecter une hausse de </t>
    </r>
    <r>
      <rPr>
        <b/>
        <sz val="11"/>
        <color theme="1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 xml:space="preserve"> sur le montant de la scolarité sur barème supporté en </t>
    </r>
    <r>
      <rPr>
        <b/>
        <sz val="11"/>
        <color theme="1"/>
        <rFont val="Calibri"/>
        <family val="2"/>
        <scheme val="minor"/>
      </rPr>
      <t>2015/2016</t>
    </r>
    <r>
      <rPr>
        <sz val="11"/>
        <color theme="1"/>
        <rFont val="Calibri"/>
        <family val="2"/>
        <scheme val="minor"/>
      </rPr>
      <t>. Les dispositions particulières (modules acquis, ...) ne viennent pas en déduction du montant barème supporté avant l'application des 1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.</t>
    </r>
  </si>
  <si>
    <t>FMM PACES / FGSM1 / FGSM2</t>
  </si>
  <si>
    <t>FMM FASM1 / FASM2 / FASM3 (ex DCEM4)</t>
  </si>
  <si>
    <t>campus ouvert et sécurisé</t>
  </si>
  <si>
    <t xml:space="preserve">FLSH </t>
  </si>
  <si>
    <t>FDL</t>
  </si>
  <si>
    <t>Licence Internationale</t>
  </si>
  <si>
    <t>FGES Licence/Master Hors Licence Internationale</t>
  </si>
  <si>
    <t>FGES Prépa 3</t>
  </si>
  <si>
    <t>(****) Si assujetti(e), et montant officiel connu en juillet 2016</t>
  </si>
  <si>
    <t>215 (****)</t>
  </si>
  <si>
    <t>ESPOL PEP</t>
  </si>
  <si>
    <t>ESPOL Prépa A et A+</t>
  </si>
  <si>
    <t>FLSH Master Recherche  (LCE)</t>
  </si>
  <si>
    <t>GRILLE TARIFAIRE 2017-2018 DU PRIMO-INSCRIT ET DES BAREMES UNIQUES</t>
  </si>
  <si>
    <t>FLSH Licence 1 Psycho + Prépa Orthophonie</t>
  </si>
  <si>
    <t>FD Licence International Business Law</t>
  </si>
  <si>
    <t>DU International Business Law</t>
  </si>
  <si>
    <t xml:space="preserve"> </t>
  </si>
  <si>
    <t>FMM Art Thérapie formation individuelle</t>
  </si>
  <si>
    <t>FMM Art Thérapie formation continue</t>
  </si>
  <si>
    <t>FLSH 18/19 V1</t>
  </si>
  <si>
    <t>FLSH Master Journalisme 18/19</t>
  </si>
  <si>
    <t>FLSH Prépa Celsa/Sci. Po 18/19</t>
  </si>
  <si>
    <t>FLSH Master Recherche  (LCE) 18/19</t>
  </si>
  <si>
    <t>Arrondi</t>
  </si>
  <si>
    <t>(****) Si assujetti(e), et montant officiel connu en juillet 2018</t>
  </si>
  <si>
    <t>220 (****)</t>
  </si>
  <si>
    <t>GRILLE TARIFAIRE 2018/2019 DU REINSCRIT</t>
  </si>
  <si>
    <r>
      <t xml:space="preserve">Le réinscrit se voit affecter une hausse de </t>
    </r>
    <r>
      <rPr>
        <b/>
        <sz val="11"/>
        <color theme="1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 xml:space="preserve"> sur le montant de la scolarité sur barème supporté en </t>
    </r>
    <r>
      <rPr>
        <b/>
        <sz val="11"/>
        <color theme="1"/>
        <rFont val="Calibri"/>
        <family val="2"/>
        <scheme val="minor"/>
      </rPr>
      <t>2017/2018</t>
    </r>
    <r>
      <rPr>
        <sz val="11"/>
        <color theme="1"/>
        <rFont val="Calibri"/>
        <family val="2"/>
        <scheme val="minor"/>
      </rPr>
      <t>. Les dispositions particulières (modules acquis, ...) ne viennent pas en déduction du montant barème supporté avant l'application des</t>
    </r>
    <r>
      <rPr>
        <b/>
        <sz val="11"/>
        <color theme="1"/>
        <rFont val="Calibri"/>
        <family val="2"/>
        <scheme val="minor"/>
      </rPr>
      <t xml:space="preserve"> 1%.</t>
    </r>
  </si>
  <si>
    <t>GRILLE TARIFAIRE 2018-2019 DU REINSCRIT</t>
  </si>
  <si>
    <t>GRILLE TARIFAIRE 2018-2019 DU PRIMO-INSCRIT ET DES BAREMES UNIQUES</t>
  </si>
  <si>
    <t>GRILLE TARIFAIRE 2017-2018 DU REINSCRIT</t>
  </si>
  <si>
    <r>
      <t xml:space="preserve">Le réinscrit se voit affecter une hausse de </t>
    </r>
    <r>
      <rPr>
        <b/>
        <sz val="11"/>
        <color theme="1"/>
        <rFont val="Calibri"/>
        <family val="2"/>
        <scheme val="minor"/>
      </rPr>
      <t>1,2%</t>
    </r>
    <r>
      <rPr>
        <sz val="11"/>
        <color theme="1"/>
        <rFont val="Calibri"/>
        <family val="2"/>
        <scheme val="minor"/>
      </rPr>
      <t xml:space="preserve"> sur le montant de la scolarité sur barème supporté en </t>
    </r>
    <r>
      <rPr>
        <b/>
        <sz val="11"/>
        <color theme="1"/>
        <rFont val="Calibri"/>
        <family val="2"/>
        <scheme val="minor"/>
      </rPr>
      <t>2016/2017</t>
    </r>
    <r>
      <rPr>
        <sz val="11"/>
        <color theme="1"/>
        <rFont val="Calibri"/>
        <family val="2"/>
        <scheme val="minor"/>
      </rPr>
      <t>. Les dispositions particulières (modules acquis, ...) ne viennent pas en déduction du montant barème supporté avant l'application des</t>
    </r>
    <r>
      <rPr>
        <b/>
        <sz val="11"/>
        <color theme="1"/>
        <rFont val="Calibri"/>
        <family val="2"/>
        <scheme val="minor"/>
      </rPr>
      <t xml:space="preserve"> 1,2%.</t>
    </r>
  </si>
  <si>
    <r>
      <t xml:space="preserve">Le réinscrit se voit affecter une hausse de </t>
    </r>
    <r>
      <rPr>
        <b/>
        <sz val="11"/>
        <color theme="1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 xml:space="preserve"> sur le montant de la scolarité sur barème supporté en </t>
    </r>
    <r>
      <rPr>
        <b/>
        <sz val="11"/>
        <color theme="1"/>
        <rFont val="Calibri"/>
        <family val="2"/>
        <scheme val="minor"/>
      </rPr>
      <t>2017/2018</t>
    </r>
    <r>
      <rPr>
        <sz val="11"/>
        <color theme="1"/>
        <rFont val="Calibri"/>
        <family val="2"/>
        <scheme val="minor"/>
      </rPr>
      <t>. Les dispositions particulières (modules acquis, ...) ne viennent pas en déduction du montant barème supporté avant l'application du 1%.</t>
    </r>
  </si>
  <si>
    <t>GRILLE TARIFAIRE 2019-2020 DU REINSCRIT</t>
  </si>
  <si>
    <t>GRILLE TARIFAIRE 2019-2020 DU PRIMO-INSCRIT ET DES BAREMES UNIQUES</t>
  </si>
  <si>
    <t>0 
à 50 000 
Non Boursiers</t>
  </si>
  <si>
    <t>Service Campus</t>
  </si>
  <si>
    <t>Frais de Candidature/Inscription</t>
  </si>
  <si>
    <t>Campus Ouvert et Sécurisé</t>
  </si>
  <si>
    <t>Frais Paiements Multiples</t>
  </si>
  <si>
    <t>Frais de Conventionnement/Jury Rectoraux</t>
  </si>
  <si>
    <t>Participation Projets Etudiants (Hors IMG)</t>
  </si>
  <si>
    <r>
      <t xml:space="preserve">Le réinscrit se voit affecter une hausse de </t>
    </r>
    <r>
      <rPr>
        <b/>
        <sz val="11"/>
        <color rgb="FFFF0000"/>
        <rFont val="Calibri"/>
        <family val="2"/>
        <scheme val="minor"/>
      </rPr>
      <t>1%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sur le montant de la scolarité sur barème supporté en </t>
    </r>
    <r>
      <rPr>
        <b/>
        <sz val="11"/>
        <color theme="1"/>
        <rFont val="Calibri"/>
        <family val="2"/>
        <scheme val="minor"/>
      </rPr>
      <t>2018/2019</t>
    </r>
    <r>
      <rPr>
        <sz val="11"/>
        <color theme="1"/>
        <rFont val="Calibri"/>
        <family val="2"/>
        <scheme val="minor"/>
      </rPr>
      <t xml:space="preserve">. Les dispositions particulières (modules acquis, ...) ne viennent pas en déduction du montant barème supporté avant l'application du </t>
    </r>
    <r>
      <rPr>
        <b/>
        <sz val="11"/>
        <color rgb="FFFF0000"/>
        <rFont val="Calibri"/>
        <family val="2"/>
        <scheme val="minor"/>
      </rPr>
      <t>1%</t>
    </r>
    <r>
      <rPr>
        <sz val="11"/>
        <color theme="1"/>
        <rFont val="Calibri"/>
        <family val="2"/>
        <scheme val="minor"/>
      </rPr>
      <t>.</t>
    </r>
  </si>
  <si>
    <t>FGES Master 2 International Management- Double Diplôme IMBA</t>
  </si>
  <si>
    <t>FMM Troubles de l'Apprentissage FI</t>
  </si>
  <si>
    <t>FMM Troubles de l'Apprentissage FC</t>
  </si>
  <si>
    <t>FMM DU Kiné respiratoire FI</t>
  </si>
  <si>
    <t>FMM DU Kiné respiratoire FC</t>
  </si>
  <si>
    <t>FMM DU Histoire de la médecine FI</t>
  </si>
  <si>
    <t>FMM DU Histoire de la médecine FC</t>
  </si>
  <si>
    <t>FMM DU Soins palliatifs/ DIUSP/ FI</t>
  </si>
  <si>
    <t>FMM DU Soins palliatifs/ DIUSP/ FC</t>
  </si>
  <si>
    <t>FMM DU Ethique de la Santé/ FI</t>
  </si>
  <si>
    <t>FMM DU Ethique de la Santé/ FC</t>
  </si>
  <si>
    <t>FMM DU Santé numérique / FI</t>
  </si>
  <si>
    <t>FMM DU Santé numérique / FC</t>
  </si>
  <si>
    <t>Master AIT Marketing/liverpool</t>
  </si>
  <si>
    <t>Service Etudiant</t>
  </si>
  <si>
    <t xml:space="preserve"> + de
180 000</t>
  </si>
  <si>
    <t>FGES Licence 3 + Prépa 3</t>
  </si>
  <si>
    <t>FGES Licence 3 + Class'Sup</t>
  </si>
  <si>
    <t xml:space="preserve">FGES Licence + prépa commerce "double cursus" </t>
  </si>
  <si>
    <t>FGES Licence Internationale</t>
  </si>
  <si>
    <t>FGES Licence 2 + Class'Sup à l'étranger</t>
  </si>
  <si>
    <t>AUTRES TARIFS FORMATIONS FGES</t>
  </si>
  <si>
    <t>FGES et ISEA - Licence/Master Hors Licence Internationale</t>
  </si>
  <si>
    <t xml:space="preserve">Frais d'inscription </t>
  </si>
  <si>
    <t xml:space="preserve">* Les frais de candidature sont remboursés si inscription dans une de nos formations.       Si le lycéen candidate à 2 formations, il paiera 2x50€ de frais de candidature, montant qui lui sera remboursé en totalité s'il intègre une de nos formations. </t>
  </si>
  <si>
    <t xml:space="preserve">GRILLE TARIFAIRE 2020-2021 DU PRIMO-INSCRIT </t>
  </si>
  <si>
    <t xml:space="preserve">Frais de Candidature sur PARCOURSUP * pour les non boursiers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</si>
</sst>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\ _€"/>
    <numFmt numFmtId="165" formatCode="0.0%"/>
    <numFmt numFmtId="166" formatCode="#,##0\ &quot;€&quot;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8"/>
      <color indexed="8"/>
      <name val="Arial"/>
      <family val="2"/>
    </font>
    <font>
      <b/>
      <sz val="20"/>
      <color rgb="FF002060"/>
      <name val="Calibri"/>
      <family val="2"/>
      <scheme val="minor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b/>
      <sz val="12"/>
      <color rgb="FF002060"/>
      <name val="Calibri"/>
      <family val="2"/>
    </font>
    <font>
      <b/>
      <sz val="10"/>
      <color indexed="8"/>
      <name val="Calibri"/>
      <family val="2"/>
    </font>
    <font>
      <b/>
      <sz val="14"/>
      <color rgb="FF002060"/>
      <name val="Calibri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20"/>
      <color theme="9" tint="-0.249977111117893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trike/>
      <sz val="10"/>
      <color indexed="8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0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0070C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38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9" fontId="21" fillId="0" borderId="0" applyFont="0" applyFill="0" applyBorder="0" applyAlignment="0" applyProtection="0"/>
    <xf numFmtId="0" fontId="2" fillId="0" borderId="0"/>
    <xf numFmtId="44" fontId="21" fillId="0" borderId="0" applyFont="0" applyFill="0" applyBorder="0" applyAlignment="0" applyProtection="0"/>
  </cellStyleXfs>
  <cellXfs count="496">
    <xf numFmtId="0" fontId="0" fillId="0" borderId="0" xfId="0"/>
    <xf numFmtId="0" fontId="11" fillId="3" borderId="16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>
      <alignment vertical="center"/>
    </xf>
    <xf numFmtId="164" fontId="6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4" fillId="2" borderId="20" xfId="1" applyFont="1" applyFill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4" fillId="2" borderId="21" xfId="1" applyFont="1" applyFill="1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3" fontId="0" fillId="0" borderId="29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31" xfId="0" applyNumberFormat="1" applyFill="1" applyBorder="1" applyAlignment="1">
      <alignment vertical="center"/>
    </xf>
    <xf numFmtId="3" fontId="0" fillId="0" borderId="4" xfId="0" applyNumberFormat="1" applyFill="1" applyBorder="1" applyAlignment="1">
      <alignment vertical="center"/>
    </xf>
    <xf numFmtId="3" fontId="0" fillId="0" borderId="5" xfId="0" applyNumberForma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0" fillId="0" borderId="33" xfId="0" applyNumberFormat="1" applyFill="1" applyBorder="1" applyAlignment="1">
      <alignment vertical="center"/>
    </xf>
    <xf numFmtId="3" fontId="0" fillId="0" borderId="21" xfId="0" applyNumberFormat="1" applyFill="1" applyBorder="1" applyAlignment="1">
      <alignment vertical="center"/>
    </xf>
    <xf numFmtId="3" fontId="0" fillId="0" borderId="34" xfId="0" applyNumberFormat="1" applyFill="1" applyBorder="1" applyAlignment="1">
      <alignment vertical="center"/>
    </xf>
    <xf numFmtId="3" fontId="0" fillId="0" borderId="6" xfId="0" applyNumberFormat="1" applyFill="1" applyBorder="1" applyAlignment="1">
      <alignment vertical="center"/>
    </xf>
    <xf numFmtId="0" fontId="4" fillId="2" borderId="21" xfId="1" applyFont="1" applyFill="1" applyBorder="1" applyAlignment="1">
      <alignment horizontal="left" vertical="center" wrapText="1"/>
    </xf>
    <xf numFmtId="3" fontId="0" fillId="0" borderId="34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21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16" xfId="0" applyNumberFormat="1" applyFill="1" applyBorder="1" applyAlignment="1">
      <alignment vertical="center"/>
    </xf>
    <xf numFmtId="3" fontId="0" fillId="0" borderId="17" xfId="0" applyNumberFormat="1" applyFill="1" applyBorder="1" applyAlignment="1">
      <alignment vertical="center"/>
    </xf>
    <xf numFmtId="3" fontId="0" fillId="0" borderId="30" xfId="0" applyNumberFormat="1" applyFill="1" applyBorder="1" applyAlignment="1">
      <alignment vertical="center"/>
    </xf>
    <xf numFmtId="3" fontId="0" fillId="0" borderId="22" xfId="0" applyNumberFormat="1" applyFill="1" applyBorder="1" applyAlignment="1">
      <alignment vertical="center"/>
    </xf>
    <xf numFmtId="3" fontId="0" fillId="0" borderId="32" xfId="0" applyNumberFormat="1" applyFill="1" applyBorder="1" applyAlignment="1">
      <alignment vertical="center"/>
    </xf>
    <xf numFmtId="3" fontId="0" fillId="0" borderId="18" xfId="0" applyNumberFormat="1" applyFill="1" applyBorder="1" applyAlignment="1">
      <alignment vertical="center"/>
    </xf>
    <xf numFmtId="3" fontId="0" fillId="0" borderId="31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2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32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3" fontId="0" fillId="0" borderId="30" xfId="0" applyNumberFormat="1" applyBorder="1" applyAlignment="1">
      <alignment vertical="center"/>
    </xf>
    <xf numFmtId="3" fontId="0" fillId="0" borderId="22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0" fontId="12" fillId="6" borderId="0" xfId="1" applyFont="1" applyFill="1" applyBorder="1" applyAlignment="1">
      <alignment horizontal="left" vertical="center" wrapText="1"/>
    </xf>
    <xf numFmtId="3" fontId="0" fillId="0" borderId="0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4" fillId="2" borderId="20" xfId="1" applyFont="1" applyFill="1" applyBorder="1" applyAlignment="1">
      <alignment horizontal="left" vertical="center" wrapText="1"/>
    </xf>
    <xf numFmtId="0" fontId="4" fillId="2" borderId="22" xfId="1" applyFont="1" applyFill="1" applyBorder="1" applyAlignment="1">
      <alignment horizontal="left" vertical="center" wrapText="1"/>
    </xf>
    <xf numFmtId="0" fontId="4" fillId="5" borderId="21" xfId="1" applyFont="1" applyFill="1" applyBorder="1" applyAlignment="1">
      <alignment horizontal="left" vertical="center" wrapText="1"/>
    </xf>
    <xf numFmtId="0" fontId="4" fillId="7" borderId="21" xfId="1" applyFont="1" applyFill="1" applyBorder="1" applyAlignment="1">
      <alignment horizontal="left" vertical="center" wrapText="1"/>
    </xf>
    <xf numFmtId="3" fontId="0" fillId="7" borderId="5" xfId="0" applyNumberFormat="1" applyFill="1" applyBorder="1" applyAlignment="1">
      <alignment vertical="center"/>
    </xf>
    <xf numFmtId="3" fontId="0" fillId="7" borderId="1" xfId="0" applyNumberFormat="1" applyFill="1" applyBorder="1" applyAlignment="1">
      <alignment vertical="center"/>
    </xf>
    <xf numFmtId="3" fontId="0" fillId="7" borderId="33" xfId="0" applyNumberFormat="1" applyFill="1" applyBorder="1" applyAlignment="1">
      <alignment vertical="center"/>
    </xf>
    <xf numFmtId="3" fontId="0" fillId="7" borderId="21" xfId="0" applyNumberFormat="1" applyFill="1" applyBorder="1" applyAlignment="1">
      <alignment vertical="center"/>
    </xf>
    <xf numFmtId="3" fontId="0" fillId="7" borderId="34" xfId="0" applyNumberFormat="1" applyFill="1" applyBorder="1" applyAlignment="1">
      <alignment vertical="center"/>
    </xf>
    <xf numFmtId="3" fontId="0" fillId="7" borderId="6" xfId="0" applyNumberFormat="1" applyFill="1" applyBorder="1" applyAlignment="1">
      <alignment vertical="center"/>
    </xf>
    <xf numFmtId="0" fontId="4" fillId="8" borderId="21" xfId="1" applyFont="1" applyFill="1" applyBorder="1" applyAlignment="1">
      <alignment horizontal="left" vertical="center" wrapText="1"/>
    </xf>
    <xf numFmtId="3" fontId="0" fillId="8" borderId="5" xfId="0" applyNumberFormat="1" applyFill="1" applyBorder="1" applyAlignment="1">
      <alignment vertical="center"/>
    </xf>
    <xf numFmtId="3" fontId="0" fillId="8" borderId="1" xfId="0" applyNumberFormat="1" applyFill="1" applyBorder="1" applyAlignment="1">
      <alignment vertical="center"/>
    </xf>
    <xf numFmtId="3" fontId="0" fillId="8" borderId="33" xfId="0" applyNumberFormat="1" applyFill="1" applyBorder="1" applyAlignment="1">
      <alignment vertical="center"/>
    </xf>
    <xf numFmtId="3" fontId="0" fillId="8" borderId="21" xfId="0" applyNumberFormat="1" applyFill="1" applyBorder="1" applyAlignment="1">
      <alignment vertical="center"/>
    </xf>
    <xf numFmtId="3" fontId="0" fillId="8" borderId="34" xfId="0" applyNumberFormat="1" applyFill="1" applyBorder="1" applyAlignment="1">
      <alignment vertical="center"/>
    </xf>
    <xf numFmtId="3" fontId="0" fillId="8" borderId="6" xfId="0" applyNumberFormat="1" applyFill="1" applyBorder="1" applyAlignment="1">
      <alignment vertical="center"/>
    </xf>
    <xf numFmtId="3" fontId="0" fillId="5" borderId="34" xfId="0" applyNumberFormat="1" applyFill="1" applyBorder="1" applyAlignment="1">
      <alignment vertical="center"/>
    </xf>
    <xf numFmtId="3" fontId="0" fillId="5" borderId="1" xfId="0" applyNumberFormat="1" applyFill="1" applyBorder="1" applyAlignment="1">
      <alignment vertical="center"/>
    </xf>
    <xf numFmtId="3" fontId="0" fillId="5" borderId="33" xfId="0" applyNumberFormat="1" applyFill="1" applyBorder="1" applyAlignment="1">
      <alignment vertical="center"/>
    </xf>
    <xf numFmtId="3" fontId="0" fillId="5" borderId="21" xfId="0" applyNumberForma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4" fillId="0" borderId="21" xfId="1" applyFont="1" applyFill="1" applyBorder="1" applyAlignment="1">
      <alignment horizontal="left" vertical="center" wrapText="1"/>
    </xf>
    <xf numFmtId="0" fontId="4" fillId="2" borderId="15" xfId="1" applyFont="1" applyFill="1" applyBorder="1" applyAlignment="1">
      <alignment horizontal="left" vertical="center" wrapText="1"/>
    </xf>
    <xf numFmtId="0" fontId="4" fillId="2" borderId="14" xfId="1" applyFont="1" applyFill="1" applyBorder="1" applyAlignment="1">
      <alignment horizontal="left" vertical="center" wrapText="1"/>
    </xf>
    <xf numFmtId="0" fontId="4" fillId="2" borderId="7" xfId="1" applyFont="1" applyFill="1" applyBorder="1" applyAlignment="1">
      <alignment horizontal="left" vertical="center" wrapText="1"/>
    </xf>
    <xf numFmtId="0" fontId="11" fillId="3" borderId="16" xfId="4" applyFont="1" applyFill="1" applyBorder="1" applyAlignment="1">
      <alignment horizontal="center" vertical="center" wrapText="1"/>
    </xf>
    <xf numFmtId="0" fontId="11" fillId="3" borderId="17" xfId="4" applyFont="1" applyFill="1" applyBorder="1" applyAlignment="1">
      <alignment horizontal="center" vertical="center" wrapText="1"/>
    </xf>
    <xf numFmtId="0" fontId="11" fillId="3" borderId="18" xfId="4" applyFont="1" applyFill="1" applyBorder="1" applyAlignment="1">
      <alignment horizontal="center" vertical="center" wrapText="1"/>
    </xf>
    <xf numFmtId="0" fontId="4" fillId="2" borderId="20" xfId="4" applyFont="1" applyFill="1" applyBorder="1" applyAlignment="1">
      <alignment horizontal="center" vertical="center" wrapText="1"/>
    </xf>
    <xf numFmtId="0" fontId="4" fillId="2" borderId="21" xfId="4" applyFont="1" applyFill="1" applyBorder="1" applyAlignment="1">
      <alignment horizontal="center" vertical="center" wrapText="1"/>
    </xf>
    <xf numFmtId="0" fontId="4" fillId="2" borderId="22" xfId="4" applyFont="1" applyFill="1" applyBorder="1" applyAlignment="1">
      <alignment horizontal="center" vertical="center" wrapText="1"/>
    </xf>
    <xf numFmtId="0" fontId="4" fillId="2" borderId="20" xfId="4" applyFont="1" applyFill="1" applyBorder="1" applyAlignment="1">
      <alignment horizontal="left" vertical="center" wrapText="1"/>
    </xf>
    <xf numFmtId="0" fontId="4" fillId="2" borderId="21" xfId="4" applyFont="1" applyFill="1" applyBorder="1" applyAlignment="1">
      <alignment horizontal="left" vertical="center" wrapText="1"/>
    </xf>
    <xf numFmtId="0" fontId="4" fillId="2" borderId="22" xfId="4" applyFont="1" applyFill="1" applyBorder="1" applyAlignment="1">
      <alignment horizontal="left" vertical="center" wrapText="1"/>
    </xf>
    <xf numFmtId="0" fontId="12" fillId="6" borderId="0" xfId="4" applyFont="1" applyFill="1" applyBorder="1" applyAlignment="1">
      <alignment horizontal="left" vertical="center" wrapText="1"/>
    </xf>
    <xf numFmtId="10" fontId="0" fillId="6" borderId="2" xfId="3" applyNumberFormat="1" applyFont="1" applyFill="1" applyBorder="1" applyAlignment="1">
      <alignment horizontal="center" vertical="center"/>
    </xf>
    <xf numFmtId="10" fontId="0" fillId="6" borderId="29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0" fillId="0" borderId="1" xfId="0" applyNumberFormat="1" applyFont="1" applyFill="1" applyBorder="1" applyAlignment="1">
      <alignment vertical="center"/>
    </xf>
    <xf numFmtId="3" fontId="0" fillId="0" borderId="5" xfId="0" applyNumberFormat="1" applyFont="1" applyFill="1" applyBorder="1" applyAlignment="1">
      <alignment vertical="center"/>
    </xf>
    <xf numFmtId="3" fontId="0" fillId="0" borderId="6" xfId="0" applyNumberFormat="1" applyFont="1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3" fontId="0" fillId="0" borderId="34" xfId="0" applyNumberFormat="1" applyFont="1" applyFill="1" applyBorder="1" applyAlignment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3" fontId="0" fillId="11" borderId="5" xfId="0" applyNumberForma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3" fontId="0" fillId="11" borderId="34" xfId="0" applyNumberFormat="1" applyFill="1" applyBorder="1" applyAlignment="1">
      <alignment horizontal="center" vertical="center"/>
    </xf>
    <xf numFmtId="3" fontId="0" fillId="11" borderId="6" xfId="0" applyNumberFormat="1" applyFill="1" applyBorder="1" applyAlignment="1">
      <alignment horizontal="center" vertical="center"/>
    </xf>
    <xf numFmtId="3" fontId="0" fillId="11" borderId="33" xfId="0" applyNumberFormat="1" applyFill="1" applyBorder="1" applyAlignment="1">
      <alignment horizontal="center" vertical="center"/>
    </xf>
    <xf numFmtId="3" fontId="0" fillId="11" borderId="21" xfId="0" applyNumberFormat="1" applyFill="1" applyBorder="1" applyAlignment="1">
      <alignment horizontal="center" vertical="center"/>
    </xf>
    <xf numFmtId="3" fontId="0" fillId="0" borderId="33" xfId="0" applyNumberFormat="1" applyFont="1" applyFill="1" applyBorder="1" applyAlignment="1">
      <alignment vertical="center"/>
    </xf>
    <xf numFmtId="3" fontId="0" fillId="0" borderId="21" xfId="0" applyNumberFormat="1" applyFont="1" applyFill="1" applyBorder="1" applyAlignment="1">
      <alignment vertical="center"/>
    </xf>
    <xf numFmtId="0" fontId="4" fillId="2" borderId="15" xfId="4" applyFont="1" applyFill="1" applyBorder="1" applyAlignment="1">
      <alignment horizontal="left" vertical="center" wrapText="1"/>
    </xf>
    <xf numFmtId="0" fontId="4" fillId="2" borderId="14" xfId="4" applyFont="1" applyFill="1" applyBorder="1" applyAlignment="1">
      <alignment horizontal="left" vertical="center" wrapText="1"/>
    </xf>
    <xf numFmtId="0" fontId="4" fillId="2" borderId="7" xfId="4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10" fontId="0" fillId="6" borderId="31" xfId="3" applyNumberFormat="1" applyFont="1" applyFill="1" applyBorder="1" applyAlignment="1">
      <alignment horizontal="center" vertical="center"/>
    </xf>
    <xf numFmtId="10" fontId="0" fillId="6" borderId="3" xfId="3" applyNumberFormat="1" applyFont="1" applyFill="1" applyBorder="1" applyAlignment="1">
      <alignment horizontal="center" vertical="center"/>
    </xf>
    <xf numFmtId="10" fontId="0" fillId="6" borderId="20" xfId="3" applyNumberFormat="1" applyFont="1" applyFill="1" applyBorder="1" applyAlignment="1">
      <alignment horizontal="center" vertical="center"/>
    </xf>
    <xf numFmtId="10" fontId="0" fillId="6" borderId="4" xfId="3" applyNumberFormat="1" applyFont="1" applyFill="1" applyBorder="1" applyAlignment="1">
      <alignment horizontal="center" vertical="center"/>
    </xf>
    <xf numFmtId="10" fontId="0" fillId="6" borderId="5" xfId="3" applyNumberFormat="1" applyFont="1" applyFill="1" applyBorder="1" applyAlignment="1">
      <alignment horizontal="center" vertical="center"/>
    </xf>
    <xf numFmtId="10" fontId="0" fillId="6" borderId="1" xfId="3" applyNumberFormat="1" applyFont="1" applyFill="1" applyBorder="1" applyAlignment="1">
      <alignment horizontal="center" vertical="center"/>
    </xf>
    <xf numFmtId="10" fontId="0" fillId="6" borderId="33" xfId="3" applyNumberFormat="1" applyFont="1" applyFill="1" applyBorder="1" applyAlignment="1">
      <alignment horizontal="center" vertical="center"/>
    </xf>
    <xf numFmtId="10" fontId="0" fillId="6" borderId="21" xfId="3" applyNumberFormat="1" applyFont="1" applyFill="1" applyBorder="1" applyAlignment="1">
      <alignment horizontal="center" vertical="center"/>
    </xf>
    <xf numFmtId="10" fontId="0" fillId="6" borderId="34" xfId="3" applyNumberFormat="1" applyFont="1" applyFill="1" applyBorder="1" applyAlignment="1">
      <alignment horizontal="center" vertical="center"/>
    </xf>
    <xf numFmtId="10" fontId="0" fillId="6" borderId="6" xfId="3" applyNumberFormat="1" applyFont="1" applyFill="1" applyBorder="1" applyAlignment="1">
      <alignment horizontal="center" vertical="center"/>
    </xf>
    <xf numFmtId="10" fontId="0" fillId="6" borderId="16" xfId="3" applyNumberFormat="1" applyFont="1" applyFill="1" applyBorder="1" applyAlignment="1">
      <alignment horizontal="center" vertical="center"/>
    </xf>
    <xf numFmtId="10" fontId="0" fillId="6" borderId="17" xfId="3" applyNumberFormat="1" applyFont="1" applyFill="1" applyBorder="1" applyAlignment="1">
      <alignment horizontal="center" vertical="center"/>
    </xf>
    <xf numFmtId="10" fontId="0" fillId="6" borderId="30" xfId="3" applyNumberFormat="1" applyFont="1" applyFill="1" applyBorder="1" applyAlignment="1">
      <alignment horizontal="center" vertical="center"/>
    </xf>
    <xf numFmtId="10" fontId="0" fillId="6" borderId="22" xfId="3" applyNumberFormat="1" applyFont="1" applyFill="1" applyBorder="1" applyAlignment="1">
      <alignment horizontal="center" vertical="center"/>
    </xf>
    <xf numFmtId="10" fontId="0" fillId="6" borderId="32" xfId="3" applyNumberFormat="1" applyFont="1" applyFill="1" applyBorder="1" applyAlignment="1">
      <alignment horizontal="center" vertical="center"/>
    </xf>
    <xf numFmtId="10" fontId="0" fillId="6" borderId="18" xfId="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0" fontId="0" fillId="6" borderId="44" xfId="3" applyNumberFormat="1" applyFont="1" applyFill="1" applyBorder="1" applyAlignment="1">
      <alignment horizontal="center" vertical="center"/>
    </xf>
    <xf numFmtId="10" fontId="0" fillId="6" borderId="27" xfId="3" applyNumberFormat="1" applyFont="1" applyFill="1" applyBorder="1" applyAlignment="1">
      <alignment horizontal="center" vertical="center"/>
    </xf>
    <xf numFmtId="10" fontId="0" fillId="6" borderId="45" xfId="3" applyNumberFormat="1" applyFont="1" applyFill="1" applyBorder="1" applyAlignment="1">
      <alignment horizontal="center" vertical="center"/>
    </xf>
    <xf numFmtId="10" fontId="0" fillId="6" borderId="35" xfId="3" applyNumberFormat="1" applyFont="1" applyFill="1" applyBorder="1" applyAlignment="1">
      <alignment horizontal="center" vertical="center"/>
    </xf>
    <xf numFmtId="10" fontId="0" fillId="6" borderId="28" xfId="3" applyNumberFormat="1" applyFont="1" applyFill="1" applyBorder="1" applyAlignment="1">
      <alignment horizontal="center" vertical="center"/>
    </xf>
    <xf numFmtId="10" fontId="0" fillId="11" borderId="5" xfId="0" applyNumberForma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 vertical="center"/>
    </xf>
    <xf numFmtId="10" fontId="0" fillId="11" borderId="34" xfId="0" applyNumberFormat="1" applyFill="1" applyBorder="1" applyAlignment="1">
      <alignment horizontal="center" vertical="center"/>
    </xf>
    <xf numFmtId="10" fontId="0" fillId="11" borderId="33" xfId="0" applyNumberFormat="1" applyFill="1" applyBorder="1" applyAlignment="1">
      <alignment horizontal="center" vertical="center"/>
    </xf>
    <xf numFmtId="10" fontId="0" fillId="11" borderId="21" xfId="0" applyNumberFormat="1" applyFill="1" applyBorder="1" applyAlignment="1">
      <alignment horizontal="center" vertical="center"/>
    </xf>
    <xf numFmtId="10" fontId="0" fillId="11" borderId="6" xfId="0" applyNumberFormat="1" applyFill="1" applyBorder="1" applyAlignment="1">
      <alignment horizontal="center" vertical="center"/>
    </xf>
    <xf numFmtId="3" fontId="0" fillId="0" borderId="46" xfId="0" applyNumberFormat="1" applyFill="1" applyBorder="1" applyAlignment="1">
      <alignment vertical="center"/>
    </xf>
    <xf numFmtId="3" fontId="0" fillId="0" borderId="46" xfId="0" applyNumberFormat="1" applyFont="1" applyFill="1" applyBorder="1" applyAlignment="1">
      <alignment vertical="center"/>
    </xf>
    <xf numFmtId="3" fontId="0" fillId="0" borderId="47" xfId="0" applyNumberFormat="1" applyFill="1" applyBorder="1" applyAlignment="1">
      <alignment vertical="center"/>
    </xf>
    <xf numFmtId="3" fontId="0" fillId="0" borderId="20" xfId="0" applyNumberFormat="1" applyFont="1" applyFill="1" applyBorder="1" applyAlignment="1">
      <alignment vertical="center"/>
    </xf>
    <xf numFmtId="10" fontId="21" fillId="6" borderId="2" xfId="3" applyNumberFormat="1" applyFont="1" applyFill="1" applyBorder="1" applyAlignment="1">
      <alignment horizontal="center" vertical="center"/>
    </xf>
    <xf numFmtId="10" fontId="21" fillId="6" borderId="3" xfId="3" applyNumberFormat="1" applyFont="1" applyFill="1" applyBorder="1" applyAlignment="1">
      <alignment horizontal="center" vertical="center"/>
    </xf>
    <xf numFmtId="10" fontId="21" fillId="6" borderId="29" xfId="3" applyNumberFormat="1" applyFont="1" applyFill="1" applyBorder="1" applyAlignment="1">
      <alignment horizontal="center" vertical="center"/>
    </xf>
    <xf numFmtId="10" fontId="21" fillId="6" borderId="20" xfId="3" applyNumberFormat="1" applyFont="1" applyFill="1" applyBorder="1" applyAlignment="1">
      <alignment horizontal="center" vertical="center"/>
    </xf>
    <xf numFmtId="10" fontId="21" fillId="6" borderId="31" xfId="3" applyNumberFormat="1" applyFont="1" applyFill="1" applyBorder="1" applyAlignment="1">
      <alignment horizontal="center" vertical="center"/>
    </xf>
    <xf numFmtId="10" fontId="21" fillId="6" borderId="4" xfId="3" applyNumberFormat="1" applyFont="1" applyFill="1" applyBorder="1" applyAlignment="1">
      <alignment horizontal="center" vertical="center"/>
    </xf>
    <xf numFmtId="10" fontId="21" fillId="6" borderId="5" xfId="3" applyNumberFormat="1" applyFont="1" applyFill="1" applyBorder="1" applyAlignment="1">
      <alignment horizontal="center" vertical="center"/>
    </xf>
    <xf numFmtId="10" fontId="21" fillId="6" borderId="1" xfId="3" applyNumberFormat="1" applyFont="1" applyFill="1" applyBorder="1" applyAlignment="1">
      <alignment horizontal="center" vertical="center"/>
    </xf>
    <xf numFmtId="10" fontId="21" fillId="6" borderId="33" xfId="3" applyNumberFormat="1" applyFont="1" applyFill="1" applyBorder="1" applyAlignment="1">
      <alignment horizontal="center" vertical="center"/>
    </xf>
    <xf numFmtId="10" fontId="21" fillId="6" borderId="21" xfId="3" applyNumberFormat="1" applyFont="1" applyFill="1" applyBorder="1" applyAlignment="1">
      <alignment horizontal="center" vertical="center"/>
    </xf>
    <xf numFmtId="10" fontId="21" fillId="6" borderId="34" xfId="3" applyNumberFormat="1" applyFont="1" applyFill="1" applyBorder="1" applyAlignment="1">
      <alignment horizontal="center" vertical="center"/>
    </xf>
    <xf numFmtId="10" fontId="21" fillId="6" borderId="6" xfId="3" applyNumberFormat="1" applyFont="1" applyFill="1" applyBorder="1" applyAlignment="1">
      <alignment horizontal="center" vertical="center"/>
    </xf>
    <xf numFmtId="10" fontId="21" fillId="6" borderId="16" xfId="3" applyNumberFormat="1" applyFont="1" applyFill="1" applyBorder="1" applyAlignment="1">
      <alignment horizontal="center" vertical="center"/>
    </xf>
    <xf numFmtId="10" fontId="21" fillId="6" borderId="17" xfId="3" applyNumberFormat="1" applyFont="1" applyFill="1" applyBorder="1" applyAlignment="1">
      <alignment horizontal="center" vertical="center"/>
    </xf>
    <xf numFmtId="10" fontId="21" fillId="6" borderId="30" xfId="3" applyNumberFormat="1" applyFont="1" applyFill="1" applyBorder="1" applyAlignment="1">
      <alignment horizontal="center" vertical="center"/>
    </xf>
    <xf numFmtId="10" fontId="21" fillId="6" borderId="22" xfId="3" applyNumberFormat="1" applyFont="1" applyFill="1" applyBorder="1" applyAlignment="1">
      <alignment horizontal="center" vertical="center"/>
    </xf>
    <xf numFmtId="10" fontId="21" fillId="6" borderId="32" xfId="3" applyNumberFormat="1" applyFont="1" applyFill="1" applyBorder="1" applyAlignment="1">
      <alignment horizontal="center" vertical="center"/>
    </xf>
    <xf numFmtId="10" fontId="21" fillId="6" borderId="18" xfId="3" applyNumberFormat="1" applyFont="1" applyFill="1" applyBorder="1" applyAlignment="1">
      <alignment horizontal="center" vertical="center"/>
    </xf>
    <xf numFmtId="3" fontId="0" fillId="0" borderId="25" xfId="0" applyNumberFormat="1" applyFill="1" applyBorder="1" applyAlignment="1">
      <alignment vertical="center"/>
    </xf>
    <xf numFmtId="3" fontId="0" fillId="0" borderId="25" xfId="0" applyNumberFormat="1" applyFont="1" applyFill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25" fillId="0" borderId="9" xfId="0" applyNumberFormat="1" applyFont="1" applyBorder="1" applyAlignment="1">
      <alignment horizontal="right" vertical="center"/>
    </xf>
    <xf numFmtId="3" fontId="25" fillId="0" borderId="13" xfId="0" applyNumberFormat="1" applyFont="1" applyBorder="1" applyAlignment="1">
      <alignment horizontal="right" vertical="center"/>
    </xf>
    <xf numFmtId="3" fontId="25" fillId="0" borderId="49" xfId="0" applyNumberFormat="1" applyFont="1" applyBorder="1" applyAlignment="1">
      <alignment horizontal="right" vertical="center"/>
    </xf>
    <xf numFmtId="3" fontId="25" fillId="0" borderId="50" xfId="0" applyNumberFormat="1" applyFont="1" applyBorder="1" applyAlignment="1">
      <alignment horizontal="right" vertical="center"/>
    </xf>
    <xf numFmtId="3" fontId="25" fillId="0" borderId="51" xfId="0" applyNumberFormat="1" applyFont="1" applyBorder="1" applyAlignment="1">
      <alignment horizontal="right" vertical="center"/>
    </xf>
    <xf numFmtId="3" fontId="25" fillId="0" borderId="36" xfId="0" applyNumberFormat="1" applyFont="1" applyBorder="1" applyAlignment="1">
      <alignment horizontal="right" vertical="center"/>
    </xf>
    <xf numFmtId="165" fontId="21" fillId="6" borderId="5" xfId="3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0" fillId="0" borderId="2" xfId="0" applyNumberFormat="1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 vertical="center"/>
    </xf>
    <xf numFmtId="3" fontId="0" fillId="0" borderId="29" xfId="0" applyNumberFormat="1" applyFont="1" applyFill="1" applyBorder="1" applyAlignment="1">
      <alignment vertical="center"/>
    </xf>
    <xf numFmtId="3" fontId="0" fillId="0" borderId="31" xfId="0" applyNumberFormat="1" applyFont="1" applyFill="1" applyBorder="1" applyAlignment="1">
      <alignment vertical="center"/>
    </xf>
    <xf numFmtId="3" fontId="0" fillId="0" borderId="4" xfId="0" applyNumberFormat="1" applyFont="1" applyFill="1" applyBorder="1" applyAlignment="1">
      <alignment vertical="center"/>
    </xf>
    <xf numFmtId="3" fontId="0" fillId="0" borderId="16" xfId="0" applyNumberFormat="1" applyFont="1" applyFill="1" applyBorder="1" applyAlignment="1">
      <alignment vertical="center"/>
    </xf>
    <xf numFmtId="3" fontId="0" fillId="0" borderId="17" xfId="0" applyNumberFormat="1" applyFont="1" applyFill="1" applyBorder="1" applyAlignment="1">
      <alignment vertical="center"/>
    </xf>
    <xf numFmtId="3" fontId="0" fillId="0" borderId="30" xfId="0" applyNumberFormat="1" applyFont="1" applyFill="1" applyBorder="1" applyAlignment="1">
      <alignment vertical="center"/>
    </xf>
    <xf numFmtId="3" fontId="0" fillId="0" borderId="22" xfId="0" applyNumberFormat="1" applyFont="1" applyFill="1" applyBorder="1" applyAlignment="1">
      <alignment vertical="center"/>
    </xf>
    <xf numFmtId="3" fontId="0" fillId="0" borderId="18" xfId="0" applyNumberFormat="1" applyFont="1" applyFill="1" applyBorder="1" applyAlignment="1">
      <alignment vertical="center"/>
    </xf>
    <xf numFmtId="3" fontId="20" fillId="0" borderId="5" xfId="0" applyNumberFormat="1" applyFont="1" applyFill="1" applyBorder="1" applyAlignment="1">
      <alignment vertical="center"/>
    </xf>
    <xf numFmtId="3" fontId="20" fillId="0" borderId="1" xfId="0" applyNumberFormat="1" applyFont="1" applyFill="1" applyBorder="1" applyAlignment="1">
      <alignment vertical="center"/>
    </xf>
    <xf numFmtId="3" fontId="20" fillId="0" borderId="33" xfId="0" applyNumberFormat="1" applyFont="1" applyFill="1" applyBorder="1" applyAlignment="1">
      <alignment vertical="center"/>
    </xf>
    <xf numFmtId="3" fontId="0" fillId="0" borderId="32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3" fontId="0" fillId="0" borderId="52" xfId="0" applyNumberFormat="1" applyFont="1" applyFill="1" applyBorder="1" applyAlignment="1">
      <alignment vertical="center"/>
    </xf>
    <xf numFmtId="3" fontId="0" fillId="0" borderId="53" xfId="0" applyNumberFormat="1" applyFont="1" applyFill="1" applyBorder="1" applyAlignment="1">
      <alignment vertical="center"/>
    </xf>
    <xf numFmtId="3" fontId="0" fillId="0" borderId="54" xfId="0" applyNumberFormat="1" applyFont="1" applyFill="1" applyBorder="1" applyAlignment="1">
      <alignment vertical="center"/>
    </xf>
    <xf numFmtId="3" fontId="0" fillId="0" borderId="55" xfId="0" applyNumberFormat="1" applyFont="1" applyFill="1" applyBorder="1" applyAlignment="1">
      <alignment vertical="center"/>
    </xf>
    <xf numFmtId="3" fontId="0" fillId="0" borderId="56" xfId="0" applyNumberFormat="1" applyFont="1" applyFill="1" applyBorder="1" applyAlignment="1">
      <alignment vertical="center"/>
    </xf>
    <xf numFmtId="3" fontId="0" fillId="0" borderId="57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left" vertical="center" wrapText="1"/>
    </xf>
    <xf numFmtId="3" fontId="0" fillId="12" borderId="5" xfId="0" applyNumberFormat="1" applyFont="1" applyFill="1" applyBorder="1" applyAlignment="1">
      <alignment vertical="center"/>
    </xf>
    <xf numFmtId="3" fontId="0" fillId="0" borderId="44" xfId="0" applyNumberFormat="1" applyFont="1" applyFill="1" applyBorder="1" applyAlignment="1">
      <alignment vertical="center"/>
    </xf>
    <xf numFmtId="3" fontId="0" fillId="12" borderId="44" xfId="0" applyNumberFormat="1" applyFont="1" applyFill="1" applyBorder="1" applyAlignment="1">
      <alignment vertical="center"/>
    </xf>
    <xf numFmtId="0" fontId="26" fillId="2" borderId="14" xfId="1" applyFont="1" applyFill="1" applyBorder="1" applyAlignment="1">
      <alignment horizontal="left" vertical="center" wrapText="1"/>
    </xf>
    <xf numFmtId="3" fontId="27" fillId="0" borderId="5" xfId="0" applyNumberFormat="1" applyFont="1" applyFill="1" applyBorder="1" applyAlignment="1">
      <alignment vertical="center"/>
    </xf>
    <xf numFmtId="3" fontId="27" fillId="0" borderId="53" xfId="0" applyNumberFormat="1" applyFont="1" applyFill="1" applyBorder="1" applyAlignment="1">
      <alignment vertical="center"/>
    </xf>
    <xf numFmtId="3" fontId="27" fillId="0" borderId="54" xfId="0" applyNumberFormat="1" applyFont="1" applyFill="1" applyBorder="1" applyAlignment="1">
      <alignment vertical="center"/>
    </xf>
    <xf numFmtId="3" fontId="27" fillId="0" borderId="55" xfId="0" applyNumberFormat="1" applyFont="1" applyFill="1" applyBorder="1" applyAlignment="1">
      <alignment vertical="center"/>
    </xf>
    <xf numFmtId="3" fontId="27" fillId="0" borderId="56" xfId="0" applyNumberFormat="1" applyFont="1" applyFill="1" applyBorder="1" applyAlignment="1">
      <alignment vertical="center"/>
    </xf>
    <xf numFmtId="3" fontId="27" fillId="0" borderId="57" xfId="0" applyNumberFormat="1" applyFont="1" applyFill="1" applyBorder="1" applyAlignment="1">
      <alignment vertical="center"/>
    </xf>
    <xf numFmtId="0" fontId="4" fillId="12" borderId="63" xfId="1" applyFont="1" applyFill="1" applyBorder="1" applyAlignment="1">
      <alignment horizontal="left" vertical="center" wrapText="1"/>
    </xf>
    <xf numFmtId="3" fontId="0" fillId="12" borderId="52" xfId="0" applyNumberFormat="1" applyFont="1" applyFill="1" applyBorder="1" applyAlignment="1">
      <alignment vertical="center"/>
    </xf>
    <xf numFmtId="0" fontId="4" fillId="12" borderId="7" xfId="1" applyFont="1" applyFill="1" applyBorder="1" applyAlignment="1">
      <alignment horizontal="left" vertical="center" wrapText="1"/>
    </xf>
    <xf numFmtId="3" fontId="0" fillId="12" borderId="49" xfId="0" applyNumberFormat="1" applyFont="1" applyFill="1" applyBorder="1" applyAlignment="1">
      <alignment vertical="center"/>
    </xf>
    <xf numFmtId="0" fontId="4" fillId="12" borderId="14" xfId="1" applyFont="1" applyFill="1" applyBorder="1" applyAlignment="1">
      <alignment horizontal="left" vertical="center" wrapText="1"/>
    </xf>
    <xf numFmtId="3" fontId="0" fillId="0" borderId="0" xfId="0" applyNumberFormat="1" applyFont="1" applyFill="1" applyBorder="1" applyAlignment="1">
      <alignment vertical="center"/>
    </xf>
    <xf numFmtId="0" fontId="4" fillId="12" borderId="62" xfId="1" applyFont="1" applyFill="1" applyBorder="1" applyAlignment="1">
      <alignment horizontal="left" vertical="center" wrapText="1"/>
    </xf>
    <xf numFmtId="0" fontId="4" fillId="13" borderId="14" xfId="1" applyFont="1" applyFill="1" applyBorder="1" applyAlignment="1">
      <alignment horizontal="right" vertical="center" wrapText="1"/>
    </xf>
    <xf numFmtId="3" fontId="0" fillId="13" borderId="5" xfId="0" applyNumberFormat="1" applyFont="1" applyFill="1" applyBorder="1" applyAlignment="1">
      <alignment vertical="center"/>
    </xf>
    <xf numFmtId="3" fontId="0" fillId="13" borderId="34" xfId="0" applyNumberFormat="1" applyFont="1" applyFill="1" applyBorder="1" applyAlignment="1">
      <alignment vertical="center"/>
    </xf>
    <xf numFmtId="3" fontId="0" fillId="13" borderId="46" xfId="0" applyNumberFormat="1" applyFont="1" applyFill="1" applyBorder="1" applyAlignment="1">
      <alignment vertical="center"/>
    </xf>
    <xf numFmtId="3" fontId="0" fillId="13" borderId="14" xfId="0" applyNumberFormat="1" applyFont="1" applyFill="1" applyBorder="1" applyAlignment="1">
      <alignment vertical="center"/>
    </xf>
    <xf numFmtId="0" fontId="4" fillId="13" borderId="62" xfId="1" applyFont="1" applyFill="1" applyBorder="1" applyAlignment="1">
      <alignment horizontal="right" vertical="center" wrapText="1"/>
    </xf>
    <xf numFmtId="3" fontId="0" fillId="13" borderId="44" xfId="0" applyNumberFormat="1" applyFont="1" applyFill="1" applyBorder="1" applyAlignment="1">
      <alignment vertical="center"/>
    </xf>
    <xf numFmtId="3" fontId="0" fillId="13" borderId="58" xfId="0" applyNumberFormat="1" applyFont="1" applyFill="1" applyBorder="1" applyAlignment="1">
      <alignment vertical="center"/>
    </xf>
    <xf numFmtId="3" fontId="0" fillId="13" borderId="0" xfId="0" applyNumberFormat="1" applyFont="1" applyFill="1" applyBorder="1" applyAlignment="1">
      <alignment vertical="center"/>
    </xf>
    <xf numFmtId="3" fontId="0" fillId="13" borderId="64" xfId="0" applyNumberFormat="1" applyFont="1" applyFill="1" applyBorder="1" applyAlignment="1">
      <alignment vertical="center"/>
    </xf>
    <xf numFmtId="0" fontId="4" fillId="13" borderId="63" xfId="1" applyFont="1" applyFill="1" applyBorder="1" applyAlignment="1">
      <alignment horizontal="right" vertical="center" wrapText="1"/>
    </xf>
    <xf numFmtId="3" fontId="0" fillId="13" borderId="52" xfId="0" applyNumberFormat="1" applyFont="1" applyFill="1" applyBorder="1" applyAlignment="1">
      <alignment vertical="center"/>
    </xf>
    <xf numFmtId="3" fontId="0" fillId="13" borderId="54" xfId="0" applyNumberFormat="1" applyFont="1" applyFill="1" applyBorder="1" applyAlignment="1">
      <alignment vertical="center"/>
    </xf>
    <xf numFmtId="0" fontId="4" fillId="13" borderId="7" xfId="1" applyFont="1" applyFill="1" applyBorder="1" applyAlignment="1">
      <alignment horizontal="right" vertical="center" wrapText="1"/>
    </xf>
    <xf numFmtId="3" fontId="0" fillId="13" borderId="49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3" fontId="28" fillId="0" borderId="5" xfId="0" applyNumberFormat="1" applyFont="1" applyFill="1" applyBorder="1" applyAlignment="1">
      <alignment vertical="center"/>
    </xf>
    <xf numFmtId="3" fontId="28" fillId="0" borderId="1" xfId="0" applyNumberFormat="1" applyFont="1" applyFill="1" applyBorder="1" applyAlignment="1">
      <alignment vertical="center"/>
    </xf>
    <xf numFmtId="3" fontId="28" fillId="0" borderId="33" xfId="0" applyNumberFormat="1" applyFont="1" applyFill="1" applyBorder="1" applyAlignment="1">
      <alignment vertical="center"/>
    </xf>
    <xf numFmtId="3" fontId="28" fillId="0" borderId="21" xfId="0" applyNumberFormat="1" applyFont="1" applyFill="1" applyBorder="1" applyAlignment="1">
      <alignment vertical="center"/>
    </xf>
    <xf numFmtId="3" fontId="28" fillId="0" borderId="34" xfId="0" applyNumberFormat="1" applyFont="1" applyFill="1" applyBorder="1" applyAlignment="1">
      <alignment vertical="center"/>
    </xf>
    <xf numFmtId="3" fontId="28" fillId="0" borderId="6" xfId="0" applyNumberFormat="1" applyFont="1" applyFill="1" applyBorder="1" applyAlignment="1">
      <alignment vertical="center"/>
    </xf>
    <xf numFmtId="0" fontId="29" fillId="2" borderId="22" xfId="1" applyFont="1" applyFill="1" applyBorder="1" applyAlignment="1">
      <alignment horizontal="left" vertical="center" wrapText="1"/>
    </xf>
    <xf numFmtId="3" fontId="30" fillId="0" borderId="18" xfId="0" applyNumberFormat="1" applyFont="1" applyFill="1" applyBorder="1" applyAlignment="1">
      <alignment vertical="center"/>
    </xf>
    <xf numFmtId="3" fontId="28" fillId="0" borderId="61" xfId="0" applyNumberFormat="1" applyFont="1" applyFill="1" applyBorder="1" applyAlignment="1">
      <alignment vertical="center"/>
    </xf>
    <xf numFmtId="3" fontId="31" fillId="0" borderId="9" xfId="0" applyNumberFormat="1" applyFont="1" applyBorder="1" applyAlignment="1">
      <alignment horizontal="right" vertical="center"/>
    </xf>
    <xf numFmtId="3" fontId="0" fillId="12" borderId="1" xfId="0" applyNumberFormat="1" applyFont="1" applyFill="1" applyBorder="1" applyAlignment="1">
      <alignment vertical="center"/>
    </xf>
    <xf numFmtId="3" fontId="0" fillId="12" borderId="33" xfId="0" applyNumberFormat="1" applyFont="1" applyFill="1" applyBorder="1" applyAlignment="1">
      <alignment vertical="center"/>
    </xf>
    <xf numFmtId="3" fontId="0" fillId="12" borderId="21" xfId="0" applyNumberFormat="1" applyFont="1" applyFill="1" applyBorder="1" applyAlignment="1">
      <alignment vertical="center"/>
    </xf>
    <xf numFmtId="3" fontId="0" fillId="12" borderId="34" xfId="0" applyNumberFormat="1" applyFont="1" applyFill="1" applyBorder="1" applyAlignment="1">
      <alignment vertical="center"/>
    </xf>
    <xf numFmtId="3" fontId="0" fillId="12" borderId="6" xfId="0" applyNumberFormat="1" applyFont="1" applyFill="1" applyBorder="1" applyAlignment="1">
      <alignment vertical="center"/>
    </xf>
    <xf numFmtId="0" fontId="11" fillId="3" borderId="30" xfId="4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 wrapText="1"/>
    </xf>
    <xf numFmtId="164" fontId="0" fillId="0" borderId="45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2" borderId="23" xfId="4" applyFont="1" applyFill="1" applyBorder="1" applyAlignment="1">
      <alignment horizontal="left" vertical="center" wrapText="1"/>
    </xf>
    <xf numFmtId="3" fontId="0" fillId="0" borderId="58" xfId="0" applyNumberFormat="1" applyFill="1" applyBorder="1" applyAlignment="1">
      <alignment vertical="center"/>
    </xf>
    <xf numFmtId="3" fontId="0" fillId="0" borderId="59" xfId="0" applyNumberFormat="1" applyFill="1" applyBorder="1" applyAlignment="1">
      <alignment vertical="center"/>
    </xf>
    <xf numFmtId="3" fontId="0" fillId="0" borderId="60" xfId="0" applyNumberFormat="1" applyFill="1" applyBorder="1" applyAlignment="1">
      <alignment vertical="center"/>
    </xf>
    <xf numFmtId="3" fontId="0" fillId="0" borderId="23" xfId="0" applyNumberForma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3" fontId="0" fillId="0" borderId="58" xfId="0" applyNumberFormat="1" applyFont="1" applyFill="1" applyBorder="1" applyAlignment="1">
      <alignment vertical="center"/>
    </xf>
    <xf numFmtId="3" fontId="0" fillId="0" borderId="59" xfId="0" applyNumberFormat="1" applyFont="1" applyFill="1" applyBorder="1" applyAlignment="1">
      <alignment vertical="center"/>
    </xf>
    <xf numFmtId="3" fontId="0" fillId="0" borderId="60" xfId="0" applyNumberFormat="1" applyFont="1" applyFill="1" applyBorder="1" applyAlignment="1">
      <alignment vertical="center"/>
    </xf>
    <xf numFmtId="3" fontId="0" fillId="0" borderId="23" xfId="0" applyNumberFormat="1" applyFont="1" applyFill="1" applyBorder="1" applyAlignment="1">
      <alignment vertical="center"/>
    </xf>
    <xf numFmtId="3" fontId="27" fillId="0" borderId="32" xfId="0" applyNumberFormat="1" applyFont="1" applyFill="1" applyBorder="1" applyAlignment="1">
      <alignment vertical="center"/>
    </xf>
    <xf numFmtId="3" fontId="27" fillId="0" borderId="17" xfId="0" applyNumberFormat="1" applyFont="1" applyFill="1" applyBorder="1" applyAlignment="1">
      <alignment vertical="center"/>
    </xf>
    <xf numFmtId="3" fontId="27" fillId="0" borderId="30" xfId="0" applyNumberFormat="1" applyFont="1" applyFill="1" applyBorder="1" applyAlignment="1">
      <alignment vertical="center"/>
    </xf>
    <xf numFmtId="3" fontId="27" fillId="0" borderId="2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3" fontId="27" fillId="0" borderId="18" xfId="0" applyNumberFormat="1" applyFont="1" applyFill="1" applyBorder="1" applyAlignment="1">
      <alignment vertical="center"/>
    </xf>
    <xf numFmtId="3" fontId="0" fillId="0" borderId="6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33" xfId="0" applyNumberFormat="1" applyFont="1" applyFill="1" applyBorder="1" applyAlignment="1">
      <alignment vertical="center"/>
    </xf>
    <xf numFmtId="3" fontId="1" fillId="0" borderId="21" xfId="0" applyNumberFormat="1" applyFont="1" applyFill="1" applyBorder="1" applyAlignment="1">
      <alignment vertical="center"/>
    </xf>
    <xf numFmtId="3" fontId="1" fillId="0" borderId="34" xfId="0" applyNumberFormat="1" applyFont="1" applyFill="1" applyBorder="1" applyAlignment="1">
      <alignment vertical="center"/>
    </xf>
    <xf numFmtId="3" fontId="33" fillId="0" borderId="65" xfId="0" applyNumberFormat="1" applyFont="1" applyFill="1" applyBorder="1" applyAlignment="1">
      <alignment horizontal="right" vertical="center"/>
    </xf>
    <xf numFmtId="3" fontId="33" fillId="0" borderId="9" xfId="0" applyNumberFormat="1" applyFont="1" applyFill="1" applyBorder="1" applyAlignment="1">
      <alignment horizontal="right" vertical="center"/>
    </xf>
    <xf numFmtId="10" fontId="0" fillId="0" borderId="0" xfId="3" applyNumberFormat="1" applyFont="1" applyFill="1" applyAlignment="1">
      <alignment vertical="center"/>
    </xf>
    <xf numFmtId="3" fontId="0" fillId="5" borderId="1" xfId="0" applyNumberFormat="1" applyFont="1" applyFill="1" applyBorder="1" applyAlignment="1">
      <alignment vertical="center"/>
    </xf>
    <xf numFmtId="3" fontId="0" fillId="5" borderId="33" xfId="0" applyNumberFormat="1" applyFont="1" applyFill="1" applyBorder="1" applyAlignment="1">
      <alignment vertical="center"/>
    </xf>
    <xf numFmtId="3" fontId="0" fillId="5" borderId="34" xfId="0" applyNumberFormat="1" applyFont="1" applyFill="1" applyBorder="1" applyAlignment="1">
      <alignment vertical="center"/>
    </xf>
    <xf numFmtId="3" fontId="1" fillId="5" borderId="1" xfId="0" applyNumberFormat="1" applyFont="1" applyFill="1" applyBorder="1" applyAlignment="1">
      <alignment vertical="center"/>
    </xf>
    <xf numFmtId="3" fontId="1" fillId="5" borderId="33" xfId="0" applyNumberFormat="1" applyFont="1" applyFill="1" applyBorder="1" applyAlignment="1">
      <alignment vertical="center"/>
    </xf>
    <xf numFmtId="3" fontId="1" fillId="5" borderId="34" xfId="0" applyNumberFormat="1" applyFont="1" applyFill="1" applyBorder="1" applyAlignment="1">
      <alignment vertical="center"/>
    </xf>
    <xf numFmtId="3" fontId="1" fillId="5" borderId="6" xfId="0" applyNumberFormat="1" applyFont="1" applyFill="1" applyBorder="1" applyAlignment="1">
      <alignment vertical="center"/>
    </xf>
    <xf numFmtId="3" fontId="0" fillId="5" borderId="5" xfId="0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wrapText="1"/>
    </xf>
    <xf numFmtId="10" fontId="0" fillId="0" borderId="0" xfId="3" applyNumberFormat="1" applyFont="1" applyFill="1" applyBorder="1" applyAlignment="1">
      <alignment vertical="center"/>
    </xf>
    <xf numFmtId="3" fontId="0" fillId="5" borderId="2" xfId="0" applyNumberFormat="1" applyFont="1" applyFill="1" applyBorder="1" applyAlignment="1">
      <alignment vertical="center"/>
    </xf>
    <xf numFmtId="3" fontId="0" fillId="5" borderId="31" xfId="0" applyNumberFormat="1" applyFont="1" applyFill="1" applyBorder="1" applyAlignment="1">
      <alignment vertical="center"/>
    </xf>
    <xf numFmtId="3" fontId="0" fillId="5" borderId="3" xfId="0" applyNumberFormat="1" applyFont="1" applyFill="1" applyBorder="1" applyAlignment="1">
      <alignment vertical="center"/>
    </xf>
    <xf numFmtId="3" fontId="0" fillId="5" borderId="4" xfId="0" applyNumberFormat="1" applyFont="1" applyFill="1" applyBorder="1" applyAlignment="1">
      <alignment vertical="center"/>
    </xf>
    <xf numFmtId="3" fontId="0" fillId="6" borderId="5" xfId="0" applyNumberFormat="1" applyFont="1" applyFill="1" applyBorder="1" applyAlignment="1">
      <alignment vertical="center"/>
    </xf>
    <xf numFmtId="3" fontId="0" fillId="6" borderId="34" xfId="0" applyNumberFormat="1" applyFont="1" applyFill="1" applyBorder="1" applyAlignment="1">
      <alignment vertical="center"/>
    </xf>
    <xf numFmtId="3" fontId="0" fillId="6" borderId="1" xfId="0" applyNumberFormat="1" applyFont="1" applyFill="1" applyBorder="1" applyAlignment="1">
      <alignment vertical="center"/>
    </xf>
    <xf numFmtId="3" fontId="0" fillId="6" borderId="33" xfId="0" applyNumberFormat="1" applyFont="1" applyFill="1" applyBorder="1" applyAlignment="1">
      <alignment vertical="center"/>
    </xf>
    <xf numFmtId="3" fontId="0" fillId="6" borderId="21" xfId="0" applyNumberFormat="1" applyFont="1" applyFill="1" applyBorder="1" applyAlignment="1">
      <alignment vertical="center"/>
    </xf>
    <xf numFmtId="3" fontId="0" fillId="6" borderId="6" xfId="0" applyNumberFormat="1" applyFont="1" applyFill="1" applyBorder="1" applyAlignment="1">
      <alignment vertical="center"/>
    </xf>
    <xf numFmtId="3" fontId="0" fillId="6" borderId="16" xfId="0" applyNumberFormat="1" applyFont="1" applyFill="1" applyBorder="1" applyAlignment="1">
      <alignment vertical="center"/>
    </xf>
    <xf numFmtId="3" fontId="0" fillId="6" borderId="32" xfId="0" applyNumberFormat="1" applyFont="1" applyFill="1" applyBorder="1" applyAlignment="1">
      <alignment vertical="center"/>
    </xf>
    <xf numFmtId="3" fontId="0" fillId="6" borderId="22" xfId="0" applyNumberFormat="1" applyFont="1" applyFill="1" applyBorder="1" applyAlignment="1">
      <alignment vertical="center"/>
    </xf>
    <xf numFmtId="3" fontId="33" fillId="6" borderId="2" xfId="0" applyNumberFormat="1" applyFont="1" applyFill="1" applyBorder="1" applyAlignment="1">
      <alignment horizontal="right" vertical="center"/>
    </xf>
    <xf numFmtId="3" fontId="33" fillId="6" borderId="3" xfId="0" applyNumberFormat="1" applyFont="1" applyFill="1" applyBorder="1" applyAlignment="1">
      <alignment horizontal="right" vertical="center"/>
    </xf>
    <xf numFmtId="3" fontId="33" fillId="6" borderId="4" xfId="0" applyNumberFormat="1" applyFont="1" applyFill="1" applyBorder="1" applyAlignment="1">
      <alignment horizontal="right" vertical="center"/>
    </xf>
    <xf numFmtId="3" fontId="0" fillId="6" borderId="17" xfId="0" applyNumberFormat="1" applyFont="1" applyFill="1" applyBorder="1" applyAlignment="1">
      <alignment vertical="center"/>
    </xf>
    <xf numFmtId="3" fontId="0" fillId="6" borderId="18" xfId="0" applyNumberFormat="1" applyFont="1" applyFill="1" applyBorder="1" applyAlignment="1">
      <alignment vertical="center"/>
    </xf>
    <xf numFmtId="0" fontId="4" fillId="2" borderId="49" xfId="1" applyFont="1" applyFill="1" applyBorder="1" applyAlignment="1">
      <alignment horizontal="left" vertical="center" wrapText="1"/>
    </xf>
    <xf numFmtId="3" fontId="0" fillId="0" borderId="66" xfId="0" applyNumberFormat="1" applyFont="1" applyFill="1" applyBorder="1" applyAlignment="1">
      <alignment vertical="center"/>
    </xf>
    <xf numFmtId="3" fontId="0" fillId="0" borderId="67" xfId="0" applyNumberFormat="1" applyFont="1" applyFill="1" applyBorder="1" applyAlignment="1">
      <alignment vertical="center"/>
    </xf>
    <xf numFmtId="3" fontId="0" fillId="0" borderId="68" xfId="0" applyNumberFormat="1" applyFont="1" applyFill="1" applyBorder="1" applyAlignment="1">
      <alignment vertical="center"/>
    </xf>
    <xf numFmtId="3" fontId="0" fillId="6" borderId="2" xfId="0" applyNumberFormat="1" applyFont="1" applyFill="1" applyBorder="1" applyAlignment="1">
      <alignment vertical="center"/>
    </xf>
    <xf numFmtId="3" fontId="0" fillId="6" borderId="3" xfId="0" applyNumberFormat="1" applyFont="1" applyFill="1" applyBorder="1" applyAlignment="1">
      <alignment vertical="center"/>
    </xf>
    <xf numFmtId="3" fontId="0" fillId="6" borderId="4" xfId="0" applyNumberFormat="1" applyFont="1" applyFill="1" applyBorder="1" applyAlignment="1">
      <alignment vertical="center"/>
    </xf>
    <xf numFmtId="3" fontId="33" fillId="6" borderId="29" xfId="0" applyNumberFormat="1" applyFont="1" applyFill="1" applyBorder="1" applyAlignment="1">
      <alignment horizontal="right" vertical="center"/>
    </xf>
    <xf numFmtId="3" fontId="0" fillId="6" borderId="30" xfId="0" applyNumberFormat="1" applyFont="1" applyFill="1" applyBorder="1" applyAlignment="1">
      <alignment vertical="center"/>
    </xf>
    <xf numFmtId="3" fontId="33" fillId="6" borderId="31" xfId="0" applyNumberFormat="1" applyFont="1" applyFill="1" applyBorder="1" applyAlignment="1">
      <alignment horizontal="right" vertical="center"/>
    </xf>
    <xf numFmtId="3" fontId="33" fillId="6" borderId="20" xfId="0" applyNumberFormat="1" applyFont="1" applyFill="1" applyBorder="1" applyAlignment="1">
      <alignment horizontal="right" vertical="center"/>
    </xf>
    <xf numFmtId="3" fontId="0" fillId="0" borderId="69" xfId="0" applyNumberFormat="1" applyFont="1" applyFill="1" applyBorder="1" applyAlignment="1">
      <alignment vertical="center"/>
    </xf>
    <xf numFmtId="3" fontId="0" fillId="0" borderId="49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44" fontId="0" fillId="0" borderId="0" xfId="5" applyFont="1" applyAlignment="1">
      <alignment horizontal="left" vertical="center"/>
    </xf>
    <xf numFmtId="9" fontId="0" fillId="0" borderId="0" xfId="5" applyNumberFormat="1" applyFont="1" applyAlignment="1">
      <alignment horizontal="left" vertical="center"/>
    </xf>
    <xf numFmtId="166" fontId="0" fillId="0" borderId="5" xfId="0" applyNumberFormat="1" applyFont="1" applyFill="1" applyBorder="1" applyAlignment="1">
      <alignment vertical="center"/>
    </xf>
    <xf numFmtId="166" fontId="0" fillId="0" borderId="1" xfId="0" applyNumberFormat="1" applyFont="1" applyFill="1" applyBorder="1" applyAlignment="1">
      <alignment vertical="center"/>
    </xf>
    <xf numFmtId="166" fontId="0" fillId="0" borderId="33" xfId="0" applyNumberFormat="1" applyFont="1" applyFill="1" applyBorder="1" applyAlignment="1">
      <alignment vertical="center"/>
    </xf>
    <xf numFmtId="166" fontId="0" fillId="0" borderId="21" xfId="0" applyNumberFormat="1" applyFont="1" applyFill="1" applyBorder="1" applyAlignment="1">
      <alignment vertical="center"/>
    </xf>
    <xf numFmtId="166" fontId="0" fillId="0" borderId="34" xfId="0" applyNumberFormat="1" applyFont="1" applyFill="1" applyBorder="1" applyAlignment="1">
      <alignment vertical="center"/>
    </xf>
    <xf numFmtId="166" fontId="0" fillId="0" borderId="6" xfId="0" applyNumberFormat="1" applyFont="1" applyFill="1" applyBorder="1" applyAlignment="1">
      <alignment vertical="center"/>
    </xf>
    <xf numFmtId="166" fontId="0" fillId="0" borderId="2" xfId="0" applyNumberFormat="1" applyFont="1" applyFill="1" applyBorder="1" applyAlignment="1">
      <alignment vertical="center"/>
    </xf>
    <xf numFmtId="166" fontId="0" fillId="0" borderId="3" xfId="0" applyNumberFormat="1" applyFont="1" applyFill="1" applyBorder="1" applyAlignment="1">
      <alignment vertical="center"/>
    </xf>
    <xf numFmtId="166" fontId="0" fillId="0" borderId="29" xfId="0" applyNumberFormat="1" applyFont="1" applyFill="1" applyBorder="1" applyAlignment="1">
      <alignment vertical="center"/>
    </xf>
    <xf numFmtId="166" fontId="0" fillId="0" borderId="20" xfId="0" applyNumberFormat="1" applyFont="1" applyFill="1" applyBorder="1" applyAlignment="1">
      <alignment vertical="center"/>
    </xf>
    <xf numFmtId="166" fontId="0" fillId="0" borderId="31" xfId="0" applyNumberFormat="1" applyFont="1" applyFill="1" applyBorder="1" applyAlignment="1">
      <alignment vertical="center"/>
    </xf>
    <xf numFmtId="166" fontId="0" fillId="0" borderId="4" xfId="0" applyNumberFormat="1" applyFont="1" applyFill="1" applyBorder="1" applyAlignment="1">
      <alignment vertical="center"/>
    </xf>
    <xf numFmtId="166" fontId="0" fillId="0" borderId="44" xfId="0" applyNumberFormat="1" applyFont="1" applyFill="1" applyBorder="1" applyAlignment="1">
      <alignment vertical="center"/>
    </xf>
    <xf numFmtId="166" fontId="0" fillId="0" borderId="27" xfId="0" applyNumberFormat="1" applyFont="1" applyFill="1" applyBorder="1" applyAlignment="1">
      <alignment vertical="center"/>
    </xf>
    <xf numFmtId="166" fontId="0" fillId="0" borderId="45" xfId="0" applyNumberFormat="1" applyFont="1" applyFill="1" applyBorder="1" applyAlignment="1">
      <alignment vertical="center"/>
    </xf>
    <xf numFmtId="166" fontId="0" fillId="0" borderId="70" xfId="0" applyNumberFormat="1" applyFont="1" applyFill="1" applyBorder="1" applyAlignment="1">
      <alignment vertical="center"/>
    </xf>
    <xf numFmtId="166" fontId="0" fillId="0" borderId="35" xfId="0" applyNumberFormat="1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vertical="center"/>
    </xf>
    <xf numFmtId="166" fontId="0" fillId="0" borderId="16" xfId="0" applyNumberFormat="1" applyFont="1" applyFill="1" applyBorder="1" applyAlignment="1">
      <alignment vertical="center"/>
    </xf>
    <xf numFmtId="166" fontId="0" fillId="0" borderId="17" xfId="0" applyNumberFormat="1" applyFont="1" applyFill="1" applyBorder="1" applyAlignment="1">
      <alignment vertical="center"/>
    </xf>
    <xf numFmtId="166" fontId="0" fillId="0" borderId="30" xfId="0" applyNumberFormat="1" applyFont="1" applyFill="1" applyBorder="1" applyAlignment="1">
      <alignment vertical="center"/>
    </xf>
    <xf numFmtId="166" fontId="0" fillId="0" borderId="22" xfId="0" applyNumberFormat="1" applyFont="1" applyFill="1" applyBorder="1" applyAlignment="1">
      <alignment vertical="center"/>
    </xf>
    <xf numFmtId="166" fontId="0" fillId="0" borderId="32" xfId="0" applyNumberFormat="1" applyFont="1" applyFill="1" applyBorder="1" applyAlignment="1">
      <alignment vertical="center"/>
    </xf>
    <xf numFmtId="166" fontId="0" fillId="0" borderId="18" xfId="0" applyNumberFormat="1" applyFont="1" applyFill="1" applyBorder="1" applyAlignment="1">
      <alignment vertical="center"/>
    </xf>
    <xf numFmtId="0" fontId="36" fillId="2" borderId="14" xfId="1" applyFont="1" applyFill="1" applyBorder="1" applyAlignment="1">
      <alignment horizontal="left" vertical="center" wrapText="1"/>
    </xf>
    <xf numFmtId="0" fontId="36" fillId="2" borderId="15" xfId="1" applyFont="1" applyFill="1" applyBorder="1" applyAlignment="1">
      <alignment horizontal="left" vertical="center" wrapText="1"/>
    </xf>
    <xf numFmtId="0" fontId="36" fillId="2" borderId="62" xfId="1" applyFont="1" applyFill="1" applyBorder="1" applyAlignment="1">
      <alignment horizontal="left" vertical="center" wrapText="1"/>
    </xf>
    <xf numFmtId="0" fontId="36" fillId="2" borderId="7" xfId="1" applyFont="1" applyFill="1" applyBorder="1" applyAlignment="1">
      <alignment horizontal="left" vertical="center" wrapText="1"/>
    </xf>
    <xf numFmtId="0" fontId="36" fillId="2" borderId="20" xfId="1" applyFont="1" applyFill="1" applyBorder="1" applyAlignment="1">
      <alignment horizontal="left" vertical="center" wrapText="1"/>
    </xf>
    <xf numFmtId="0" fontId="36" fillId="2" borderId="21" xfId="1" applyFont="1" applyFill="1" applyBorder="1" applyAlignment="1">
      <alignment horizontal="left" vertical="center" wrapText="1"/>
    </xf>
    <xf numFmtId="0" fontId="36" fillId="2" borderId="56" xfId="1" applyFont="1" applyFill="1" applyBorder="1" applyAlignment="1">
      <alignment horizontal="left" vertical="center" wrapText="1"/>
    </xf>
    <xf numFmtId="0" fontId="36" fillId="2" borderId="22" xfId="1" applyFont="1" applyFill="1" applyBorder="1" applyAlignment="1">
      <alignment horizontal="left" vertical="center" wrapText="1"/>
    </xf>
    <xf numFmtId="0" fontId="37" fillId="0" borderId="0" xfId="0" applyFont="1" applyAlignment="1">
      <alignment vertical="top" wrapText="1"/>
    </xf>
    <xf numFmtId="0" fontId="10" fillId="0" borderId="8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4" fillId="3" borderId="37" xfId="1" applyFont="1" applyFill="1" applyBorder="1" applyAlignment="1">
      <alignment horizontal="center" vertical="center" wrapText="1"/>
    </xf>
    <xf numFmtId="0" fontId="4" fillId="3" borderId="36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11" fillId="3" borderId="38" xfId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1" fillId="3" borderId="39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  <xf numFmtId="0" fontId="11" fillId="3" borderId="40" xfId="1" applyFont="1" applyFill="1" applyBorder="1" applyAlignment="1">
      <alignment horizontal="center" vertical="center" wrapText="1"/>
    </xf>
    <xf numFmtId="0" fontId="11" fillId="3" borderId="41" xfId="1" applyFont="1" applyFill="1" applyBorder="1" applyAlignment="1">
      <alignment horizontal="center" vertical="center" wrapText="1"/>
    </xf>
    <xf numFmtId="0" fontId="11" fillId="3" borderId="42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11" fillId="3" borderId="43" xfId="1" applyFont="1" applyFill="1" applyBorder="1" applyAlignment="1">
      <alignment horizontal="center" vertical="center" wrapText="1"/>
    </xf>
    <xf numFmtId="0" fontId="11" fillId="3" borderId="24" xfId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3" borderId="15" xfId="4" applyFont="1" applyFill="1" applyBorder="1" applyAlignment="1">
      <alignment horizontal="center" vertical="center" wrapText="1"/>
    </xf>
    <xf numFmtId="0" fontId="11" fillId="3" borderId="43" xfId="4" applyFont="1" applyFill="1" applyBorder="1" applyAlignment="1">
      <alignment horizontal="center" vertical="center" wrapText="1"/>
    </xf>
    <xf numFmtId="0" fontId="11" fillId="3" borderId="24" xfId="4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4" fillId="3" borderId="37" xfId="4" applyFont="1" applyFill="1" applyBorder="1" applyAlignment="1">
      <alignment horizontal="center" vertical="center" wrapText="1"/>
    </xf>
    <xf numFmtId="0" fontId="4" fillId="3" borderId="36" xfId="4" applyFont="1" applyFill="1" applyBorder="1" applyAlignment="1">
      <alignment horizontal="center" vertical="center" wrapText="1"/>
    </xf>
    <xf numFmtId="0" fontId="11" fillId="3" borderId="10" xfId="4" applyFont="1" applyFill="1" applyBorder="1" applyAlignment="1">
      <alignment horizontal="center" vertical="center" wrapText="1"/>
    </xf>
    <xf numFmtId="0" fontId="11" fillId="3" borderId="38" xfId="4" applyFont="1" applyFill="1" applyBorder="1" applyAlignment="1">
      <alignment horizontal="center" vertical="center" wrapText="1"/>
    </xf>
    <xf numFmtId="0" fontId="11" fillId="3" borderId="11" xfId="4" applyFont="1" applyFill="1" applyBorder="1" applyAlignment="1">
      <alignment horizontal="center" vertical="center" wrapText="1"/>
    </xf>
    <xf numFmtId="0" fontId="11" fillId="3" borderId="39" xfId="4" applyFont="1" applyFill="1" applyBorder="1" applyAlignment="1">
      <alignment horizontal="center" vertical="center" wrapText="1"/>
    </xf>
    <xf numFmtId="0" fontId="11" fillId="3" borderId="12" xfId="4" applyFont="1" applyFill="1" applyBorder="1" applyAlignment="1">
      <alignment horizontal="center" vertical="center" wrapText="1"/>
    </xf>
    <xf numFmtId="0" fontId="11" fillId="3" borderId="40" xfId="4" applyFont="1" applyFill="1" applyBorder="1" applyAlignment="1">
      <alignment horizontal="center" vertical="center" wrapText="1"/>
    </xf>
    <xf numFmtId="0" fontId="11" fillId="3" borderId="41" xfId="4" applyFont="1" applyFill="1" applyBorder="1" applyAlignment="1">
      <alignment horizontal="center" vertical="center" wrapText="1"/>
    </xf>
    <xf numFmtId="0" fontId="11" fillId="3" borderId="42" xfId="4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166" fontId="0" fillId="0" borderId="14" xfId="0" applyNumberFormat="1" applyFont="1" applyFill="1" applyBorder="1" applyAlignment="1">
      <alignment horizontal="center" vertical="center"/>
    </xf>
    <xf numFmtId="166" fontId="0" fillId="0" borderId="25" xfId="0" applyNumberFormat="1" applyFont="1" applyFill="1" applyBorder="1" applyAlignment="1">
      <alignment horizontal="center" vertical="center"/>
    </xf>
    <xf numFmtId="166" fontId="0" fillId="0" borderId="63" xfId="0" applyNumberFormat="1" applyFont="1" applyFill="1" applyBorder="1" applyAlignment="1">
      <alignment horizontal="center" vertical="center"/>
    </xf>
    <xf numFmtId="166" fontId="0" fillId="0" borderId="71" xfId="0" applyNumberFormat="1" applyFon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26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6" fontId="0" fillId="0" borderId="15" xfId="0" applyNumberFormat="1" applyFont="1" applyFill="1" applyBorder="1" applyAlignment="1">
      <alignment horizontal="center" vertical="center"/>
    </xf>
    <xf numFmtId="166" fontId="0" fillId="0" borderId="24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3" fontId="0" fillId="0" borderId="15" xfId="0" applyNumberFormat="1" applyFont="1" applyFill="1" applyBorder="1" applyAlignment="1">
      <alignment horizontal="center" vertical="center"/>
    </xf>
    <xf numFmtId="3" fontId="0" fillId="0" borderId="43" xfId="0" applyNumberFormat="1" applyFont="1" applyFill="1" applyBorder="1" applyAlignment="1">
      <alignment horizontal="center" vertical="center"/>
    </xf>
    <xf numFmtId="3" fontId="0" fillId="0" borderId="48" xfId="0" applyNumberFormat="1" applyFont="1" applyFill="1" applyBorder="1" applyAlignment="1">
      <alignment horizontal="center" vertical="center"/>
    </xf>
    <xf numFmtId="3" fontId="0" fillId="0" borderId="24" xfId="0" applyNumberFormat="1" applyFont="1" applyFill="1" applyBorder="1" applyAlignment="1">
      <alignment horizontal="center" vertical="center"/>
    </xf>
    <xf numFmtId="3" fontId="0" fillId="0" borderId="14" xfId="0" applyNumberFormat="1" applyFont="1" applyFill="1" applyBorder="1" applyAlignment="1">
      <alignment horizontal="center" vertical="center"/>
    </xf>
    <xf numFmtId="3" fontId="0" fillId="0" borderId="46" xfId="0" applyNumberFormat="1" applyFont="1" applyFill="1" applyBorder="1" applyAlignment="1">
      <alignment horizontal="center" vertical="center"/>
    </xf>
    <xf numFmtId="3" fontId="0" fillId="0" borderId="25" xfId="0" applyNumberFormat="1" applyFont="1" applyFill="1" applyBorder="1" applyAlignment="1">
      <alignment horizontal="center" vertical="center"/>
    </xf>
    <xf numFmtId="165" fontId="0" fillId="10" borderId="33" xfId="3" applyNumberFormat="1" applyFont="1" applyFill="1" applyBorder="1" applyAlignment="1">
      <alignment horizontal="center" vertical="center"/>
    </xf>
    <xf numFmtId="165" fontId="0" fillId="10" borderId="34" xfId="3" applyNumberFormat="1" applyFont="1" applyFill="1" applyBorder="1" applyAlignment="1">
      <alignment horizontal="center" vertical="center"/>
    </xf>
    <xf numFmtId="10" fontId="0" fillId="11" borderId="8" xfId="0" applyNumberFormat="1" applyFont="1" applyFill="1" applyBorder="1" applyAlignment="1">
      <alignment horizontal="center" vertical="center"/>
    </xf>
    <xf numFmtId="10" fontId="0" fillId="11" borderId="13" xfId="0" applyNumberFormat="1" applyFont="1" applyFill="1" applyBorder="1" applyAlignment="1">
      <alignment horizontal="center" vertical="center"/>
    </xf>
    <xf numFmtId="10" fontId="0" fillId="11" borderId="9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20" fillId="6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9" fontId="0" fillId="9" borderId="33" xfId="0" applyNumberForma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9" fontId="0" fillId="6" borderId="33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9" fontId="0" fillId="5" borderId="33" xfId="0" applyNumberForma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3" fontId="0" fillId="11" borderId="15" xfId="0" applyNumberFormat="1" applyFont="1" applyFill="1" applyBorder="1" applyAlignment="1">
      <alignment horizontal="center" vertical="center"/>
    </xf>
    <xf numFmtId="3" fontId="0" fillId="11" borderId="43" xfId="0" applyNumberFormat="1" applyFont="1" applyFill="1" applyBorder="1" applyAlignment="1">
      <alignment horizontal="center" vertical="center"/>
    </xf>
    <xf numFmtId="3" fontId="0" fillId="11" borderId="48" xfId="0" applyNumberFormat="1" applyFont="1" applyFill="1" applyBorder="1" applyAlignment="1">
      <alignment horizontal="center" vertical="center"/>
    </xf>
    <xf numFmtId="3" fontId="0" fillId="11" borderId="24" xfId="0" applyNumberFormat="1" applyFont="1" applyFill="1" applyBorder="1" applyAlignment="1">
      <alignment horizontal="center" vertical="center"/>
    </xf>
  </cellXfs>
  <cellStyles count="6">
    <cellStyle name="Monétaire" xfId="5" builtinId="4"/>
    <cellStyle name="Normal" xfId="0" builtinId="0"/>
    <cellStyle name="Normal_Feuil1" xfId="2"/>
    <cellStyle name="Normal_Feuil2_1" xfId="1"/>
    <cellStyle name="Normal_Feuil2_1 2" xfId="4"/>
    <cellStyle name="Pourcentage" xfId="3" builtinId="5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E38B"/>
      <color rgb="FFFFE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146538</xdr:colOff>
      <xdr:row>4</xdr:row>
      <xdr:rowOff>312615</xdr:rowOff>
    </xdr:from>
    <xdr:to>
      <xdr:col>2</xdr:col>
      <xdr:colOff>517770</xdr:colOff>
      <xdr:row>6</xdr:row>
      <xdr:rowOff>276086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192" y="312615"/>
          <a:ext cx="4440116" cy="12237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F\SGAE\ICL-SCDI-commun\2_SCDI_INSCR\2_Preparation_inscription\1_Baremes\Baremes%2017-18\Grille%20taifaire%2017-18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LLE 17-18  OK"/>
      <sheetName val="GRILLE 16-17  OK"/>
      <sheetName val="EVOLUTION GRILLE"/>
      <sheetName val="Feuil1"/>
      <sheetName val="GRILLE 15-16 manuel V11 (2)"/>
      <sheetName val="GRILLE 15-16"/>
      <sheetName val="GRILLE 16-17 avec 2%)"/>
      <sheetName val="GRILLE 15-16 manuel V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65"/>
  <sheetViews>
    <sheetView showGridLines="0" topLeftCell="B8" zoomScale="115" zoomScaleNormal="115" workbookViewId="0">
      <selection activeCell="D33" sqref="D33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117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9.25" customHeight="1" thickBot="1" x14ac:dyDescent="0.4">
      <c r="A8" s="4"/>
      <c r="B8" s="22" t="s">
        <v>52</v>
      </c>
      <c r="C8" s="397" t="s">
        <v>67</v>
      </c>
      <c r="D8" s="398"/>
      <c r="E8" s="398"/>
      <c r="F8" s="399"/>
      <c r="G8" s="23"/>
      <c r="H8" s="400" t="s">
        <v>68</v>
      </c>
      <c r="I8" s="401"/>
      <c r="J8" s="401"/>
      <c r="K8" s="401"/>
      <c r="L8" s="401"/>
      <c r="M8" s="401"/>
      <c r="N8" s="401"/>
      <c r="O8" s="401"/>
      <c r="P8" s="402"/>
      <c r="Q8" s="4"/>
      <c r="R8" s="4"/>
      <c r="S8" s="4"/>
    </row>
    <row r="9" spans="1:19" ht="15.75" customHeight="1" x14ac:dyDescent="0.35">
      <c r="A9" s="4"/>
      <c r="B9" s="403" t="s">
        <v>1</v>
      </c>
      <c r="C9" s="405" t="s">
        <v>5</v>
      </c>
      <c r="D9" s="407" t="s">
        <v>4</v>
      </c>
      <c r="E9" s="407" t="s">
        <v>2</v>
      </c>
      <c r="F9" s="409" t="s">
        <v>3</v>
      </c>
      <c r="G9" s="411" t="s">
        <v>12</v>
      </c>
      <c r="H9" s="414" t="s">
        <v>66</v>
      </c>
      <c r="I9" s="415"/>
      <c r="J9" s="415"/>
      <c r="K9" s="415"/>
      <c r="L9" s="415"/>
      <c r="M9" s="415"/>
      <c r="N9" s="415"/>
      <c r="O9" s="415"/>
      <c r="P9" s="416"/>
      <c r="Q9" s="4"/>
      <c r="R9" s="4"/>
      <c r="S9" s="4"/>
    </row>
    <row r="10" spans="1:19" ht="32.25" customHeight="1" thickBot="1" x14ac:dyDescent="0.4">
      <c r="A10" s="4"/>
      <c r="B10" s="404"/>
      <c r="C10" s="406"/>
      <c r="D10" s="408"/>
      <c r="E10" s="408"/>
      <c r="F10" s="410"/>
      <c r="G10" s="412"/>
      <c r="H10" s="1">
        <v>0</v>
      </c>
      <c r="I10" s="2" t="s">
        <v>15</v>
      </c>
      <c r="J10" s="2">
        <v>1</v>
      </c>
      <c r="K10" s="2">
        <v>2</v>
      </c>
      <c r="L10" s="2">
        <v>3</v>
      </c>
      <c r="M10" s="2">
        <v>4</v>
      </c>
      <c r="N10" s="2">
        <v>5</v>
      </c>
      <c r="O10" s="2">
        <v>6</v>
      </c>
      <c r="P10" s="3">
        <v>7</v>
      </c>
      <c r="Q10" s="4"/>
      <c r="R10" s="4"/>
      <c r="S10" s="4"/>
    </row>
    <row r="11" spans="1:19" ht="43.5" hidden="1" customHeight="1" x14ac:dyDescent="0.35">
      <c r="A11" s="4"/>
      <c r="B11" s="24" t="s">
        <v>0</v>
      </c>
      <c r="C11" s="25">
        <v>8270</v>
      </c>
      <c r="D11" s="26">
        <v>7749.9975000000004</v>
      </c>
      <c r="E11" s="26">
        <v>6199.9980000000005</v>
      </c>
      <c r="F11" s="27">
        <v>5680</v>
      </c>
      <c r="G11" s="28">
        <v>4860</v>
      </c>
      <c r="H11" s="29">
        <f>+G11-$P$2</f>
        <v>4610</v>
      </c>
      <c r="I11" s="30">
        <f>H11-$P$2</f>
        <v>4360</v>
      </c>
      <c r="J11" s="30">
        <f t="shared" ref="J11:O12" si="0">I11-$P$2</f>
        <v>4110</v>
      </c>
      <c r="K11" s="30">
        <f t="shared" si="0"/>
        <v>3860</v>
      </c>
      <c r="L11" s="30">
        <f t="shared" si="0"/>
        <v>3610</v>
      </c>
      <c r="M11" s="30">
        <f t="shared" si="0"/>
        <v>3360</v>
      </c>
      <c r="N11" s="30">
        <f t="shared" si="0"/>
        <v>3110</v>
      </c>
      <c r="O11" s="30">
        <f t="shared" si="0"/>
        <v>2860</v>
      </c>
      <c r="P11" s="31">
        <f>O11-$P$2</f>
        <v>2610</v>
      </c>
      <c r="Q11" s="32"/>
      <c r="R11" s="4"/>
      <c r="S11" s="4"/>
    </row>
    <row r="12" spans="1:19" ht="43.5" hidden="1" customHeight="1" x14ac:dyDescent="0.35">
      <c r="A12" s="4"/>
      <c r="B12" s="33" t="s">
        <v>6</v>
      </c>
      <c r="C12" s="34">
        <v>8000</v>
      </c>
      <c r="D12" s="35">
        <v>7500</v>
      </c>
      <c r="E12" s="35">
        <v>6000</v>
      </c>
      <c r="F12" s="36">
        <v>5500</v>
      </c>
      <c r="G12" s="37">
        <v>4700</v>
      </c>
      <c r="H12" s="34">
        <f t="shared" ref="H12:P17" si="1">G12-$P$2</f>
        <v>4450</v>
      </c>
      <c r="I12" s="35">
        <f>H12-$P$2</f>
        <v>4200</v>
      </c>
      <c r="J12" s="35">
        <f t="shared" si="0"/>
        <v>3950</v>
      </c>
      <c r="K12" s="35">
        <f t="shared" si="0"/>
        <v>3700</v>
      </c>
      <c r="L12" s="35">
        <f t="shared" si="0"/>
        <v>3450</v>
      </c>
      <c r="M12" s="35">
        <f t="shared" si="0"/>
        <v>3200</v>
      </c>
      <c r="N12" s="35">
        <f t="shared" si="0"/>
        <v>2950</v>
      </c>
      <c r="O12" s="35">
        <f t="shared" si="0"/>
        <v>2700</v>
      </c>
      <c r="P12" s="38">
        <f>O12-$P$2</f>
        <v>2450</v>
      </c>
      <c r="Q12" s="32"/>
      <c r="R12" s="4"/>
      <c r="S12" s="4"/>
    </row>
    <row r="13" spans="1:19" ht="43.5" hidden="1" customHeight="1" x14ac:dyDescent="0.35">
      <c r="A13" s="4"/>
      <c r="B13" s="33" t="s">
        <v>7</v>
      </c>
      <c r="C13" s="34">
        <v>9000</v>
      </c>
      <c r="D13" s="35">
        <v>9000</v>
      </c>
      <c r="E13" s="35">
        <v>7200</v>
      </c>
      <c r="F13" s="36">
        <v>6600</v>
      </c>
      <c r="G13" s="37">
        <v>5640</v>
      </c>
      <c r="H13" s="34">
        <f t="shared" si="1"/>
        <v>5390</v>
      </c>
      <c r="I13" s="35">
        <f t="shared" si="1"/>
        <v>5140</v>
      </c>
      <c r="J13" s="35">
        <f t="shared" si="1"/>
        <v>4890</v>
      </c>
      <c r="K13" s="35">
        <f t="shared" si="1"/>
        <v>4640</v>
      </c>
      <c r="L13" s="35">
        <f t="shared" si="1"/>
        <v>4390</v>
      </c>
      <c r="M13" s="35">
        <f t="shared" si="1"/>
        <v>4140</v>
      </c>
      <c r="N13" s="35">
        <f t="shared" si="1"/>
        <v>3890</v>
      </c>
      <c r="O13" s="35">
        <f t="shared" si="1"/>
        <v>3640</v>
      </c>
      <c r="P13" s="38">
        <f t="shared" si="1"/>
        <v>3390</v>
      </c>
      <c r="Q13" s="32"/>
      <c r="R13" s="4"/>
      <c r="S13" s="4"/>
    </row>
    <row r="14" spans="1:19" ht="43.5" hidden="1" customHeight="1" x14ac:dyDescent="0.35">
      <c r="A14" s="4"/>
      <c r="B14" s="33" t="s">
        <v>11</v>
      </c>
      <c r="C14" s="34">
        <v>7500</v>
      </c>
      <c r="D14" s="35">
        <v>7000</v>
      </c>
      <c r="E14" s="35">
        <v>6000</v>
      </c>
      <c r="F14" s="36">
        <v>5500</v>
      </c>
      <c r="G14" s="37">
        <v>4700</v>
      </c>
      <c r="H14" s="34">
        <f t="shared" si="1"/>
        <v>4450</v>
      </c>
      <c r="I14" s="35">
        <f t="shared" si="1"/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 t="shared" si="1"/>
        <v>2450</v>
      </c>
      <c r="Q14" s="32"/>
      <c r="R14" s="4"/>
      <c r="S14" s="4"/>
    </row>
    <row r="15" spans="1:19" ht="43.5" hidden="1" customHeight="1" x14ac:dyDescent="0.35">
      <c r="A15" s="4"/>
      <c r="B15" s="33" t="s">
        <v>8</v>
      </c>
      <c r="C15" s="34">
        <v>8000</v>
      </c>
      <c r="D15" s="35">
        <v>7500</v>
      </c>
      <c r="E15" s="35">
        <v>6000</v>
      </c>
      <c r="F15" s="36">
        <v>5500</v>
      </c>
      <c r="G15" s="37">
        <v>4700</v>
      </c>
      <c r="H15" s="34">
        <f t="shared" si="1"/>
        <v>4450</v>
      </c>
      <c r="I15" s="35">
        <f t="shared" si="1"/>
        <v>4200</v>
      </c>
      <c r="J15" s="35">
        <f t="shared" si="1"/>
        <v>3950</v>
      </c>
      <c r="K15" s="35">
        <f t="shared" si="1"/>
        <v>3700</v>
      </c>
      <c r="L15" s="35">
        <f t="shared" si="1"/>
        <v>3450</v>
      </c>
      <c r="M15" s="35">
        <f t="shared" si="1"/>
        <v>3200</v>
      </c>
      <c r="N15" s="35">
        <f t="shared" si="1"/>
        <v>2950</v>
      </c>
      <c r="O15" s="35">
        <f t="shared" si="1"/>
        <v>2700</v>
      </c>
      <c r="P15" s="38">
        <f t="shared" si="1"/>
        <v>2450</v>
      </c>
      <c r="Q15" s="32"/>
      <c r="R15" s="4"/>
      <c r="S15" s="4"/>
    </row>
    <row r="16" spans="1:19" ht="43.5" hidden="1" customHeight="1" x14ac:dyDescent="0.35">
      <c r="A16" s="4"/>
      <c r="B16" s="33" t="s">
        <v>9</v>
      </c>
      <c r="C16" s="34">
        <v>8000</v>
      </c>
      <c r="D16" s="35">
        <v>7500</v>
      </c>
      <c r="E16" s="35">
        <v>6000</v>
      </c>
      <c r="F16" s="36">
        <v>5500</v>
      </c>
      <c r="G16" s="37">
        <v>4700</v>
      </c>
      <c r="H16" s="34">
        <f t="shared" si="1"/>
        <v>4450</v>
      </c>
      <c r="I16" s="35">
        <f t="shared" si="1"/>
        <v>4200</v>
      </c>
      <c r="J16" s="35">
        <f t="shared" si="1"/>
        <v>3950</v>
      </c>
      <c r="K16" s="35">
        <f t="shared" si="1"/>
        <v>3700</v>
      </c>
      <c r="L16" s="35">
        <f t="shared" si="1"/>
        <v>3450</v>
      </c>
      <c r="M16" s="35">
        <f t="shared" si="1"/>
        <v>3200</v>
      </c>
      <c r="N16" s="35">
        <f t="shared" si="1"/>
        <v>2950</v>
      </c>
      <c r="O16" s="35">
        <f t="shared" si="1"/>
        <v>2700</v>
      </c>
      <c r="P16" s="38">
        <f t="shared" si="1"/>
        <v>2450</v>
      </c>
      <c r="Q16" s="32"/>
      <c r="R16" s="4"/>
      <c r="S16" s="4"/>
    </row>
    <row r="17" spans="1:19" ht="43.5" hidden="1" customHeight="1" thickBot="1" x14ac:dyDescent="0.4">
      <c r="A17" s="4"/>
      <c r="B17" s="39" t="s">
        <v>10</v>
      </c>
      <c r="C17" s="40">
        <v>8000</v>
      </c>
      <c r="D17" s="41">
        <v>7500</v>
      </c>
      <c r="E17" s="41">
        <v>6000</v>
      </c>
      <c r="F17" s="42">
        <v>5500</v>
      </c>
      <c r="G17" s="43">
        <v>4700</v>
      </c>
      <c r="H17" s="40">
        <f t="shared" si="1"/>
        <v>4450</v>
      </c>
      <c r="I17" s="41">
        <f t="shared" si="1"/>
        <v>4200</v>
      </c>
      <c r="J17" s="41">
        <f t="shared" si="1"/>
        <v>3950</v>
      </c>
      <c r="K17" s="41">
        <f t="shared" si="1"/>
        <v>3700</v>
      </c>
      <c r="L17" s="41">
        <f t="shared" si="1"/>
        <v>3450</v>
      </c>
      <c r="M17" s="41">
        <f t="shared" si="1"/>
        <v>3200</v>
      </c>
      <c r="N17" s="41">
        <f t="shared" si="1"/>
        <v>2950</v>
      </c>
      <c r="O17" s="41">
        <f t="shared" si="1"/>
        <v>2700</v>
      </c>
      <c r="P17" s="44">
        <f t="shared" si="1"/>
        <v>2450</v>
      </c>
      <c r="Q17" s="32"/>
      <c r="R17" s="4"/>
      <c r="S17" s="4"/>
    </row>
    <row r="18" spans="1:19" ht="43.5" hidden="1" customHeight="1" x14ac:dyDescent="0.35">
      <c r="A18" s="4"/>
      <c r="B18" s="45"/>
      <c r="C18" s="46"/>
      <c r="D18" s="46"/>
      <c r="E18" s="46"/>
      <c r="F18" s="46"/>
      <c r="G18" s="45"/>
      <c r="H18" s="46"/>
      <c r="I18" s="46"/>
      <c r="J18" s="46"/>
      <c r="K18" s="46"/>
      <c r="L18" s="46"/>
      <c r="M18" s="46"/>
      <c r="N18" s="46"/>
      <c r="O18" s="46"/>
      <c r="P18" s="47"/>
      <c r="Q18" s="4"/>
      <c r="R18" s="4"/>
      <c r="S18" s="4"/>
    </row>
    <row r="19" spans="1:19" ht="43.5" hidden="1" customHeight="1" x14ac:dyDescent="0.35">
      <c r="A19" s="4"/>
      <c r="B19" s="45"/>
      <c r="C19" s="46"/>
      <c r="D19" s="46"/>
      <c r="E19" s="46"/>
      <c r="F19" s="46"/>
      <c r="G19" s="45"/>
      <c r="H19" s="46"/>
      <c r="I19" s="46"/>
      <c r="J19" s="46"/>
      <c r="K19" s="46"/>
      <c r="L19" s="46"/>
      <c r="M19" s="46"/>
      <c r="N19" s="46"/>
      <c r="O19" s="46"/>
      <c r="P19" s="47"/>
      <c r="Q19" s="4"/>
      <c r="R19" s="4"/>
      <c r="S19" s="4"/>
    </row>
    <row r="20" spans="1:19" ht="6" customHeight="1" thickBo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" customHeight="1" x14ac:dyDescent="0.35">
      <c r="B21" s="112" t="s">
        <v>70</v>
      </c>
      <c r="C21" s="213">
        <v>8700</v>
      </c>
      <c r="D21" s="214">
        <v>7950</v>
      </c>
      <c r="E21" s="214">
        <v>6950</v>
      </c>
      <c r="F21" s="214">
        <v>5900</v>
      </c>
      <c r="G21" s="183">
        <v>4980</v>
      </c>
      <c r="H21" s="216">
        <v>4730</v>
      </c>
      <c r="I21" s="214">
        <v>4480</v>
      </c>
      <c r="J21" s="214">
        <v>4230</v>
      </c>
      <c r="K21" s="214">
        <v>3980</v>
      </c>
      <c r="L21" s="214">
        <v>3730</v>
      </c>
      <c r="M21" s="214">
        <v>3480</v>
      </c>
      <c r="N21" s="214">
        <v>3230</v>
      </c>
      <c r="O21" s="214">
        <v>2980</v>
      </c>
      <c r="P21" s="217">
        <v>2730</v>
      </c>
    </row>
    <row r="22" spans="1:19" ht="15" customHeight="1" x14ac:dyDescent="0.35">
      <c r="B22" s="113" t="s">
        <v>107</v>
      </c>
      <c r="C22" s="129">
        <v>8260</v>
      </c>
      <c r="D22" s="128">
        <v>7740</v>
      </c>
      <c r="E22" s="128">
        <v>6190</v>
      </c>
      <c r="F22" s="145">
        <v>5680</v>
      </c>
      <c r="G22" s="146">
        <v>4850</v>
      </c>
      <c r="H22" s="133">
        <v>4590</v>
      </c>
      <c r="I22" s="128">
        <v>4340</v>
      </c>
      <c r="J22" s="128">
        <v>4080</v>
      </c>
      <c r="K22" s="128">
        <v>3820</v>
      </c>
      <c r="L22" s="128">
        <v>3560</v>
      </c>
      <c r="M22" s="128">
        <v>3300</v>
      </c>
      <c r="N22" s="128">
        <v>3050</v>
      </c>
      <c r="O22" s="128">
        <v>2790</v>
      </c>
      <c r="P22" s="130">
        <v>2530</v>
      </c>
    </row>
    <row r="23" spans="1:19" ht="14.5" x14ac:dyDescent="0.35">
      <c r="B23" s="250" t="s">
        <v>124</v>
      </c>
      <c r="C23" s="236">
        <f t="shared" ref="C23:P23" si="2">C22+(C22*1/100)</f>
        <v>8342.6</v>
      </c>
      <c r="D23" s="236">
        <f t="shared" si="2"/>
        <v>7817.4</v>
      </c>
      <c r="E23" s="236">
        <f t="shared" si="2"/>
        <v>6251.9</v>
      </c>
      <c r="F23" s="236">
        <f t="shared" si="2"/>
        <v>5736.8</v>
      </c>
      <c r="G23" s="236">
        <f t="shared" si="2"/>
        <v>4898.5</v>
      </c>
      <c r="H23" s="236">
        <f t="shared" si="2"/>
        <v>4635.8999999999996</v>
      </c>
      <c r="I23" s="236">
        <f t="shared" si="2"/>
        <v>4383.3999999999996</v>
      </c>
      <c r="J23" s="236">
        <f t="shared" si="2"/>
        <v>4120.8</v>
      </c>
      <c r="K23" s="236">
        <f t="shared" si="2"/>
        <v>3858.2</v>
      </c>
      <c r="L23" s="236">
        <f t="shared" si="2"/>
        <v>3595.6</v>
      </c>
      <c r="M23" s="236">
        <f t="shared" si="2"/>
        <v>3333</v>
      </c>
      <c r="N23" s="236">
        <f t="shared" si="2"/>
        <v>3080.5</v>
      </c>
      <c r="O23" s="236">
        <f t="shared" si="2"/>
        <v>2817.9</v>
      </c>
      <c r="P23" s="236">
        <f t="shared" si="2"/>
        <v>2555.3000000000002</v>
      </c>
    </row>
    <row r="24" spans="1:19" ht="14.5" x14ac:dyDescent="0.35">
      <c r="B24" s="253" t="s">
        <v>128</v>
      </c>
      <c r="C24" s="254">
        <v>8340</v>
      </c>
      <c r="D24" s="255">
        <v>7820</v>
      </c>
      <c r="E24" s="255">
        <v>6250</v>
      </c>
      <c r="F24" s="256">
        <v>5740</v>
      </c>
      <c r="G24" s="257">
        <v>4900</v>
      </c>
      <c r="H24" s="255">
        <v>4640</v>
      </c>
      <c r="I24" s="255">
        <v>4380</v>
      </c>
      <c r="J24" s="255">
        <v>4120</v>
      </c>
      <c r="K24" s="255">
        <v>3860</v>
      </c>
      <c r="L24" s="255">
        <v>3600</v>
      </c>
      <c r="M24" s="255">
        <v>3330</v>
      </c>
      <c r="N24" s="255">
        <v>3080</v>
      </c>
      <c r="O24" s="255">
        <v>2820</v>
      </c>
      <c r="P24" s="256">
        <v>2560</v>
      </c>
    </row>
    <row r="25" spans="1:19" ht="15" customHeight="1" x14ac:dyDescent="0.35">
      <c r="B25" s="113" t="s">
        <v>110</v>
      </c>
      <c r="C25" s="129">
        <v>8260</v>
      </c>
      <c r="D25" s="128">
        <v>7740</v>
      </c>
      <c r="E25" s="128">
        <v>6190</v>
      </c>
      <c r="F25" s="145">
        <v>5680</v>
      </c>
      <c r="G25" s="146">
        <v>4850</v>
      </c>
      <c r="H25" s="133">
        <v>4590</v>
      </c>
      <c r="I25" s="128">
        <v>4340</v>
      </c>
      <c r="J25" s="128">
        <v>4080</v>
      </c>
      <c r="K25" s="128">
        <v>3820</v>
      </c>
      <c r="L25" s="128">
        <v>3560</v>
      </c>
      <c r="M25" s="128">
        <v>3300</v>
      </c>
      <c r="N25" s="128">
        <v>3050</v>
      </c>
      <c r="O25" s="128">
        <v>2790</v>
      </c>
      <c r="P25" s="130">
        <v>2530</v>
      </c>
    </row>
    <row r="26" spans="1:19" ht="15" customHeight="1" x14ac:dyDescent="0.35">
      <c r="B26" s="113" t="s">
        <v>108</v>
      </c>
      <c r="C26" s="129">
        <v>8260</v>
      </c>
      <c r="D26" s="128">
        <v>7740</v>
      </c>
      <c r="E26" s="128">
        <v>6190</v>
      </c>
      <c r="F26" s="145">
        <v>5680</v>
      </c>
      <c r="G26" s="146">
        <v>4850</v>
      </c>
      <c r="H26" s="133">
        <v>4590</v>
      </c>
      <c r="I26" s="128">
        <v>4340</v>
      </c>
      <c r="J26" s="128">
        <v>4080</v>
      </c>
      <c r="K26" s="128">
        <v>3820</v>
      </c>
      <c r="L26" s="128">
        <v>3560</v>
      </c>
      <c r="M26" s="128">
        <v>3300</v>
      </c>
      <c r="N26" s="128">
        <v>3050</v>
      </c>
      <c r="O26" s="128">
        <v>2790</v>
      </c>
      <c r="P26" s="130">
        <v>2530</v>
      </c>
    </row>
    <row r="27" spans="1:19" ht="15" customHeight="1" x14ac:dyDescent="0.35">
      <c r="B27" s="113" t="s">
        <v>69</v>
      </c>
      <c r="C27" s="129">
        <v>9290</v>
      </c>
      <c r="D27" s="128">
        <v>9155</v>
      </c>
      <c r="E27" s="128">
        <v>7435</v>
      </c>
      <c r="F27" s="145">
        <v>6815</v>
      </c>
      <c r="G27" s="146">
        <v>5835</v>
      </c>
      <c r="H27" s="133">
        <v>5580</v>
      </c>
      <c r="I27" s="128">
        <v>5330</v>
      </c>
      <c r="J27" s="128">
        <v>5075</v>
      </c>
      <c r="K27" s="128">
        <v>4825</v>
      </c>
      <c r="L27" s="128">
        <v>4570</v>
      </c>
      <c r="M27" s="128">
        <v>4315</v>
      </c>
      <c r="N27" s="128">
        <v>4065</v>
      </c>
      <c r="O27" s="128">
        <v>3810</v>
      </c>
      <c r="P27" s="130">
        <v>3560</v>
      </c>
    </row>
    <row r="28" spans="1:19" ht="15" customHeight="1" x14ac:dyDescent="0.35">
      <c r="B28" s="113" t="s">
        <v>104</v>
      </c>
      <c r="C28" s="129">
        <v>7750</v>
      </c>
      <c r="D28" s="128">
        <v>7230</v>
      </c>
      <c r="E28" s="128">
        <v>6190</v>
      </c>
      <c r="F28" s="145">
        <v>5700</v>
      </c>
      <c r="G28" s="146">
        <v>4850</v>
      </c>
      <c r="H28" s="133">
        <v>4590</v>
      </c>
      <c r="I28" s="128">
        <v>4340</v>
      </c>
      <c r="J28" s="128">
        <v>4080</v>
      </c>
      <c r="K28" s="128">
        <v>3820</v>
      </c>
      <c r="L28" s="128">
        <v>3560</v>
      </c>
      <c r="M28" s="128">
        <v>3300</v>
      </c>
      <c r="N28" s="128">
        <v>3050</v>
      </c>
      <c r="O28" s="128">
        <v>2790</v>
      </c>
      <c r="P28" s="130">
        <v>2530</v>
      </c>
    </row>
    <row r="29" spans="1:19" ht="15" customHeight="1" x14ac:dyDescent="0.35">
      <c r="B29" s="113" t="s">
        <v>105</v>
      </c>
      <c r="C29" s="129">
        <v>5000</v>
      </c>
      <c r="D29" s="128">
        <v>4650</v>
      </c>
      <c r="E29" s="128">
        <v>4450</v>
      </c>
      <c r="F29" s="145">
        <v>3650</v>
      </c>
      <c r="G29" s="146">
        <v>3150</v>
      </c>
      <c r="H29" s="133">
        <v>2944.92</v>
      </c>
      <c r="I29" s="128">
        <v>2690</v>
      </c>
      <c r="J29" s="128">
        <v>2580</v>
      </c>
      <c r="K29" s="128">
        <v>2580</v>
      </c>
      <c r="L29" s="128">
        <v>2580</v>
      </c>
      <c r="M29" s="128">
        <v>2580</v>
      </c>
      <c r="N29" s="128">
        <v>2580</v>
      </c>
      <c r="O29" s="128">
        <v>2580</v>
      </c>
      <c r="P29" s="130">
        <v>2580</v>
      </c>
      <c r="R29" s="88"/>
    </row>
    <row r="30" spans="1:19" ht="15" customHeight="1" thickBot="1" x14ac:dyDescent="0.4">
      <c r="B30" s="114" t="s">
        <v>46</v>
      </c>
      <c r="C30" s="218">
        <v>550</v>
      </c>
      <c r="D30" s="219">
        <v>550</v>
      </c>
      <c r="E30" s="219">
        <v>550</v>
      </c>
      <c r="F30" s="220">
        <v>550</v>
      </c>
      <c r="G30" s="221">
        <v>550</v>
      </c>
      <c r="H30" s="226">
        <v>550</v>
      </c>
      <c r="I30" s="219">
        <v>550</v>
      </c>
      <c r="J30" s="219">
        <v>550</v>
      </c>
      <c r="K30" s="219">
        <v>550</v>
      </c>
      <c r="L30" s="219">
        <v>550</v>
      </c>
      <c r="M30" s="219">
        <v>550</v>
      </c>
      <c r="N30" s="219">
        <v>550</v>
      </c>
      <c r="O30" s="219">
        <v>550</v>
      </c>
      <c r="P30" s="222">
        <v>550</v>
      </c>
      <c r="R30" s="88"/>
    </row>
    <row r="31" spans="1:19" ht="15" customHeight="1" x14ac:dyDescent="0.35">
      <c r="C31" s="132"/>
      <c r="D31" s="132"/>
      <c r="E31" s="132"/>
      <c r="F31" s="132"/>
      <c r="G31" s="132"/>
      <c r="H31" s="4"/>
      <c r="I31" s="4"/>
      <c r="J31" s="4"/>
      <c r="K31" s="4"/>
      <c r="L31" s="4"/>
      <c r="M31" s="4"/>
      <c r="N31" s="4"/>
      <c r="O31" s="4"/>
      <c r="P31" s="4"/>
    </row>
    <row r="32" spans="1:19" ht="15" customHeight="1" x14ac:dyDescent="0.3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7" ht="15" customHeight="1" x14ac:dyDescent="0.3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 t="e">
        <f>((#REF!/'GRILLE 15-16 manuel V11 (2)'!Q46)-1)*100</f>
        <v>#REF!</v>
      </c>
    </row>
    <row r="34" spans="2:17" ht="15" customHeight="1" thickBot="1" x14ac:dyDescent="0.4">
      <c r="B34" s="22" t="s">
        <v>47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7" ht="15" customHeight="1" x14ac:dyDescent="0.35">
      <c r="B35" s="112" t="s">
        <v>50</v>
      </c>
      <c r="C35" s="213">
        <v>9910</v>
      </c>
      <c r="D35" s="214">
        <v>9290</v>
      </c>
      <c r="E35" s="214">
        <v>7430</v>
      </c>
      <c r="F35" s="215">
        <v>6810</v>
      </c>
      <c r="G35" s="183">
        <v>5830</v>
      </c>
      <c r="H35" s="216">
        <v>5570</v>
      </c>
      <c r="I35" s="214">
        <v>5320</v>
      </c>
      <c r="J35" s="214">
        <v>5060</v>
      </c>
      <c r="K35" s="214">
        <v>4800</v>
      </c>
      <c r="L35" s="214">
        <v>4540</v>
      </c>
      <c r="M35" s="214">
        <v>4290</v>
      </c>
      <c r="N35" s="214">
        <v>4030</v>
      </c>
      <c r="O35" s="214">
        <v>3770</v>
      </c>
      <c r="P35" s="217">
        <v>3510</v>
      </c>
    </row>
    <row r="36" spans="2:17" ht="15" customHeight="1" x14ac:dyDescent="0.35">
      <c r="B36" s="252" t="s">
        <v>125</v>
      </c>
      <c r="C36" s="238">
        <v>9990</v>
      </c>
      <c r="D36" s="238">
        <f t="shared" ref="D36:Q36" si="3">D35+(D35*1/100)</f>
        <v>9382.9</v>
      </c>
      <c r="E36" s="238">
        <f t="shared" si="3"/>
        <v>7504.3</v>
      </c>
      <c r="F36" s="238">
        <f t="shared" si="3"/>
        <v>6878.1</v>
      </c>
      <c r="G36" s="238">
        <f t="shared" si="3"/>
        <v>5888.3</v>
      </c>
      <c r="H36" s="238">
        <f t="shared" si="3"/>
        <v>5625.7</v>
      </c>
      <c r="I36" s="238">
        <f t="shared" si="3"/>
        <v>5373.2</v>
      </c>
      <c r="J36" s="238">
        <f t="shared" si="3"/>
        <v>5110.6000000000004</v>
      </c>
      <c r="K36" s="238">
        <f t="shared" si="3"/>
        <v>4848</v>
      </c>
      <c r="L36" s="238">
        <f t="shared" si="3"/>
        <v>4585.3999999999996</v>
      </c>
      <c r="M36" s="238">
        <f t="shared" si="3"/>
        <v>4332.8999999999996</v>
      </c>
      <c r="N36" s="238">
        <f t="shared" si="3"/>
        <v>4070.3</v>
      </c>
      <c r="O36" s="238">
        <f t="shared" si="3"/>
        <v>3807.7</v>
      </c>
      <c r="P36" s="238">
        <f t="shared" si="3"/>
        <v>3545.1</v>
      </c>
      <c r="Q36" s="237">
        <f t="shared" si="3"/>
        <v>0</v>
      </c>
    </row>
    <row r="37" spans="2:17" ht="15" customHeight="1" x14ac:dyDescent="0.35">
      <c r="B37" s="258" t="s">
        <v>128</v>
      </c>
      <c r="C37" s="259">
        <v>9990</v>
      </c>
      <c r="D37" s="260">
        <v>9380</v>
      </c>
      <c r="E37" s="260">
        <v>7500</v>
      </c>
      <c r="F37" s="261">
        <v>6880</v>
      </c>
      <c r="G37" s="262">
        <v>5890</v>
      </c>
      <c r="H37" s="260">
        <v>5630</v>
      </c>
      <c r="I37" s="260">
        <v>5380</v>
      </c>
      <c r="J37" s="260">
        <v>5110</v>
      </c>
      <c r="K37" s="260">
        <v>4850</v>
      </c>
      <c r="L37" s="260">
        <v>4590</v>
      </c>
      <c r="M37" s="260">
        <v>4330</v>
      </c>
      <c r="N37" s="260">
        <v>4070</v>
      </c>
      <c r="O37" s="260">
        <v>3810</v>
      </c>
      <c r="P37" s="261">
        <v>3550</v>
      </c>
      <c r="Q37" s="251"/>
    </row>
    <row r="38" spans="2:17" ht="15" customHeight="1" x14ac:dyDescent="0.35">
      <c r="B38" s="239" t="s">
        <v>118</v>
      </c>
      <c r="C38" s="240">
        <v>9500</v>
      </c>
      <c r="D38" s="241">
        <v>8980</v>
      </c>
      <c r="E38" s="242">
        <v>7430</v>
      </c>
      <c r="F38" s="243">
        <v>6920</v>
      </c>
      <c r="G38" s="244">
        <v>6090</v>
      </c>
      <c r="H38" s="242">
        <v>5830</v>
      </c>
      <c r="I38" s="242">
        <v>5580</v>
      </c>
      <c r="J38" s="241">
        <v>5320</v>
      </c>
      <c r="K38" s="242">
        <v>5060</v>
      </c>
      <c r="L38" s="241">
        <v>4800</v>
      </c>
      <c r="M38" s="242">
        <v>4540</v>
      </c>
      <c r="N38" s="241">
        <v>4290</v>
      </c>
      <c r="O38" s="242">
        <v>4030</v>
      </c>
      <c r="P38" s="245">
        <v>3770</v>
      </c>
    </row>
    <row r="39" spans="2:17" ht="15" customHeight="1" x14ac:dyDescent="0.35">
      <c r="B39" s="113" t="s">
        <v>40</v>
      </c>
      <c r="C39" s="129">
        <v>7080</v>
      </c>
      <c r="D39" s="128">
        <v>7080</v>
      </c>
      <c r="E39" s="133">
        <v>7080</v>
      </c>
      <c r="F39" s="145">
        <v>7080</v>
      </c>
      <c r="G39" s="146">
        <v>7080</v>
      </c>
      <c r="H39" s="133">
        <v>7080</v>
      </c>
      <c r="I39" s="133">
        <v>7080</v>
      </c>
      <c r="J39" s="128">
        <v>7080</v>
      </c>
      <c r="K39" s="133">
        <v>7080</v>
      </c>
      <c r="L39" s="128">
        <v>7080</v>
      </c>
      <c r="M39" s="133">
        <v>7080</v>
      </c>
      <c r="N39" s="128">
        <v>7080</v>
      </c>
      <c r="O39" s="133">
        <v>7080</v>
      </c>
      <c r="P39" s="130">
        <v>7080</v>
      </c>
    </row>
    <row r="40" spans="2:17" ht="15" customHeight="1" x14ac:dyDescent="0.35">
      <c r="B40" s="113" t="s">
        <v>41</v>
      </c>
      <c r="C40" s="129">
        <v>7080</v>
      </c>
      <c r="D40" s="128">
        <v>7080</v>
      </c>
      <c r="E40" s="133">
        <v>7080</v>
      </c>
      <c r="F40" s="145">
        <v>7080</v>
      </c>
      <c r="G40" s="146">
        <v>7080</v>
      </c>
      <c r="H40" s="133">
        <v>7080</v>
      </c>
      <c r="I40" s="133">
        <v>7080</v>
      </c>
      <c r="J40" s="128">
        <v>7080</v>
      </c>
      <c r="K40" s="133">
        <v>7080</v>
      </c>
      <c r="L40" s="128">
        <v>7080</v>
      </c>
      <c r="M40" s="133">
        <v>7080</v>
      </c>
      <c r="N40" s="128">
        <v>7080</v>
      </c>
      <c r="O40" s="133">
        <v>7080</v>
      </c>
      <c r="P40" s="130">
        <v>7080</v>
      </c>
    </row>
    <row r="41" spans="2:17" ht="15" customHeight="1" x14ac:dyDescent="0.35">
      <c r="B41" s="246" t="s">
        <v>126</v>
      </c>
      <c r="C41" s="247">
        <f>C40+(C40*1/100)</f>
        <v>7150.8</v>
      </c>
      <c r="D41" s="247">
        <f t="shared" ref="D41:P41" si="4">D40+(D40*1/100)</f>
        <v>7150.8</v>
      </c>
      <c r="E41" s="247">
        <f t="shared" si="4"/>
        <v>7150.8</v>
      </c>
      <c r="F41" s="247">
        <f t="shared" si="4"/>
        <v>7150.8</v>
      </c>
      <c r="G41" s="247">
        <f t="shared" si="4"/>
        <v>7150.8</v>
      </c>
      <c r="H41" s="247">
        <f t="shared" si="4"/>
        <v>7150.8</v>
      </c>
      <c r="I41" s="247">
        <f t="shared" si="4"/>
        <v>7150.8</v>
      </c>
      <c r="J41" s="247">
        <f t="shared" si="4"/>
        <v>7150.8</v>
      </c>
      <c r="K41" s="247">
        <f t="shared" si="4"/>
        <v>7150.8</v>
      </c>
      <c r="L41" s="247">
        <f t="shared" si="4"/>
        <v>7150.8</v>
      </c>
      <c r="M41" s="247">
        <f t="shared" si="4"/>
        <v>7150.8</v>
      </c>
      <c r="N41" s="247">
        <f t="shared" si="4"/>
        <v>7150.8</v>
      </c>
      <c r="O41" s="247">
        <f t="shared" si="4"/>
        <v>7150.8</v>
      </c>
      <c r="P41" s="247">
        <f t="shared" si="4"/>
        <v>7150.8</v>
      </c>
    </row>
    <row r="42" spans="2:17" ht="15" customHeight="1" x14ac:dyDescent="0.35">
      <c r="B42" s="263" t="s">
        <v>128</v>
      </c>
      <c r="C42" s="264">
        <v>7150</v>
      </c>
      <c r="D42" s="265">
        <v>7150</v>
      </c>
      <c r="E42" s="264">
        <v>7150</v>
      </c>
      <c r="F42" s="265">
        <v>7150</v>
      </c>
      <c r="G42" s="264">
        <v>7150</v>
      </c>
      <c r="H42" s="265">
        <v>7150</v>
      </c>
      <c r="I42" s="264">
        <v>7150</v>
      </c>
      <c r="J42" s="265">
        <v>7150</v>
      </c>
      <c r="K42" s="264">
        <v>7150</v>
      </c>
      <c r="L42" s="265">
        <v>7150</v>
      </c>
      <c r="M42" s="264">
        <v>7150</v>
      </c>
      <c r="N42" s="265">
        <v>7150</v>
      </c>
      <c r="O42" s="264">
        <v>7150</v>
      </c>
      <c r="P42" s="265">
        <v>7150</v>
      </c>
      <c r="Q42" s="247">
        <v>7150</v>
      </c>
    </row>
    <row r="43" spans="2:17" ht="15" customHeight="1" thickBot="1" x14ac:dyDescent="0.4">
      <c r="B43" s="114" t="s">
        <v>116</v>
      </c>
      <c r="C43" s="218">
        <v>2840</v>
      </c>
      <c r="D43" s="219">
        <v>2840</v>
      </c>
      <c r="E43" s="226">
        <v>2840</v>
      </c>
      <c r="F43" s="220">
        <v>2840</v>
      </c>
      <c r="G43" s="221">
        <v>2840</v>
      </c>
      <c r="H43" s="226">
        <v>2840</v>
      </c>
      <c r="I43" s="226">
        <v>2840</v>
      </c>
      <c r="J43" s="219">
        <v>2840</v>
      </c>
      <c r="K43" s="226">
        <v>2840</v>
      </c>
      <c r="L43" s="219">
        <v>2840</v>
      </c>
      <c r="M43" s="226">
        <v>2840</v>
      </c>
      <c r="N43" s="219">
        <v>2840</v>
      </c>
      <c r="O43" s="226">
        <v>2840</v>
      </c>
      <c r="P43" s="222">
        <v>2840</v>
      </c>
    </row>
    <row r="44" spans="2:17" ht="15" customHeight="1" thickBot="1" x14ac:dyDescent="0.4">
      <c r="B44" s="248" t="s">
        <v>127</v>
      </c>
      <c r="C44" s="249">
        <f>C43+(C43*1/100)</f>
        <v>2868.4</v>
      </c>
      <c r="D44" s="249">
        <f t="shared" ref="D44:P44" si="5">D43+(D43*1/100)</f>
        <v>2868.4</v>
      </c>
      <c r="E44" s="249">
        <f t="shared" si="5"/>
        <v>2868.4</v>
      </c>
      <c r="F44" s="249">
        <f t="shared" si="5"/>
        <v>2868.4</v>
      </c>
      <c r="G44" s="249">
        <f t="shared" si="5"/>
        <v>2868.4</v>
      </c>
      <c r="H44" s="249">
        <f t="shared" si="5"/>
        <v>2868.4</v>
      </c>
      <c r="I44" s="249">
        <f t="shared" si="5"/>
        <v>2868.4</v>
      </c>
      <c r="J44" s="249">
        <f t="shared" si="5"/>
        <v>2868.4</v>
      </c>
      <c r="K44" s="249">
        <f t="shared" si="5"/>
        <v>2868.4</v>
      </c>
      <c r="L44" s="249">
        <f t="shared" si="5"/>
        <v>2868.4</v>
      </c>
      <c r="M44" s="249">
        <f t="shared" si="5"/>
        <v>2868.4</v>
      </c>
      <c r="N44" s="249">
        <f t="shared" si="5"/>
        <v>2868.4</v>
      </c>
      <c r="O44" s="249">
        <f t="shared" si="5"/>
        <v>2868.4</v>
      </c>
      <c r="P44" s="249">
        <f t="shared" si="5"/>
        <v>2868.4</v>
      </c>
    </row>
    <row r="45" spans="2:17" ht="15" customHeight="1" thickBot="1" x14ac:dyDescent="0.4">
      <c r="B45" s="266" t="s">
        <v>128</v>
      </c>
      <c r="C45" s="267">
        <v>2870</v>
      </c>
      <c r="D45" s="267">
        <v>2870</v>
      </c>
      <c r="E45" s="267">
        <v>2870</v>
      </c>
      <c r="F45" s="267">
        <v>2870</v>
      </c>
      <c r="G45" s="267">
        <v>2870</v>
      </c>
      <c r="H45" s="267">
        <v>2870</v>
      </c>
      <c r="I45" s="267">
        <v>2870</v>
      </c>
      <c r="J45" s="267">
        <v>2870</v>
      </c>
      <c r="K45" s="267">
        <v>2870</v>
      </c>
      <c r="L45" s="267">
        <v>2870</v>
      </c>
      <c r="M45" s="267">
        <v>2870</v>
      </c>
      <c r="N45" s="267">
        <v>2870</v>
      </c>
      <c r="O45" s="267">
        <v>2870</v>
      </c>
      <c r="P45" s="267">
        <v>2870</v>
      </c>
    </row>
    <row r="46" spans="2:17" ht="15" customHeight="1" x14ac:dyDescent="0.35">
      <c r="B46" s="86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2:17" ht="15" customHeight="1" x14ac:dyDescent="0.3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2:17" ht="15" customHeight="1" thickBot="1" x14ac:dyDescent="0.4">
      <c r="B48" s="22" t="s">
        <v>60</v>
      </c>
    </row>
    <row r="49" spans="2:16" ht="15" customHeight="1" x14ac:dyDescent="0.35">
      <c r="B49" s="89" t="s">
        <v>16</v>
      </c>
      <c r="C49" s="417" t="s">
        <v>24</v>
      </c>
      <c r="D49" s="418"/>
      <c r="H49" s="212"/>
      <c r="I49" s="212"/>
    </row>
    <row r="50" spans="2:16" ht="15" customHeight="1" x14ac:dyDescent="0.35">
      <c r="B50" s="60" t="s">
        <v>17</v>
      </c>
      <c r="C50" s="419">
        <v>100</v>
      </c>
      <c r="D50" s="420"/>
      <c r="H50" s="212"/>
      <c r="I50" s="212"/>
    </row>
    <row r="51" spans="2:16" ht="15" customHeight="1" x14ac:dyDescent="0.35">
      <c r="B51" s="60" t="s">
        <v>61</v>
      </c>
      <c r="C51" s="419">
        <v>41</v>
      </c>
      <c r="D51" s="420"/>
      <c r="H51" s="212"/>
      <c r="I51" s="212"/>
    </row>
    <row r="52" spans="2:16" ht="15" customHeight="1" x14ac:dyDescent="0.35">
      <c r="B52" s="60" t="s">
        <v>18</v>
      </c>
      <c r="C52" s="419" t="s">
        <v>130</v>
      </c>
      <c r="D52" s="420"/>
      <c r="H52" s="212"/>
      <c r="I52" s="212"/>
    </row>
    <row r="53" spans="2:16" ht="15" customHeight="1" x14ac:dyDescent="0.35">
      <c r="B53" s="60" t="s">
        <v>106</v>
      </c>
      <c r="C53" s="419">
        <v>50</v>
      </c>
      <c r="D53" s="420"/>
      <c r="H53" s="212"/>
      <c r="I53" s="212"/>
    </row>
    <row r="54" spans="2:16" ht="15" customHeight="1" x14ac:dyDescent="0.35">
      <c r="B54" s="60" t="s">
        <v>19</v>
      </c>
      <c r="C54" s="419">
        <v>90</v>
      </c>
      <c r="D54" s="420"/>
      <c r="H54" s="212"/>
      <c r="I54" s="212"/>
    </row>
    <row r="55" spans="2:16" ht="15" customHeight="1" x14ac:dyDescent="0.35">
      <c r="B55" s="60" t="s">
        <v>62</v>
      </c>
      <c r="C55" s="419">
        <v>40</v>
      </c>
      <c r="D55" s="420"/>
      <c r="H55" s="212"/>
      <c r="I55" s="212"/>
    </row>
    <row r="56" spans="2:16" ht="15" customHeight="1" thickBot="1" x14ac:dyDescent="0.4">
      <c r="B56" s="90" t="s">
        <v>63</v>
      </c>
      <c r="C56" s="421">
        <v>85</v>
      </c>
      <c r="D56" s="422"/>
      <c r="H56" s="212"/>
      <c r="I56" s="212"/>
    </row>
    <row r="57" spans="2:16" ht="15" customHeight="1" x14ac:dyDescent="0.35">
      <c r="B57" s="423" t="s">
        <v>129</v>
      </c>
      <c r="C57" s="423"/>
      <c r="H57" s="212"/>
      <c r="I57" s="212"/>
    </row>
    <row r="59" spans="2:16" ht="27" customHeight="1" thickBot="1" x14ac:dyDescent="0.4"/>
    <row r="60" spans="2:16" ht="22.5" customHeight="1" thickBot="1" x14ac:dyDescent="0.4">
      <c r="B60" s="394" t="s">
        <v>131</v>
      </c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395"/>
      <c r="P60" s="396"/>
    </row>
    <row r="62" spans="2:16" ht="15" customHeight="1" x14ac:dyDescent="0.35">
      <c r="B62" s="413" t="s">
        <v>132</v>
      </c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</row>
    <row r="63" spans="2:16" ht="15" customHeight="1" x14ac:dyDescent="0.35"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3"/>
      <c r="O63" s="413"/>
      <c r="P63" s="413"/>
    </row>
    <row r="64" spans="2:16" ht="15" customHeight="1" x14ac:dyDescent="0.35"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</row>
    <row r="65" spans="2:16" ht="15" customHeight="1" x14ac:dyDescent="0.35"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</row>
  </sheetData>
  <mergeCells count="21">
    <mergeCell ref="B62:P65"/>
    <mergeCell ref="H9:P9"/>
    <mergeCell ref="C49:D49"/>
    <mergeCell ref="C50:D50"/>
    <mergeCell ref="C51:D51"/>
    <mergeCell ref="C52:D52"/>
    <mergeCell ref="C53:D53"/>
    <mergeCell ref="C54:D54"/>
    <mergeCell ref="C55:D55"/>
    <mergeCell ref="C56:D56"/>
    <mergeCell ref="B57:C57"/>
    <mergeCell ref="B60:P60"/>
    <mergeCell ref="B5:P5"/>
    <mergeCell ref="C8:F8"/>
    <mergeCell ref="H8:P8"/>
    <mergeCell ref="B9:B10"/>
    <mergeCell ref="C9:C10"/>
    <mergeCell ref="D9:D10"/>
    <mergeCell ref="E9:E10"/>
    <mergeCell ref="F9:F10"/>
    <mergeCell ref="G9:G10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&amp;L&amp;"-,Italique"&amp;9&amp;Z&amp;F&amp;R&amp;"-,Italique"&amp;10PH/30-11-2015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83"/>
  <sheetViews>
    <sheetView showGridLines="0" topLeftCell="A49" zoomScale="115" zoomScaleNormal="115" workbookViewId="0">
      <selection activeCell="B51" sqref="B51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76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3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4"/>
      <c r="S7" s="4"/>
    </row>
    <row r="8" spans="1:19" ht="15" customHeight="1" x14ac:dyDescent="0.35">
      <c r="A8" s="4"/>
      <c r="B8" s="4"/>
      <c r="C8" s="134">
        <v>8000</v>
      </c>
      <c r="D8" s="134">
        <v>7500</v>
      </c>
      <c r="E8" s="134">
        <v>6000</v>
      </c>
      <c r="F8" s="134">
        <v>5500</v>
      </c>
      <c r="G8" s="135">
        <v>4700</v>
      </c>
      <c r="H8" s="136">
        <f>G8-250</f>
        <v>4450</v>
      </c>
      <c r="I8" s="136">
        <f t="shared" ref="I8:P8" si="0">H8-250</f>
        <v>4200</v>
      </c>
      <c r="J8" s="136">
        <f t="shared" si="0"/>
        <v>3950</v>
      </c>
      <c r="K8" s="136">
        <f t="shared" si="0"/>
        <v>3700</v>
      </c>
      <c r="L8" s="136">
        <f t="shared" si="0"/>
        <v>3450</v>
      </c>
      <c r="M8" s="136">
        <f t="shared" si="0"/>
        <v>3200</v>
      </c>
      <c r="N8" s="136">
        <f t="shared" si="0"/>
        <v>2950</v>
      </c>
      <c r="O8" s="136">
        <f t="shared" si="0"/>
        <v>2700</v>
      </c>
      <c r="P8" s="136">
        <f t="shared" si="0"/>
        <v>2450</v>
      </c>
      <c r="Q8" s="4"/>
      <c r="R8" s="4"/>
      <c r="S8" s="4"/>
    </row>
    <row r="9" spans="1:19" ht="15" customHeight="1" thickBot="1" x14ac:dyDescent="0.4">
      <c r="A9" s="4"/>
      <c r="B9" s="4"/>
      <c r="C9" s="4"/>
      <c r="D9" s="4"/>
      <c r="E9" s="4"/>
      <c r="F9" s="4"/>
      <c r="G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12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4"/>
      <c r="S11" s="4"/>
    </row>
    <row r="12" spans="1:19" ht="32.2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4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5">
      <c r="B23" s="89" t="s">
        <v>70</v>
      </c>
      <c r="C23" s="48">
        <v>8270</v>
      </c>
      <c r="D23" s="49">
        <v>7749.9975000000004</v>
      </c>
      <c r="E23" s="49">
        <v>6199.9980000000005</v>
      </c>
      <c r="F23" s="50">
        <v>5680</v>
      </c>
      <c r="G23" s="51">
        <v>4860</v>
      </c>
      <c r="H23" s="52">
        <v>4610</v>
      </c>
      <c r="I23" s="49">
        <v>4360</v>
      </c>
      <c r="J23" s="49">
        <v>4110</v>
      </c>
      <c r="K23" s="49">
        <v>3860</v>
      </c>
      <c r="L23" s="49">
        <v>3610</v>
      </c>
      <c r="M23" s="49">
        <v>3360</v>
      </c>
      <c r="N23" s="49">
        <v>3110</v>
      </c>
      <c r="O23" s="49">
        <v>2860</v>
      </c>
      <c r="P23" s="53">
        <v>2610</v>
      </c>
    </row>
    <row r="24" spans="1:19" ht="15" customHeight="1" x14ac:dyDescent="0.35">
      <c r="B24" s="60" t="s">
        <v>22</v>
      </c>
      <c r="C24" s="54">
        <v>8000</v>
      </c>
      <c r="D24" s="55">
        <v>7500</v>
      </c>
      <c r="E24" s="55">
        <v>6000</v>
      </c>
      <c r="F24" s="56">
        <v>5500</v>
      </c>
      <c r="G24" s="57">
        <v>4700</v>
      </c>
      <c r="H24" s="58">
        <v>4450</v>
      </c>
      <c r="I24" s="55">
        <v>4200</v>
      </c>
      <c r="J24" s="55">
        <v>3950</v>
      </c>
      <c r="K24" s="55">
        <v>3700</v>
      </c>
      <c r="L24" s="55">
        <v>3450</v>
      </c>
      <c r="M24" s="55">
        <v>3200</v>
      </c>
      <c r="N24" s="55">
        <v>2950</v>
      </c>
      <c r="O24" s="55">
        <v>2700</v>
      </c>
      <c r="P24" s="59">
        <v>2450</v>
      </c>
    </row>
    <row r="25" spans="1:19" ht="15" customHeight="1" x14ac:dyDescent="0.35">
      <c r="B25" s="60" t="s">
        <v>69</v>
      </c>
      <c r="C25" s="54">
        <v>9000</v>
      </c>
      <c r="D25" s="55">
        <v>9000</v>
      </c>
      <c r="E25" s="55">
        <v>7200</v>
      </c>
      <c r="F25" s="56">
        <v>6600</v>
      </c>
      <c r="G25" s="57">
        <v>5650</v>
      </c>
      <c r="H25" s="58">
        <v>5400</v>
      </c>
      <c r="I25" s="55">
        <v>5150</v>
      </c>
      <c r="J25" s="55">
        <v>4900</v>
      </c>
      <c r="K25" s="55">
        <v>4650</v>
      </c>
      <c r="L25" s="55">
        <v>4400</v>
      </c>
      <c r="M25" s="55">
        <v>4150</v>
      </c>
      <c r="N25" s="55">
        <v>3900</v>
      </c>
      <c r="O25" s="55">
        <v>3650</v>
      </c>
      <c r="P25" s="59">
        <v>3400</v>
      </c>
    </row>
    <row r="26" spans="1:19" ht="15" customHeight="1" x14ac:dyDescent="0.35">
      <c r="B26" s="60" t="s">
        <v>71</v>
      </c>
      <c r="C26" s="54">
        <v>7500</v>
      </c>
      <c r="D26" s="55">
        <v>7000</v>
      </c>
      <c r="E26" s="55">
        <v>6000</v>
      </c>
      <c r="F26" s="56">
        <v>5500</v>
      </c>
      <c r="G26" s="57">
        <v>4700</v>
      </c>
      <c r="H26" s="58">
        <v>4450</v>
      </c>
      <c r="I26" s="55">
        <v>4200</v>
      </c>
      <c r="J26" s="55">
        <v>3950</v>
      </c>
      <c r="K26" s="55">
        <v>3700</v>
      </c>
      <c r="L26" s="55">
        <v>3450</v>
      </c>
      <c r="M26" s="55">
        <v>3200</v>
      </c>
      <c r="N26" s="55">
        <v>2950</v>
      </c>
      <c r="O26" s="55">
        <v>2700</v>
      </c>
      <c r="P26" s="59">
        <v>2500</v>
      </c>
    </row>
    <row r="27" spans="1:19" ht="15" customHeight="1" x14ac:dyDescent="0.35">
      <c r="B27" s="60" t="s">
        <v>46</v>
      </c>
      <c r="C27" s="61">
        <v>550</v>
      </c>
      <c r="D27" s="62">
        <v>550</v>
      </c>
      <c r="E27" s="62">
        <v>550</v>
      </c>
      <c r="F27" s="63">
        <v>550</v>
      </c>
      <c r="G27" s="64">
        <v>550</v>
      </c>
      <c r="H27" s="61">
        <v>550</v>
      </c>
      <c r="I27" s="62">
        <v>550</v>
      </c>
      <c r="J27" s="62">
        <v>550</v>
      </c>
      <c r="K27" s="62">
        <v>550</v>
      </c>
      <c r="L27" s="62">
        <v>550</v>
      </c>
      <c r="M27" s="62">
        <v>550</v>
      </c>
      <c r="N27" s="62">
        <v>550</v>
      </c>
      <c r="O27" s="62">
        <v>550</v>
      </c>
      <c r="P27" s="65">
        <v>550</v>
      </c>
    </row>
    <row r="28" spans="1:19" ht="15" customHeight="1" x14ac:dyDescent="0.35">
      <c r="B28" s="60" t="s">
        <v>20</v>
      </c>
      <c r="C28" s="54">
        <v>6300</v>
      </c>
      <c r="D28" s="55">
        <v>6000</v>
      </c>
      <c r="E28" s="55">
        <v>5500</v>
      </c>
      <c r="F28" s="56">
        <v>4500</v>
      </c>
      <c r="G28" s="57">
        <v>4000</v>
      </c>
      <c r="H28" s="58">
        <v>3750</v>
      </c>
      <c r="I28" s="55">
        <v>3500</v>
      </c>
      <c r="J28" s="55">
        <v>3250</v>
      </c>
      <c r="K28" s="55">
        <v>3000</v>
      </c>
      <c r="L28" s="55">
        <v>2750</v>
      </c>
      <c r="M28" s="55">
        <v>2500</v>
      </c>
      <c r="N28" s="55">
        <v>2250</v>
      </c>
      <c r="O28" s="55">
        <v>2250</v>
      </c>
      <c r="P28" s="59">
        <v>2250</v>
      </c>
    </row>
    <row r="29" spans="1:19" ht="15" customHeight="1" x14ac:dyDescent="0.35">
      <c r="B29" s="60" t="s">
        <v>21</v>
      </c>
      <c r="C29" s="54">
        <v>6300</v>
      </c>
      <c r="D29" s="55">
        <v>6000</v>
      </c>
      <c r="E29" s="55">
        <v>4500</v>
      </c>
      <c r="F29" s="56">
        <v>3500</v>
      </c>
      <c r="G29" s="57">
        <v>3000</v>
      </c>
      <c r="H29" s="58">
        <v>2750</v>
      </c>
      <c r="I29" s="55">
        <v>2500</v>
      </c>
      <c r="J29" s="55">
        <v>2250</v>
      </c>
      <c r="K29" s="55">
        <v>2250</v>
      </c>
      <c r="L29" s="55">
        <v>2250</v>
      </c>
      <c r="M29" s="55">
        <v>2250</v>
      </c>
      <c r="N29" s="55">
        <v>2250</v>
      </c>
      <c r="O29" s="55">
        <v>2250</v>
      </c>
      <c r="P29" s="59">
        <v>2250</v>
      </c>
    </row>
    <row r="30" spans="1:19" ht="15" customHeight="1" thickBot="1" x14ac:dyDescent="0.4">
      <c r="B30" s="90" t="s">
        <v>48</v>
      </c>
      <c r="C30" s="66">
        <v>7500</v>
      </c>
      <c r="D30" s="67">
        <v>7000</v>
      </c>
      <c r="E30" s="67">
        <v>6000</v>
      </c>
      <c r="F30" s="68">
        <v>5500</v>
      </c>
      <c r="G30" s="69">
        <v>4700</v>
      </c>
      <c r="H30" s="70">
        <v>4450</v>
      </c>
      <c r="I30" s="67">
        <v>4200</v>
      </c>
      <c r="J30" s="67">
        <v>3950</v>
      </c>
      <c r="K30" s="67">
        <v>3700</v>
      </c>
      <c r="L30" s="67">
        <v>3450</v>
      </c>
      <c r="M30" s="67">
        <v>3200</v>
      </c>
      <c r="N30" s="67">
        <v>2950</v>
      </c>
      <c r="O30" s="67">
        <v>2700</v>
      </c>
      <c r="P30" s="71">
        <v>2450</v>
      </c>
    </row>
    <row r="32" spans="1:19" ht="15" customHeight="1" thickBot="1" x14ac:dyDescent="0.4">
      <c r="B32" s="22" t="s">
        <v>57</v>
      </c>
    </row>
    <row r="33" spans="2:16" ht="15" customHeight="1" x14ac:dyDescent="0.35">
      <c r="B33" s="89" t="s">
        <v>58</v>
      </c>
      <c r="C33" s="72">
        <v>5050</v>
      </c>
      <c r="D33" s="73">
        <v>5050</v>
      </c>
      <c r="E33" s="73">
        <v>5050</v>
      </c>
      <c r="F33" s="74">
        <v>5050</v>
      </c>
      <c r="G33" s="75">
        <v>5050</v>
      </c>
      <c r="H33" s="72">
        <v>5050</v>
      </c>
      <c r="I33" s="73">
        <v>5050</v>
      </c>
      <c r="J33" s="73">
        <v>5050</v>
      </c>
      <c r="K33" s="73">
        <v>5050</v>
      </c>
      <c r="L33" s="73">
        <v>5050</v>
      </c>
      <c r="M33" s="73">
        <v>5050</v>
      </c>
      <c r="N33" s="73">
        <v>5050</v>
      </c>
      <c r="O33" s="73">
        <v>5050</v>
      </c>
      <c r="P33" s="76">
        <v>5050</v>
      </c>
    </row>
    <row r="34" spans="2:16" ht="15" customHeight="1" thickBot="1" x14ac:dyDescent="0.4">
      <c r="B34" s="90" t="s">
        <v>59</v>
      </c>
      <c r="C34" s="77">
        <v>8550</v>
      </c>
      <c r="D34" s="78">
        <v>8550</v>
      </c>
      <c r="E34" s="78">
        <v>8550</v>
      </c>
      <c r="F34" s="79">
        <v>8550</v>
      </c>
      <c r="G34" s="80">
        <v>8550</v>
      </c>
      <c r="H34" s="77">
        <v>8550</v>
      </c>
      <c r="I34" s="78">
        <v>8550</v>
      </c>
      <c r="J34" s="78">
        <v>8550</v>
      </c>
      <c r="K34" s="78">
        <v>8550</v>
      </c>
      <c r="L34" s="78">
        <v>8550</v>
      </c>
      <c r="M34" s="78">
        <v>8550</v>
      </c>
      <c r="N34" s="78">
        <v>8550</v>
      </c>
      <c r="O34" s="78">
        <v>8550</v>
      </c>
      <c r="P34" s="81">
        <v>8550</v>
      </c>
    </row>
    <row r="36" spans="2:16" ht="15" customHeight="1" thickBot="1" x14ac:dyDescent="0.4">
      <c r="B36" s="22" t="s">
        <v>30</v>
      </c>
    </row>
    <row r="37" spans="2:16" ht="15" customHeight="1" x14ac:dyDescent="0.35">
      <c r="B37" s="89" t="s">
        <v>33</v>
      </c>
      <c r="C37" s="72">
        <v>9500</v>
      </c>
      <c r="D37" s="73">
        <v>9500</v>
      </c>
      <c r="E37" s="73">
        <v>9500</v>
      </c>
      <c r="F37" s="74">
        <v>9500</v>
      </c>
      <c r="G37" s="75">
        <v>9500</v>
      </c>
      <c r="H37" s="72">
        <v>9500</v>
      </c>
      <c r="I37" s="73">
        <v>9500</v>
      </c>
      <c r="J37" s="73">
        <v>9500</v>
      </c>
      <c r="K37" s="73">
        <v>9500</v>
      </c>
      <c r="L37" s="73">
        <v>9500</v>
      </c>
      <c r="M37" s="73">
        <v>9500</v>
      </c>
      <c r="N37" s="73">
        <v>9500</v>
      </c>
      <c r="O37" s="73">
        <v>9500</v>
      </c>
      <c r="P37" s="76">
        <v>9500</v>
      </c>
    </row>
    <row r="38" spans="2:16" ht="15" customHeight="1" x14ac:dyDescent="0.35">
      <c r="B38" s="60" t="s">
        <v>34</v>
      </c>
      <c r="C38" s="61">
        <v>14000</v>
      </c>
      <c r="D38" s="62">
        <v>14000</v>
      </c>
      <c r="E38" s="62">
        <v>14000</v>
      </c>
      <c r="F38" s="63">
        <v>14000</v>
      </c>
      <c r="G38" s="64">
        <v>14000</v>
      </c>
      <c r="H38" s="61">
        <v>14000</v>
      </c>
      <c r="I38" s="62">
        <v>14000</v>
      </c>
      <c r="J38" s="62">
        <v>14000</v>
      </c>
      <c r="K38" s="62">
        <v>14000</v>
      </c>
      <c r="L38" s="62">
        <v>14000</v>
      </c>
      <c r="M38" s="62">
        <v>14000</v>
      </c>
      <c r="N38" s="62">
        <v>14000</v>
      </c>
      <c r="O38" s="62">
        <v>14000</v>
      </c>
      <c r="P38" s="65">
        <v>14000</v>
      </c>
    </row>
    <row r="39" spans="2:16" ht="15" customHeight="1" x14ac:dyDescent="0.35">
      <c r="B39" s="60" t="s">
        <v>35</v>
      </c>
      <c r="C39" s="61">
        <v>15000</v>
      </c>
      <c r="D39" s="62">
        <v>15000</v>
      </c>
      <c r="E39" s="62">
        <v>15000</v>
      </c>
      <c r="F39" s="63">
        <v>15000</v>
      </c>
      <c r="G39" s="64">
        <v>15000</v>
      </c>
      <c r="H39" s="61">
        <v>15000</v>
      </c>
      <c r="I39" s="62">
        <v>15000</v>
      </c>
      <c r="J39" s="62">
        <v>15000</v>
      </c>
      <c r="K39" s="62">
        <v>15000</v>
      </c>
      <c r="L39" s="62">
        <v>15000</v>
      </c>
      <c r="M39" s="62">
        <v>15000</v>
      </c>
      <c r="N39" s="62">
        <v>15000</v>
      </c>
      <c r="O39" s="62">
        <v>15000</v>
      </c>
      <c r="P39" s="65">
        <v>15000</v>
      </c>
    </row>
    <row r="40" spans="2:16" ht="15" customHeight="1" x14ac:dyDescent="0.35">
      <c r="B40" s="60" t="s">
        <v>36</v>
      </c>
      <c r="C40" s="61">
        <v>550</v>
      </c>
      <c r="D40" s="62">
        <v>550</v>
      </c>
      <c r="E40" s="62">
        <v>550</v>
      </c>
      <c r="F40" s="63">
        <v>550</v>
      </c>
      <c r="G40" s="64">
        <v>550</v>
      </c>
      <c r="H40" s="61">
        <v>550</v>
      </c>
      <c r="I40" s="62">
        <v>550</v>
      </c>
      <c r="J40" s="62">
        <v>550</v>
      </c>
      <c r="K40" s="62">
        <v>550</v>
      </c>
      <c r="L40" s="62">
        <v>550</v>
      </c>
      <c r="M40" s="62">
        <v>550</v>
      </c>
      <c r="N40" s="62">
        <v>550</v>
      </c>
      <c r="O40" s="62">
        <v>550</v>
      </c>
      <c r="P40" s="65">
        <v>550</v>
      </c>
    </row>
    <row r="41" spans="2:16" ht="15" customHeight="1" thickBot="1" x14ac:dyDescent="0.4">
      <c r="B41" s="90" t="s">
        <v>37</v>
      </c>
      <c r="C41" s="77">
        <v>250</v>
      </c>
      <c r="D41" s="78">
        <v>250</v>
      </c>
      <c r="E41" s="78">
        <v>250</v>
      </c>
      <c r="F41" s="79">
        <v>250</v>
      </c>
      <c r="G41" s="80">
        <v>250</v>
      </c>
      <c r="H41" s="77">
        <v>250</v>
      </c>
      <c r="I41" s="78">
        <v>250</v>
      </c>
      <c r="J41" s="78">
        <v>250</v>
      </c>
      <c r="K41" s="78">
        <v>250</v>
      </c>
      <c r="L41" s="78">
        <v>250</v>
      </c>
      <c r="M41" s="78">
        <v>250</v>
      </c>
      <c r="N41" s="78">
        <v>250</v>
      </c>
      <c r="O41" s="78">
        <v>250</v>
      </c>
      <c r="P41" s="81">
        <v>250</v>
      </c>
    </row>
    <row r="43" spans="2:16" ht="15" customHeight="1" thickBot="1" x14ac:dyDescent="0.4">
      <c r="B43" s="22" t="s">
        <v>31</v>
      </c>
    </row>
    <row r="44" spans="2:16" ht="15" customHeight="1" x14ac:dyDescent="0.35">
      <c r="B44" s="89" t="s">
        <v>43</v>
      </c>
      <c r="C44" s="82">
        <v>7300</v>
      </c>
      <c r="D44" s="73">
        <v>6500</v>
      </c>
      <c r="E44" s="73">
        <v>5600</v>
      </c>
      <c r="F44" s="74">
        <v>4900</v>
      </c>
      <c r="G44" s="75">
        <v>3900</v>
      </c>
      <c r="H44" s="72">
        <v>3900</v>
      </c>
      <c r="I44" s="73">
        <v>3900</v>
      </c>
      <c r="J44" s="73">
        <v>3900</v>
      </c>
      <c r="K44" s="73">
        <v>3900</v>
      </c>
      <c r="L44" s="73">
        <v>3900</v>
      </c>
      <c r="M44" s="73">
        <v>3900</v>
      </c>
      <c r="N44" s="73">
        <v>3900</v>
      </c>
      <c r="O44" s="73">
        <v>3900</v>
      </c>
      <c r="P44" s="76">
        <v>3900</v>
      </c>
    </row>
    <row r="45" spans="2:16" ht="15" customHeight="1" x14ac:dyDescent="0.35">
      <c r="B45" s="60" t="s">
        <v>55</v>
      </c>
      <c r="C45" s="83">
        <v>500</v>
      </c>
      <c r="D45" s="62">
        <v>500</v>
      </c>
      <c r="E45" s="62">
        <v>500</v>
      </c>
      <c r="F45" s="63">
        <v>500</v>
      </c>
      <c r="G45" s="64">
        <v>500</v>
      </c>
      <c r="H45" s="61">
        <v>500</v>
      </c>
      <c r="I45" s="62">
        <v>500</v>
      </c>
      <c r="J45" s="62">
        <v>500</v>
      </c>
      <c r="K45" s="62">
        <v>500</v>
      </c>
      <c r="L45" s="62">
        <v>500</v>
      </c>
      <c r="M45" s="62">
        <v>500</v>
      </c>
      <c r="N45" s="62">
        <v>500</v>
      </c>
      <c r="O45" s="62">
        <v>500</v>
      </c>
      <c r="P45" s="65">
        <v>500</v>
      </c>
    </row>
    <row r="46" spans="2:16" ht="15" customHeight="1" x14ac:dyDescent="0.35">
      <c r="B46" s="60" t="s">
        <v>28</v>
      </c>
      <c r="C46" s="83">
        <v>9850</v>
      </c>
      <c r="D46" s="62">
        <v>9350</v>
      </c>
      <c r="E46" s="62">
        <v>7850</v>
      </c>
      <c r="F46" s="63">
        <v>7350</v>
      </c>
      <c r="G46" s="64">
        <v>6450</v>
      </c>
      <c r="H46" s="61">
        <v>6200</v>
      </c>
      <c r="I46" s="62">
        <v>5950</v>
      </c>
      <c r="J46" s="62">
        <v>5700</v>
      </c>
      <c r="K46" s="62">
        <v>5450</v>
      </c>
      <c r="L46" s="62">
        <v>5200</v>
      </c>
      <c r="M46" s="62">
        <v>4950</v>
      </c>
      <c r="N46" s="62">
        <v>4700</v>
      </c>
      <c r="O46" s="62">
        <v>4450</v>
      </c>
      <c r="P46" s="65">
        <v>4200</v>
      </c>
    </row>
    <row r="47" spans="2:16" ht="15" customHeight="1" x14ac:dyDescent="0.35">
      <c r="B47" s="60" t="s">
        <v>29</v>
      </c>
      <c r="C47" s="83">
        <v>9900</v>
      </c>
      <c r="D47" s="62">
        <v>9400</v>
      </c>
      <c r="E47" s="62">
        <v>7900</v>
      </c>
      <c r="F47" s="63">
        <v>7400</v>
      </c>
      <c r="G47" s="64">
        <v>6600</v>
      </c>
      <c r="H47" s="61">
        <v>6350</v>
      </c>
      <c r="I47" s="62">
        <v>6100</v>
      </c>
      <c r="J47" s="62">
        <v>5850</v>
      </c>
      <c r="K47" s="62">
        <v>5600</v>
      </c>
      <c r="L47" s="62">
        <v>5350</v>
      </c>
      <c r="M47" s="62">
        <v>5100</v>
      </c>
      <c r="N47" s="62">
        <v>4850</v>
      </c>
      <c r="O47" s="62">
        <v>4600</v>
      </c>
      <c r="P47" s="65">
        <v>4350</v>
      </c>
    </row>
    <row r="48" spans="2:16" ht="15" customHeight="1" x14ac:dyDescent="0.35">
      <c r="B48" s="60" t="s">
        <v>32</v>
      </c>
      <c r="C48" s="54">
        <v>2400</v>
      </c>
      <c r="D48" s="55">
        <v>2400</v>
      </c>
      <c r="E48" s="55">
        <v>2400</v>
      </c>
      <c r="F48" s="56">
        <v>2400</v>
      </c>
      <c r="G48" s="57">
        <v>2400</v>
      </c>
      <c r="H48" s="58">
        <v>2400</v>
      </c>
      <c r="I48" s="55">
        <v>2400</v>
      </c>
      <c r="J48" s="55">
        <v>2400</v>
      </c>
      <c r="K48" s="55">
        <v>2400</v>
      </c>
      <c r="L48" s="55">
        <v>2400</v>
      </c>
      <c r="M48" s="55">
        <v>2400</v>
      </c>
      <c r="N48" s="55">
        <v>2400</v>
      </c>
      <c r="O48" s="55">
        <v>2400</v>
      </c>
      <c r="P48" s="59">
        <v>2400</v>
      </c>
    </row>
    <row r="49" spans="1:16" ht="15" customHeight="1" thickBot="1" x14ac:dyDescent="0.4">
      <c r="B49" s="90" t="s">
        <v>42</v>
      </c>
      <c r="C49" s="84">
        <v>4700</v>
      </c>
      <c r="D49" s="78">
        <v>4500</v>
      </c>
      <c r="E49" s="78">
        <v>3600</v>
      </c>
      <c r="F49" s="79">
        <v>3300</v>
      </c>
      <c r="G49" s="80">
        <v>2800</v>
      </c>
      <c r="H49" s="77">
        <v>2800</v>
      </c>
      <c r="I49" s="78">
        <v>2800</v>
      </c>
      <c r="J49" s="78">
        <v>2800</v>
      </c>
      <c r="K49" s="78">
        <v>2800</v>
      </c>
      <c r="L49" s="78">
        <v>2800</v>
      </c>
      <c r="M49" s="78">
        <v>2800</v>
      </c>
      <c r="N49" s="78">
        <v>2800</v>
      </c>
      <c r="O49" s="78">
        <v>2800</v>
      </c>
      <c r="P49" s="81">
        <v>2800</v>
      </c>
    </row>
    <row r="51" spans="1:16" ht="15" customHeight="1" thickBot="1" x14ac:dyDescent="0.4">
      <c r="B51" s="22" t="s">
        <v>47</v>
      </c>
    </row>
    <row r="52" spans="1:16" ht="15" customHeight="1" x14ac:dyDescent="0.35">
      <c r="B52" s="89" t="s">
        <v>50</v>
      </c>
      <c r="C52" s="72">
        <v>9600</v>
      </c>
      <c r="D52" s="73">
        <v>9000</v>
      </c>
      <c r="E52" s="73">
        <v>7200</v>
      </c>
      <c r="F52" s="74">
        <v>6600</v>
      </c>
      <c r="G52" s="75">
        <v>5650</v>
      </c>
      <c r="H52" s="72">
        <v>5400</v>
      </c>
      <c r="I52" s="73">
        <v>5150</v>
      </c>
      <c r="J52" s="73">
        <v>4900</v>
      </c>
      <c r="K52" s="73">
        <v>4650</v>
      </c>
      <c r="L52" s="73">
        <v>4400</v>
      </c>
      <c r="M52" s="73">
        <v>4150</v>
      </c>
      <c r="N52" s="73">
        <v>3900</v>
      </c>
      <c r="O52" s="73">
        <v>3650</v>
      </c>
      <c r="P52" s="76">
        <v>3400</v>
      </c>
    </row>
    <row r="53" spans="1:16" ht="15" customHeight="1" x14ac:dyDescent="0.35">
      <c r="B53" s="60" t="s">
        <v>38</v>
      </c>
      <c r="C53" s="61">
        <v>1200</v>
      </c>
      <c r="D53" s="62">
        <v>1200</v>
      </c>
      <c r="E53" s="62">
        <v>1200</v>
      </c>
      <c r="F53" s="63">
        <v>1200</v>
      </c>
      <c r="G53" s="64">
        <v>1200</v>
      </c>
      <c r="H53" s="61">
        <v>1200</v>
      </c>
      <c r="I53" s="62">
        <v>1200</v>
      </c>
      <c r="J53" s="62">
        <v>1200</v>
      </c>
      <c r="K53" s="62">
        <v>1200</v>
      </c>
      <c r="L53" s="62">
        <v>1200</v>
      </c>
      <c r="M53" s="62">
        <v>1200</v>
      </c>
      <c r="N53" s="62">
        <v>1200</v>
      </c>
      <c r="O53" s="62">
        <v>1200</v>
      </c>
      <c r="P53" s="65">
        <v>1200</v>
      </c>
    </row>
    <row r="54" spans="1:16" ht="15" customHeight="1" x14ac:dyDescent="0.35">
      <c r="B54" s="60" t="s">
        <v>39</v>
      </c>
      <c r="C54" s="61">
        <v>850</v>
      </c>
      <c r="D54" s="62">
        <v>850</v>
      </c>
      <c r="E54" s="62">
        <v>850</v>
      </c>
      <c r="F54" s="63">
        <v>850</v>
      </c>
      <c r="G54" s="64">
        <v>850</v>
      </c>
      <c r="H54" s="61">
        <v>850</v>
      </c>
      <c r="I54" s="62">
        <v>850</v>
      </c>
      <c r="J54" s="62">
        <v>850</v>
      </c>
      <c r="K54" s="62">
        <v>850</v>
      </c>
      <c r="L54" s="62">
        <v>850</v>
      </c>
      <c r="M54" s="62">
        <v>850</v>
      </c>
      <c r="N54" s="62">
        <v>850</v>
      </c>
      <c r="O54" s="62">
        <v>850</v>
      </c>
      <c r="P54" s="65">
        <v>850</v>
      </c>
    </row>
    <row r="55" spans="1:16" ht="15" customHeight="1" x14ac:dyDescent="0.35">
      <c r="B55" s="60" t="s">
        <v>40</v>
      </c>
      <c r="C55" s="61">
        <v>6800</v>
      </c>
      <c r="D55" s="62">
        <v>6800</v>
      </c>
      <c r="E55" s="62">
        <v>6800</v>
      </c>
      <c r="F55" s="63">
        <v>6800</v>
      </c>
      <c r="G55" s="64">
        <v>6800</v>
      </c>
      <c r="H55" s="61">
        <v>6800</v>
      </c>
      <c r="I55" s="62">
        <v>6800</v>
      </c>
      <c r="J55" s="62">
        <v>6800</v>
      </c>
      <c r="K55" s="62">
        <v>6800</v>
      </c>
      <c r="L55" s="62">
        <v>6800</v>
      </c>
      <c r="M55" s="62">
        <v>6800</v>
      </c>
      <c r="N55" s="62">
        <v>6800</v>
      </c>
      <c r="O55" s="62">
        <v>6800</v>
      </c>
      <c r="P55" s="65">
        <v>6800</v>
      </c>
    </row>
    <row r="56" spans="1:16" ht="15" customHeight="1" x14ac:dyDescent="0.35">
      <c r="B56" s="60" t="s">
        <v>41</v>
      </c>
      <c r="C56" s="61">
        <v>6800</v>
      </c>
      <c r="D56" s="62">
        <v>6800</v>
      </c>
      <c r="E56" s="62">
        <v>6800</v>
      </c>
      <c r="F56" s="63">
        <v>6800</v>
      </c>
      <c r="G56" s="64">
        <v>6800</v>
      </c>
      <c r="H56" s="61">
        <v>6800</v>
      </c>
      <c r="I56" s="62">
        <v>6800</v>
      </c>
      <c r="J56" s="62">
        <v>6800</v>
      </c>
      <c r="K56" s="62">
        <v>6800</v>
      </c>
      <c r="L56" s="62">
        <v>6800</v>
      </c>
      <c r="M56" s="62">
        <v>6800</v>
      </c>
      <c r="N56" s="62">
        <v>6800</v>
      </c>
      <c r="O56" s="62">
        <v>6800</v>
      </c>
      <c r="P56" s="65">
        <v>6800</v>
      </c>
    </row>
    <row r="57" spans="1:16" ht="15" customHeight="1" thickBot="1" x14ac:dyDescent="0.4">
      <c r="B57" s="90" t="s">
        <v>51</v>
      </c>
      <c r="C57" s="70">
        <v>2750</v>
      </c>
      <c r="D57" s="67">
        <v>2750</v>
      </c>
      <c r="E57" s="67">
        <v>2750</v>
      </c>
      <c r="F57" s="68">
        <v>2750</v>
      </c>
      <c r="G57" s="69">
        <v>2750</v>
      </c>
      <c r="H57" s="70">
        <v>2750</v>
      </c>
      <c r="I57" s="67">
        <v>2750</v>
      </c>
      <c r="J57" s="67">
        <v>2750</v>
      </c>
      <c r="K57" s="67">
        <v>2750</v>
      </c>
      <c r="L57" s="67">
        <v>2750</v>
      </c>
      <c r="M57" s="67">
        <v>2750</v>
      </c>
      <c r="N57" s="67">
        <v>2750</v>
      </c>
      <c r="O57" s="67">
        <v>2750</v>
      </c>
      <c r="P57" s="71">
        <v>2750</v>
      </c>
    </row>
    <row r="59" spans="1:16" ht="15" customHeight="1" thickBot="1" x14ac:dyDescent="0.4">
      <c r="B59" s="22" t="s">
        <v>49</v>
      </c>
    </row>
    <row r="60" spans="1:16" ht="15" customHeight="1" x14ac:dyDescent="0.35">
      <c r="B60" s="89" t="s">
        <v>44</v>
      </c>
      <c r="C60" s="82">
        <v>1700</v>
      </c>
      <c r="D60" s="73">
        <v>1700</v>
      </c>
      <c r="E60" s="73">
        <v>1700</v>
      </c>
      <c r="F60" s="74">
        <v>1700</v>
      </c>
      <c r="G60" s="75">
        <v>1700</v>
      </c>
      <c r="H60" s="72">
        <v>1700</v>
      </c>
      <c r="I60" s="73">
        <v>1700</v>
      </c>
      <c r="J60" s="73">
        <v>1700</v>
      </c>
      <c r="K60" s="73">
        <v>1700</v>
      </c>
      <c r="L60" s="73">
        <v>1700</v>
      </c>
      <c r="M60" s="73">
        <v>1700</v>
      </c>
      <c r="N60" s="73">
        <v>1700</v>
      </c>
      <c r="O60" s="73">
        <v>1700</v>
      </c>
      <c r="P60" s="76">
        <v>1700</v>
      </c>
    </row>
    <row r="61" spans="1:16" ht="15" customHeight="1" x14ac:dyDescent="0.35">
      <c r="B61" s="60" t="s">
        <v>45</v>
      </c>
      <c r="C61" s="83">
        <v>1700</v>
      </c>
      <c r="D61" s="62">
        <v>1700</v>
      </c>
      <c r="E61" s="62">
        <v>1700</v>
      </c>
      <c r="F61" s="63">
        <v>1700</v>
      </c>
      <c r="G61" s="64">
        <v>1700</v>
      </c>
      <c r="H61" s="61">
        <v>1700</v>
      </c>
      <c r="I61" s="62">
        <v>1700</v>
      </c>
      <c r="J61" s="62">
        <v>1700</v>
      </c>
      <c r="K61" s="62">
        <v>1700</v>
      </c>
      <c r="L61" s="62">
        <v>1700</v>
      </c>
      <c r="M61" s="62">
        <v>1700</v>
      </c>
      <c r="N61" s="62">
        <v>1700</v>
      </c>
      <c r="O61" s="62">
        <v>1700</v>
      </c>
      <c r="P61" s="65">
        <v>1700</v>
      </c>
    </row>
    <row r="62" spans="1:16" ht="15" customHeight="1" x14ac:dyDescent="0.35">
      <c r="A62" s="85"/>
      <c r="B62" s="60" t="s">
        <v>53</v>
      </c>
      <c r="C62" s="83">
        <v>1500</v>
      </c>
      <c r="D62" s="62">
        <v>1500</v>
      </c>
      <c r="E62" s="62">
        <v>1500</v>
      </c>
      <c r="F62" s="63">
        <v>1500</v>
      </c>
      <c r="G62" s="64">
        <v>1500</v>
      </c>
      <c r="H62" s="61">
        <v>1100</v>
      </c>
      <c r="I62" s="62">
        <v>1100</v>
      </c>
      <c r="J62" s="62">
        <v>1100</v>
      </c>
      <c r="K62" s="62">
        <v>1100</v>
      </c>
      <c r="L62" s="62">
        <v>1100</v>
      </c>
      <c r="M62" s="62">
        <v>1100</v>
      </c>
      <c r="N62" s="62">
        <v>1100</v>
      </c>
      <c r="O62" s="62">
        <v>1100</v>
      </c>
      <c r="P62" s="65">
        <v>1100</v>
      </c>
    </row>
    <row r="63" spans="1:16" ht="15" customHeight="1" thickBot="1" x14ac:dyDescent="0.4">
      <c r="A63" s="85"/>
      <c r="B63" s="90" t="s">
        <v>54</v>
      </c>
      <c r="C63" s="84">
        <v>600</v>
      </c>
      <c r="D63" s="78">
        <v>600</v>
      </c>
      <c r="E63" s="78">
        <v>600</v>
      </c>
      <c r="F63" s="79">
        <v>600</v>
      </c>
      <c r="G63" s="80">
        <v>600</v>
      </c>
      <c r="H63" s="77">
        <v>412</v>
      </c>
      <c r="I63" s="78">
        <v>412</v>
      </c>
      <c r="J63" s="78">
        <v>412</v>
      </c>
      <c r="K63" s="78">
        <v>412</v>
      </c>
      <c r="L63" s="78">
        <v>412</v>
      </c>
      <c r="M63" s="78">
        <v>412</v>
      </c>
      <c r="N63" s="78">
        <v>412</v>
      </c>
      <c r="O63" s="78">
        <v>412</v>
      </c>
      <c r="P63" s="81">
        <v>412</v>
      </c>
    </row>
    <row r="64" spans="1:16" ht="15" customHeight="1" x14ac:dyDescent="0.35">
      <c r="B64" s="86" t="s">
        <v>56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</row>
    <row r="65" spans="2:16" ht="15" customHeight="1" x14ac:dyDescent="0.35">
      <c r="B65" s="86" t="s">
        <v>23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</row>
    <row r="67" spans="2:16" ht="15" customHeight="1" thickBot="1" x14ac:dyDescent="0.4">
      <c r="B67" s="22" t="s">
        <v>60</v>
      </c>
    </row>
    <row r="68" spans="2:16" ht="15" customHeight="1" x14ac:dyDescent="0.35">
      <c r="B68" s="89" t="s">
        <v>16</v>
      </c>
      <c r="C68" s="417" t="s">
        <v>24</v>
      </c>
      <c r="D68" s="418"/>
    </row>
    <row r="69" spans="2:16" ht="15" customHeight="1" x14ac:dyDescent="0.35">
      <c r="B69" s="60" t="s">
        <v>17</v>
      </c>
      <c r="C69" s="419">
        <v>100</v>
      </c>
      <c r="D69" s="420"/>
    </row>
    <row r="70" spans="2:16" ht="15" customHeight="1" x14ac:dyDescent="0.35">
      <c r="B70" s="60" t="s">
        <v>61</v>
      </c>
      <c r="C70" s="419">
        <v>41</v>
      </c>
      <c r="D70" s="420"/>
    </row>
    <row r="71" spans="2:16" ht="15" customHeight="1" x14ac:dyDescent="0.35">
      <c r="B71" s="60" t="s">
        <v>18</v>
      </c>
      <c r="C71" s="419" t="s">
        <v>25</v>
      </c>
      <c r="D71" s="420"/>
    </row>
    <row r="72" spans="2:16" ht="15" customHeight="1" x14ac:dyDescent="0.35">
      <c r="B72" s="60" t="s">
        <v>19</v>
      </c>
      <c r="C72" s="419">
        <v>90</v>
      </c>
      <c r="D72" s="420"/>
    </row>
    <row r="73" spans="2:16" ht="15" customHeight="1" x14ac:dyDescent="0.35">
      <c r="B73" s="60" t="s">
        <v>62</v>
      </c>
      <c r="C73" s="419">
        <v>40</v>
      </c>
      <c r="D73" s="420"/>
    </row>
    <row r="74" spans="2:16" ht="15" customHeight="1" thickBot="1" x14ac:dyDescent="0.4">
      <c r="B74" s="90" t="s">
        <v>63</v>
      </c>
      <c r="C74" s="421">
        <v>85</v>
      </c>
      <c r="D74" s="422"/>
    </row>
    <row r="75" spans="2:16" ht="15" customHeight="1" x14ac:dyDescent="0.35">
      <c r="B75" s="423"/>
      <c r="C75" s="423"/>
    </row>
    <row r="76" spans="2:16" ht="15" customHeight="1" x14ac:dyDescent="0.35">
      <c r="B76" s="423" t="s">
        <v>64</v>
      </c>
      <c r="C76" s="423"/>
    </row>
    <row r="77" spans="2:16" ht="101.25" customHeight="1" thickBot="1" x14ac:dyDescent="0.4"/>
    <row r="78" spans="2:16" ht="22.5" customHeight="1" thickBot="1" x14ac:dyDescent="0.4">
      <c r="B78" s="394" t="s">
        <v>77</v>
      </c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5"/>
      <c r="P78" s="396"/>
    </row>
    <row r="80" spans="2:16" ht="15" customHeight="1" x14ac:dyDescent="0.35">
      <c r="B80" s="424" t="s">
        <v>78</v>
      </c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</row>
    <row r="81" spans="2:16" ht="15" customHeight="1" x14ac:dyDescent="0.35"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</row>
    <row r="82" spans="2:16" ht="15" customHeight="1" x14ac:dyDescent="0.35"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</row>
    <row r="83" spans="2:16" ht="15" customHeight="1" x14ac:dyDescent="0.35"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</row>
  </sheetData>
  <mergeCells count="22">
    <mergeCell ref="B80:P83"/>
    <mergeCell ref="H11:P11"/>
    <mergeCell ref="C68:D68"/>
    <mergeCell ref="C69:D69"/>
    <mergeCell ref="C70:D70"/>
    <mergeCell ref="C71:D71"/>
    <mergeCell ref="C72:D72"/>
    <mergeCell ref="C73:D73"/>
    <mergeCell ref="C74:D74"/>
    <mergeCell ref="B75:C75"/>
    <mergeCell ref="B76:C76"/>
    <mergeCell ref="B78:P78"/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&amp;L&amp;"-,Italique"&amp;9&amp;Z&amp;F&amp;R&amp;"-,Italique"&amp;10CA/JMA-PH/02-06-2015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0"/>
  <sheetViews>
    <sheetView showGridLines="0" topLeftCell="A37" zoomScale="115" zoomScaleNormal="115" workbookViewId="0">
      <selection activeCell="C66" sqref="C66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91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3" t="s">
        <v>26</v>
      </c>
      <c r="H7" s="491" t="s">
        <v>27</v>
      </c>
      <c r="I7" s="491"/>
      <c r="J7" s="491"/>
      <c r="K7" s="491"/>
      <c r="L7" s="491"/>
      <c r="M7" s="491"/>
      <c r="N7" s="491"/>
      <c r="O7" s="491"/>
      <c r="P7" s="491"/>
      <c r="Q7" s="4"/>
      <c r="R7" s="4"/>
      <c r="S7" s="4"/>
    </row>
    <row r="8" spans="1:19" ht="15" customHeight="1" x14ac:dyDescent="0.35">
      <c r="A8" s="4"/>
      <c r="B8" s="4"/>
      <c r="C8" s="19">
        <v>8000</v>
      </c>
      <c r="D8" s="19">
        <v>7500</v>
      </c>
      <c r="E8" s="19">
        <v>6000</v>
      </c>
      <c r="F8" s="19">
        <v>5500</v>
      </c>
      <c r="G8" s="20">
        <f>J2</f>
        <v>4700</v>
      </c>
      <c r="H8" s="21">
        <f>J2-$P$2</f>
        <v>4450</v>
      </c>
      <c r="I8" s="21">
        <f>H8-$P$2</f>
        <v>4200</v>
      </c>
      <c r="J8" s="21">
        <f t="shared" ref="J8:P8" si="0">I8-$P$2</f>
        <v>3950</v>
      </c>
      <c r="K8" s="21">
        <f t="shared" si="0"/>
        <v>3700</v>
      </c>
      <c r="L8" s="21">
        <f t="shared" si="0"/>
        <v>3450</v>
      </c>
      <c r="M8" s="21">
        <f t="shared" si="0"/>
        <v>3200</v>
      </c>
      <c r="N8" s="21">
        <f t="shared" si="0"/>
        <v>2950</v>
      </c>
      <c r="O8" s="21">
        <f t="shared" si="0"/>
        <v>2700</v>
      </c>
      <c r="P8" s="21">
        <f t="shared" si="0"/>
        <v>2450</v>
      </c>
      <c r="Q8" s="4"/>
      <c r="R8" s="4"/>
      <c r="S8" s="4"/>
    </row>
    <row r="9" spans="1:19" ht="15" customHeight="1" thickBot="1" x14ac:dyDescent="0.4">
      <c r="A9" s="4"/>
      <c r="B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29" t="s">
        <v>1</v>
      </c>
      <c r="C11" s="431" t="s">
        <v>5</v>
      </c>
      <c r="D11" s="433" t="s">
        <v>4</v>
      </c>
      <c r="E11" s="433" t="s">
        <v>2</v>
      </c>
      <c r="F11" s="435" t="s">
        <v>3</v>
      </c>
      <c r="G11" s="437" t="s">
        <v>12</v>
      </c>
      <c r="H11" s="425" t="s">
        <v>66</v>
      </c>
      <c r="I11" s="426"/>
      <c r="J11" s="426"/>
      <c r="K11" s="426"/>
      <c r="L11" s="426"/>
      <c r="M11" s="426"/>
      <c r="N11" s="426"/>
      <c r="O11" s="426"/>
      <c r="P11" s="427"/>
      <c r="Q11" s="4"/>
      <c r="R11" s="4"/>
      <c r="S11" s="4"/>
    </row>
    <row r="12" spans="1:19" ht="32.25" customHeight="1" thickBot="1" x14ac:dyDescent="0.4">
      <c r="A12" s="4"/>
      <c r="B12" s="430"/>
      <c r="C12" s="432"/>
      <c r="D12" s="434"/>
      <c r="E12" s="434"/>
      <c r="F12" s="436"/>
      <c r="G12" s="438"/>
      <c r="H12" s="115">
        <v>0</v>
      </c>
      <c r="I12" s="116" t="s">
        <v>15</v>
      </c>
      <c r="J12" s="116">
        <v>1</v>
      </c>
      <c r="K12" s="116">
        <v>2</v>
      </c>
      <c r="L12" s="116">
        <v>3</v>
      </c>
      <c r="M12" s="116">
        <v>4</v>
      </c>
      <c r="N12" s="116">
        <v>5</v>
      </c>
      <c r="O12" s="116">
        <v>6</v>
      </c>
      <c r="P12" s="117">
        <v>7</v>
      </c>
      <c r="Q12" s="4"/>
      <c r="R12" s="4"/>
      <c r="S12" s="4"/>
    </row>
    <row r="13" spans="1:19" ht="43.5" hidden="1" customHeight="1" x14ac:dyDescent="0.35">
      <c r="A13" s="4"/>
      <c r="B13" s="118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119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119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119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119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119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120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5">
      <c r="B23" s="121" t="s">
        <v>70</v>
      </c>
      <c r="C23" s="48">
        <v>8270</v>
      </c>
      <c r="D23" s="49">
        <v>7749.9975000000004</v>
      </c>
      <c r="E23" s="49">
        <v>6199.9980000000005</v>
      </c>
      <c r="F23" s="50">
        <v>5680</v>
      </c>
      <c r="G23" s="51">
        <v>4860</v>
      </c>
      <c r="H23" s="52">
        <v>4610</v>
      </c>
      <c r="I23" s="49">
        <v>4360</v>
      </c>
      <c r="J23" s="49">
        <v>4110</v>
      </c>
      <c r="K23" s="49">
        <v>3860</v>
      </c>
      <c r="L23" s="49">
        <v>3610</v>
      </c>
      <c r="M23" s="49">
        <v>3360</v>
      </c>
      <c r="N23" s="49">
        <v>3110</v>
      </c>
      <c r="O23" s="49">
        <v>2860</v>
      </c>
      <c r="P23" s="53">
        <v>2610</v>
      </c>
    </row>
    <row r="24" spans="1:19" ht="15" customHeight="1" x14ac:dyDescent="0.35">
      <c r="B24" s="122" t="s">
        <v>22</v>
      </c>
      <c r="C24" s="54">
        <v>8000</v>
      </c>
      <c r="D24" s="55">
        <v>7500</v>
      </c>
      <c r="E24" s="55">
        <v>6000</v>
      </c>
      <c r="F24" s="56">
        <v>5500</v>
      </c>
      <c r="G24" s="57">
        <v>4700</v>
      </c>
      <c r="H24" s="58">
        <v>4450</v>
      </c>
      <c r="I24" s="55">
        <v>4200</v>
      </c>
      <c r="J24" s="55">
        <v>3950</v>
      </c>
      <c r="K24" s="55">
        <v>3700</v>
      </c>
      <c r="L24" s="55">
        <v>3450</v>
      </c>
      <c r="M24" s="55">
        <v>3200</v>
      </c>
      <c r="N24" s="55">
        <v>2950</v>
      </c>
      <c r="O24" s="55">
        <v>2700</v>
      </c>
      <c r="P24" s="59">
        <v>2450</v>
      </c>
    </row>
    <row r="25" spans="1:19" ht="15" customHeight="1" x14ac:dyDescent="0.35">
      <c r="B25" s="122" t="s">
        <v>69</v>
      </c>
      <c r="C25" s="54">
        <v>9000</v>
      </c>
      <c r="D25" s="55">
        <v>9000</v>
      </c>
      <c r="E25" s="55">
        <v>7200</v>
      </c>
      <c r="F25" s="56">
        <v>6600</v>
      </c>
      <c r="G25" s="57">
        <v>5650</v>
      </c>
      <c r="H25" s="58">
        <v>5400</v>
      </c>
      <c r="I25" s="55">
        <v>5150</v>
      </c>
      <c r="J25" s="55">
        <v>4900</v>
      </c>
      <c r="K25" s="55">
        <v>4650</v>
      </c>
      <c r="L25" s="55">
        <v>4400</v>
      </c>
      <c r="M25" s="55">
        <v>4150</v>
      </c>
      <c r="N25" s="55">
        <v>3900</v>
      </c>
      <c r="O25" s="55">
        <v>3650</v>
      </c>
      <c r="P25" s="59">
        <v>3400</v>
      </c>
    </row>
    <row r="26" spans="1:19" ht="15" customHeight="1" x14ac:dyDescent="0.35">
      <c r="B26" s="122" t="s">
        <v>71</v>
      </c>
      <c r="C26" s="54">
        <v>7500</v>
      </c>
      <c r="D26" s="55">
        <v>7000</v>
      </c>
      <c r="E26" s="55">
        <v>6000</v>
      </c>
      <c r="F26" s="56">
        <v>5500</v>
      </c>
      <c r="G26" s="57">
        <v>4700</v>
      </c>
      <c r="H26" s="58">
        <v>4450</v>
      </c>
      <c r="I26" s="55">
        <v>4200</v>
      </c>
      <c r="J26" s="55">
        <v>3950</v>
      </c>
      <c r="K26" s="55">
        <v>3700</v>
      </c>
      <c r="L26" s="55">
        <v>3450</v>
      </c>
      <c r="M26" s="55">
        <v>3200</v>
      </c>
      <c r="N26" s="55">
        <v>2950</v>
      </c>
      <c r="O26" s="55">
        <v>2700</v>
      </c>
      <c r="P26" s="59">
        <v>2500</v>
      </c>
    </row>
    <row r="27" spans="1:19" ht="15" customHeight="1" x14ac:dyDescent="0.35">
      <c r="B27" s="122" t="s">
        <v>72</v>
      </c>
      <c r="C27" s="54">
        <v>6600</v>
      </c>
      <c r="D27" s="55">
        <v>6300</v>
      </c>
      <c r="E27" s="55">
        <v>5200</v>
      </c>
      <c r="F27" s="56">
        <v>4200</v>
      </c>
      <c r="G27" s="57">
        <v>3700</v>
      </c>
      <c r="H27" s="58">
        <v>3450</v>
      </c>
      <c r="I27" s="55">
        <v>3200</v>
      </c>
      <c r="J27" s="55">
        <v>2950</v>
      </c>
      <c r="K27" s="55">
        <v>2500</v>
      </c>
      <c r="L27" s="55">
        <v>2500</v>
      </c>
      <c r="M27" s="55">
        <v>2500</v>
      </c>
      <c r="N27" s="55">
        <v>2500</v>
      </c>
      <c r="O27" s="55">
        <v>2500</v>
      </c>
      <c r="P27" s="59">
        <v>2500</v>
      </c>
    </row>
    <row r="28" spans="1:19" ht="15" customHeight="1" x14ac:dyDescent="0.35">
      <c r="B28" s="122" t="s">
        <v>73</v>
      </c>
      <c r="C28" s="54">
        <v>6500</v>
      </c>
      <c r="D28" s="55">
        <v>6000</v>
      </c>
      <c r="E28" s="55">
        <v>4800</v>
      </c>
      <c r="F28" s="56">
        <v>4000</v>
      </c>
      <c r="G28" s="57">
        <v>3300</v>
      </c>
      <c r="H28" s="58">
        <v>3050</v>
      </c>
      <c r="I28" s="55">
        <v>2800</v>
      </c>
      <c r="J28" s="55">
        <v>2550</v>
      </c>
      <c r="K28" s="55">
        <v>2500</v>
      </c>
      <c r="L28" s="55">
        <v>2500</v>
      </c>
      <c r="M28" s="55">
        <v>2500</v>
      </c>
      <c r="N28" s="55">
        <v>2500</v>
      </c>
      <c r="O28" s="55">
        <v>2500</v>
      </c>
      <c r="P28" s="59">
        <v>2500</v>
      </c>
    </row>
    <row r="29" spans="1:19" ht="15" customHeight="1" x14ac:dyDescent="0.35">
      <c r="B29" s="122" t="s">
        <v>74</v>
      </c>
      <c r="C29" s="223">
        <v>6000</v>
      </c>
      <c r="D29" s="224">
        <v>5500</v>
      </c>
      <c r="E29" s="224">
        <v>4400</v>
      </c>
      <c r="F29" s="225">
        <v>3600</v>
      </c>
      <c r="G29" s="57">
        <v>3100</v>
      </c>
      <c r="H29" s="58">
        <v>2850</v>
      </c>
      <c r="I29" s="55">
        <v>2600</v>
      </c>
      <c r="J29" s="55">
        <v>2500</v>
      </c>
      <c r="K29" s="55">
        <v>2500</v>
      </c>
      <c r="L29" s="55">
        <v>2500</v>
      </c>
      <c r="M29" s="55">
        <v>2500</v>
      </c>
      <c r="N29" s="55">
        <v>2500</v>
      </c>
      <c r="O29" s="55">
        <v>2500</v>
      </c>
      <c r="P29" s="59">
        <v>2500</v>
      </c>
    </row>
    <row r="30" spans="1:19" ht="15" customHeight="1" x14ac:dyDescent="0.35">
      <c r="B30" s="122" t="s">
        <v>75</v>
      </c>
      <c r="C30" s="223">
        <v>5500</v>
      </c>
      <c r="D30" s="224">
        <v>4500</v>
      </c>
      <c r="E30" s="224">
        <v>3700</v>
      </c>
      <c r="F30" s="225">
        <v>3000</v>
      </c>
      <c r="G30" s="57">
        <v>2500</v>
      </c>
      <c r="H30" s="58">
        <v>2450</v>
      </c>
      <c r="I30" s="55">
        <v>2000</v>
      </c>
      <c r="J30" s="55">
        <v>2000</v>
      </c>
      <c r="K30" s="55">
        <v>2000</v>
      </c>
      <c r="L30" s="55">
        <v>2000</v>
      </c>
      <c r="M30" s="55">
        <v>2000</v>
      </c>
      <c r="N30" s="55">
        <v>2000</v>
      </c>
      <c r="O30" s="55">
        <v>2000</v>
      </c>
      <c r="P30" s="59">
        <v>2000</v>
      </c>
    </row>
    <row r="31" spans="1:19" ht="15" customHeight="1" x14ac:dyDescent="0.35">
      <c r="B31" s="122" t="s">
        <v>46</v>
      </c>
      <c r="C31" s="61">
        <v>550</v>
      </c>
      <c r="D31" s="62">
        <v>550</v>
      </c>
      <c r="E31" s="62">
        <v>550</v>
      </c>
      <c r="F31" s="63">
        <v>550</v>
      </c>
      <c r="G31" s="64">
        <v>550</v>
      </c>
      <c r="H31" s="61">
        <v>550</v>
      </c>
      <c r="I31" s="62">
        <v>550</v>
      </c>
      <c r="J31" s="62">
        <v>550</v>
      </c>
      <c r="K31" s="62">
        <v>550</v>
      </c>
      <c r="L31" s="62">
        <v>550</v>
      </c>
      <c r="M31" s="62">
        <v>550</v>
      </c>
      <c r="N31" s="62">
        <v>550</v>
      </c>
      <c r="O31" s="62">
        <v>550</v>
      </c>
      <c r="P31" s="65">
        <v>550</v>
      </c>
    </row>
    <row r="32" spans="1:19" ht="15" customHeight="1" x14ac:dyDescent="0.35">
      <c r="B32" s="122" t="s">
        <v>20</v>
      </c>
      <c r="C32" s="54">
        <v>6300</v>
      </c>
      <c r="D32" s="55">
        <v>6000</v>
      </c>
      <c r="E32" s="55">
        <v>5500</v>
      </c>
      <c r="F32" s="56">
        <v>4500</v>
      </c>
      <c r="G32" s="57">
        <v>4000</v>
      </c>
      <c r="H32" s="58">
        <v>3750</v>
      </c>
      <c r="I32" s="55">
        <v>3500</v>
      </c>
      <c r="J32" s="55">
        <v>3250</v>
      </c>
      <c r="K32" s="55">
        <v>3000</v>
      </c>
      <c r="L32" s="55">
        <v>2750</v>
      </c>
      <c r="M32" s="55">
        <v>2500</v>
      </c>
      <c r="N32" s="55">
        <v>2250</v>
      </c>
      <c r="O32" s="55">
        <v>2250</v>
      </c>
      <c r="P32" s="59">
        <v>2250</v>
      </c>
    </row>
    <row r="33" spans="2:16" ht="15" customHeight="1" x14ac:dyDescent="0.35">
      <c r="B33" s="122" t="s">
        <v>21</v>
      </c>
      <c r="C33" s="54">
        <v>6300</v>
      </c>
      <c r="D33" s="55">
        <v>6000</v>
      </c>
      <c r="E33" s="55">
        <v>4500</v>
      </c>
      <c r="F33" s="56">
        <v>3500</v>
      </c>
      <c r="G33" s="57">
        <v>3000</v>
      </c>
      <c r="H33" s="58">
        <v>2750</v>
      </c>
      <c r="I33" s="55">
        <v>2500</v>
      </c>
      <c r="J33" s="55">
        <v>2250</v>
      </c>
      <c r="K33" s="55">
        <v>2250</v>
      </c>
      <c r="L33" s="55">
        <v>2250</v>
      </c>
      <c r="M33" s="55">
        <v>2250</v>
      </c>
      <c r="N33" s="55">
        <v>2250</v>
      </c>
      <c r="O33" s="55">
        <v>2250</v>
      </c>
      <c r="P33" s="59">
        <v>2250</v>
      </c>
    </row>
    <row r="34" spans="2:16" ht="15" customHeight="1" thickBot="1" x14ac:dyDescent="0.4">
      <c r="B34" s="123" t="s">
        <v>48</v>
      </c>
      <c r="C34" s="66">
        <v>7500</v>
      </c>
      <c r="D34" s="67">
        <v>7000</v>
      </c>
      <c r="E34" s="67">
        <v>6000</v>
      </c>
      <c r="F34" s="68">
        <v>5500</v>
      </c>
      <c r="G34" s="69">
        <v>4700</v>
      </c>
      <c r="H34" s="70">
        <v>4450</v>
      </c>
      <c r="I34" s="67">
        <v>4200</v>
      </c>
      <c r="J34" s="67">
        <v>3950</v>
      </c>
      <c r="K34" s="67">
        <v>3700</v>
      </c>
      <c r="L34" s="67">
        <v>3450</v>
      </c>
      <c r="M34" s="67">
        <v>3200</v>
      </c>
      <c r="N34" s="67">
        <v>2950</v>
      </c>
      <c r="O34" s="67">
        <v>2700</v>
      </c>
      <c r="P34" s="71">
        <v>2450</v>
      </c>
    </row>
    <row r="36" spans="2:16" ht="15" customHeight="1" thickBot="1" x14ac:dyDescent="0.4">
      <c r="B36" s="22" t="s">
        <v>57</v>
      </c>
    </row>
    <row r="37" spans="2:16" ht="15" customHeight="1" x14ac:dyDescent="0.35">
      <c r="B37" s="121" t="s">
        <v>58</v>
      </c>
      <c r="C37" s="72">
        <v>5050</v>
      </c>
      <c r="D37" s="73">
        <v>5050</v>
      </c>
      <c r="E37" s="73">
        <v>5050</v>
      </c>
      <c r="F37" s="74">
        <v>5050</v>
      </c>
      <c r="G37" s="75">
        <v>5050</v>
      </c>
      <c r="H37" s="72">
        <v>5050</v>
      </c>
      <c r="I37" s="73">
        <v>5050</v>
      </c>
      <c r="J37" s="73">
        <v>5050</v>
      </c>
      <c r="K37" s="73">
        <v>5050</v>
      </c>
      <c r="L37" s="73">
        <v>5050</v>
      </c>
      <c r="M37" s="73">
        <v>5050</v>
      </c>
      <c r="N37" s="73">
        <v>5050</v>
      </c>
      <c r="O37" s="73">
        <v>5050</v>
      </c>
      <c r="P37" s="76">
        <v>5050</v>
      </c>
    </row>
    <row r="38" spans="2:16" ht="15" customHeight="1" thickBot="1" x14ac:dyDescent="0.4">
      <c r="B38" s="123" t="s">
        <v>59</v>
      </c>
      <c r="C38" s="77">
        <v>8550</v>
      </c>
      <c r="D38" s="78">
        <v>8550</v>
      </c>
      <c r="E38" s="78">
        <v>8550</v>
      </c>
      <c r="F38" s="79">
        <v>8550</v>
      </c>
      <c r="G38" s="80">
        <v>8550</v>
      </c>
      <c r="H38" s="77">
        <v>8550</v>
      </c>
      <c r="I38" s="78">
        <v>8550</v>
      </c>
      <c r="J38" s="78">
        <v>8550</v>
      </c>
      <c r="K38" s="78">
        <v>8550</v>
      </c>
      <c r="L38" s="78">
        <v>8550</v>
      </c>
      <c r="M38" s="78">
        <v>8550</v>
      </c>
      <c r="N38" s="78">
        <v>8550</v>
      </c>
      <c r="O38" s="78">
        <v>8550</v>
      </c>
      <c r="P38" s="81">
        <v>8550</v>
      </c>
    </row>
    <row r="40" spans="2:16" ht="15" customHeight="1" thickBot="1" x14ac:dyDescent="0.4">
      <c r="B40" s="22" t="s">
        <v>30</v>
      </c>
    </row>
    <row r="41" spans="2:16" ht="15" customHeight="1" x14ac:dyDescent="0.35">
      <c r="B41" s="121" t="s">
        <v>33</v>
      </c>
      <c r="C41" s="72">
        <v>9500</v>
      </c>
      <c r="D41" s="73">
        <v>9500</v>
      </c>
      <c r="E41" s="73">
        <v>9500</v>
      </c>
      <c r="F41" s="74">
        <v>9500</v>
      </c>
      <c r="G41" s="75">
        <v>9500</v>
      </c>
      <c r="H41" s="72">
        <v>9500</v>
      </c>
      <c r="I41" s="73">
        <v>9500</v>
      </c>
      <c r="J41" s="73">
        <v>9500</v>
      </c>
      <c r="K41" s="73">
        <v>9500</v>
      </c>
      <c r="L41" s="73">
        <v>9500</v>
      </c>
      <c r="M41" s="73">
        <v>9500</v>
      </c>
      <c r="N41" s="73">
        <v>9500</v>
      </c>
      <c r="O41" s="73">
        <v>9500</v>
      </c>
      <c r="P41" s="76">
        <v>9500</v>
      </c>
    </row>
    <row r="42" spans="2:16" ht="15" customHeight="1" x14ac:dyDescent="0.35">
      <c r="B42" s="122" t="s">
        <v>34</v>
      </c>
      <c r="C42" s="61">
        <v>14000</v>
      </c>
      <c r="D42" s="62">
        <v>14000</v>
      </c>
      <c r="E42" s="62">
        <v>14000</v>
      </c>
      <c r="F42" s="63">
        <v>14000</v>
      </c>
      <c r="G42" s="64">
        <v>14000</v>
      </c>
      <c r="H42" s="61">
        <v>14000</v>
      </c>
      <c r="I42" s="62">
        <v>14000</v>
      </c>
      <c r="J42" s="62">
        <v>14000</v>
      </c>
      <c r="K42" s="62">
        <v>14000</v>
      </c>
      <c r="L42" s="62">
        <v>14000</v>
      </c>
      <c r="M42" s="62">
        <v>14000</v>
      </c>
      <c r="N42" s="62">
        <v>14000</v>
      </c>
      <c r="O42" s="62">
        <v>14000</v>
      </c>
      <c r="P42" s="65">
        <v>14000</v>
      </c>
    </row>
    <row r="43" spans="2:16" ht="15" customHeight="1" x14ac:dyDescent="0.35">
      <c r="B43" s="122" t="s">
        <v>35</v>
      </c>
      <c r="C43" s="61">
        <v>15000</v>
      </c>
      <c r="D43" s="62">
        <v>15000</v>
      </c>
      <c r="E43" s="62">
        <v>15000</v>
      </c>
      <c r="F43" s="63">
        <v>15000</v>
      </c>
      <c r="G43" s="64">
        <v>15000</v>
      </c>
      <c r="H43" s="61">
        <v>15000</v>
      </c>
      <c r="I43" s="62">
        <v>15000</v>
      </c>
      <c r="J43" s="62">
        <v>15000</v>
      </c>
      <c r="K43" s="62">
        <v>15000</v>
      </c>
      <c r="L43" s="62">
        <v>15000</v>
      </c>
      <c r="M43" s="62">
        <v>15000</v>
      </c>
      <c r="N43" s="62">
        <v>15000</v>
      </c>
      <c r="O43" s="62">
        <v>15000</v>
      </c>
      <c r="P43" s="65">
        <v>15000</v>
      </c>
    </row>
    <row r="44" spans="2:16" ht="15" customHeight="1" x14ac:dyDescent="0.35">
      <c r="B44" s="122" t="s">
        <v>36</v>
      </c>
      <c r="C44" s="61">
        <v>550</v>
      </c>
      <c r="D44" s="62">
        <v>550</v>
      </c>
      <c r="E44" s="62">
        <v>550</v>
      </c>
      <c r="F44" s="63">
        <v>550</v>
      </c>
      <c r="G44" s="64">
        <v>550</v>
      </c>
      <c r="H44" s="61">
        <v>550</v>
      </c>
      <c r="I44" s="62">
        <v>550</v>
      </c>
      <c r="J44" s="62">
        <v>550</v>
      </c>
      <c r="K44" s="62">
        <v>550</v>
      </c>
      <c r="L44" s="62">
        <v>550</v>
      </c>
      <c r="M44" s="62">
        <v>550</v>
      </c>
      <c r="N44" s="62">
        <v>550</v>
      </c>
      <c r="O44" s="62">
        <v>550</v>
      </c>
      <c r="P44" s="65">
        <v>550</v>
      </c>
    </row>
    <row r="45" spans="2:16" ht="15" customHeight="1" thickBot="1" x14ac:dyDescent="0.4">
      <c r="B45" s="123" t="s">
        <v>37</v>
      </c>
      <c r="C45" s="77">
        <v>250</v>
      </c>
      <c r="D45" s="78">
        <v>250</v>
      </c>
      <c r="E45" s="78">
        <v>250</v>
      </c>
      <c r="F45" s="79">
        <v>250</v>
      </c>
      <c r="G45" s="80">
        <v>250</v>
      </c>
      <c r="H45" s="77">
        <v>250</v>
      </c>
      <c r="I45" s="78">
        <v>250</v>
      </c>
      <c r="J45" s="78">
        <v>250</v>
      </c>
      <c r="K45" s="78">
        <v>250</v>
      </c>
      <c r="L45" s="78">
        <v>250</v>
      </c>
      <c r="M45" s="78">
        <v>250</v>
      </c>
      <c r="N45" s="78">
        <v>250</v>
      </c>
      <c r="O45" s="78">
        <v>250</v>
      </c>
      <c r="P45" s="81">
        <v>250</v>
      </c>
    </row>
    <row r="47" spans="2:16" ht="15" customHeight="1" thickBot="1" x14ac:dyDescent="0.4">
      <c r="B47" s="22" t="s">
        <v>31</v>
      </c>
    </row>
    <row r="48" spans="2:16" ht="15" customHeight="1" x14ac:dyDescent="0.35">
      <c r="B48" s="121" t="s">
        <v>43</v>
      </c>
      <c r="C48" s="82">
        <v>7300</v>
      </c>
      <c r="D48" s="73">
        <v>6500</v>
      </c>
      <c r="E48" s="73">
        <v>5600</v>
      </c>
      <c r="F48" s="74">
        <v>4900</v>
      </c>
      <c r="G48" s="75">
        <v>3900</v>
      </c>
      <c r="H48" s="72">
        <v>3900</v>
      </c>
      <c r="I48" s="73">
        <v>3900</v>
      </c>
      <c r="J48" s="73">
        <v>3900</v>
      </c>
      <c r="K48" s="73">
        <v>3900</v>
      </c>
      <c r="L48" s="73">
        <v>3900</v>
      </c>
      <c r="M48" s="73">
        <v>3900</v>
      </c>
      <c r="N48" s="73">
        <v>3900</v>
      </c>
      <c r="O48" s="73">
        <v>3900</v>
      </c>
      <c r="P48" s="76">
        <v>3900</v>
      </c>
    </row>
    <row r="49" spans="2:16" ht="15" customHeight="1" x14ac:dyDescent="0.35">
      <c r="B49" s="122" t="s">
        <v>55</v>
      </c>
      <c r="C49" s="83">
        <v>500</v>
      </c>
      <c r="D49" s="62">
        <v>500</v>
      </c>
      <c r="E49" s="62">
        <v>500</v>
      </c>
      <c r="F49" s="63">
        <v>500</v>
      </c>
      <c r="G49" s="64">
        <v>500</v>
      </c>
      <c r="H49" s="61">
        <v>500</v>
      </c>
      <c r="I49" s="62">
        <v>500</v>
      </c>
      <c r="J49" s="62">
        <v>500</v>
      </c>
      <c r="K49" s="62">
        <v>500</v>
      </c>
      <c r="L49" s="62">
        <v>500</v>
      </c>
      <c r="M49" s="62">
        <v>500</v>
      </c>
      <c r="N49" s="62">
        <v>500</v>
      </c>
      <c r="O49" s="62">
        <v>500</v>
      </c>
      <c r="P49" s="65">
        <v>500</v>
      </c>
    </row>
    <row r="50" spans="2:16" ht="15" customHeight="1" x14ac:dyDescent="0.35">
      <c r="B50" s="122" t="s">
        <v>28</v>
      </c>
      <c r="C50" s="83">
        <v>9850</v>
      </c>
      <c r="D50" s="62">
        <v>9350</v>
      </c>
      <c r="E50" s="62">
        <v>7850</v>
      </c>
      <c r="F50" s="63">
        <v>7350</v>
      </c>
      <c r="G50" s="64">
        <v>6450</v>
      </c>
      <c r="H50" s="61">
        <v>6200</v>
      </c>
      <c r="I50" s="62">
        <v>5950</v>
      </c>
      <c r="J50" s="62">
        <v>5700</v>
      </c>
      <c r="K50" s="62">
        <v>5450</v>
      </c>
      <c r="L50" s="62">
        <v>5200</v>
      </c>
      <c r="M50" s="62">
        <v>4950</v>
      </c>
      <c r="N50" s="62">
        <v>4700</v>
      </c>
      <c r="O50" s="62">
        <v>4450</v>
      </c>
      <c r="P50" s="65">
        <v>4200</v>
      </c>
    </row>
    <row r="51" spans="2:16" ht="15" customHeight="1" x14ac:dyDescent="0.35">
      <c r="B51" s="122" t="s">
        <v>29</v>
      </c>
      <c r="C51" s="83">
        <v>9900</v>
      </c>
      <c r="D51" s="62">
        <v>9400</v>
      </c>
      <c r="E51" s="62">
        <v>7900</v>
      </c>
      <c r="F51" s="63">
        <v>7400</v>
      </c>
      <c r="G51" s="64">
        <v>6600</v>
      </c>
      <c r="H51" s="61">
        <v>6350</v>
      </c>
      <c r="I51" s="62">
        <v>6100</v>
      </c>
      <c r="J51" s="62">
        <v>5850</v>
      </c>
      <c r="K51" s="62">
        <v>5600</v>
      </c>
      <c r="L51" s="62">
        <v>5350</v>
      </c>
      <c r="M51" s="62">
        <v>5100</v>
      </c>
      <c r="N51" s="62">
        <v>4850</v>
      </c>
      <c r="O51" s="62">
        <v>4600</v>
      </c>
      <c r="P51" s="65">
        <v>4350</v>
      </c>
    </row>
    <row r="52" spans="2:16" ht="15" customHeight="1" x14ac:dyDescent="0.35">
      <c r="B52" s="122" t="s">
        <v>32</v>
      </c>
      <c r="C52" s="54">
        <v>2400</v>
      </c>
      <c r="D52" s="55">
        <v>2400</v>
      </c>
      <c r="E52" s="55">
        <v>2400</v>
      </c>
      <c r="F52" s="56">
        <v>2400</v>
      </c>
      <c r="G52" s="57">
        <v>2400</v>
      </c>
      <c r="H52" s="58">
        <v>2400</v>
      </c>
      <c r="I52" s="55">
        <v>2400</v>
      </c>
      <c r="J52" s="55">
        <v>2400</v>
      </c>
      <c r="K52" s="55">
        <v>2400</v>
      </c>
      <c r="L52" s="55">
        <v>2400</v>
      </c>
      <c r="M52" s="55">
        <v>2400</v>
      </c>
      <c r="N52" s="55">
        <v>2400</v>
      </c>
      <c r="O52" s="55">
        <v>2400</v>
      </c>
      <c r="P52" s="59">
        <v>2400</v>
      </c>
    </row>
    <row r="53" spans="2:16" ht="15" customHeight="1" thickBot="1" x14ac:dyDescent="0.4">
      <c r="B53" s="123" t="s">
        <v>42</v>
      </c>
      <c r="C53" s="84">
        <v>4700</v>
      </c>
      <c r="D53" s="78">
        <v>4500</v>
      </c>
      <c r="E53" s="78">
        <v>3600</v>
      </c>
      <c r="F53" s="79">
        <v>3300</v>
      </c>
      <c r="G53" s="80">
        <v>2800</v>
      </c>
      <c r="H53" s="77">
        <v>2800</v>
      </c>
      <c r="I53" s="78">
        <v>2800</v>
      </c>
      <c r="J53" s="78">
        <v>2800</v>
      </c>
      <c r="K53" s="78">
        <v>2800</v>
      </c>
      <c r="L53" s="78">
        <v>2800</v>
      </c>
      <c r="M53" s="78">
        <v>2800</v>
      </c>
      <c r="N53" s="78">
        <v>2800</v>
      </c>
      <c r="O53" s="78">
        <v>2800</v>
      </c>
      <c r="P53" s="81">
        <v>2800</v>
      </c>
    </row>
    <row r="55" spans="2:16" ht="15" customHeight="1" thickBot="1" x14ac:dyDescent="0.4">
      <c r="B55" s="22" t="s">
        <v>47</v>
      </c>
    </row>
    <row r="56" spans="2:16" ht="15" customHeight="1" x14ac:dyDescent="0.35">
      <c r="B56" s="121" t="s">
        <v>50</v>
      </c>
      <c r="C56" s="72">
        <v>9600</v>
      </c>
      <c r="D56" s="73">
        <v>9000</v>
      </c>
      <c r="E56" s="73">
        <v>7200</v>
      </c>
      <c r="F56" s="74">
        <v>6600</v>
      </c>
      <c r="G56" s="75">
        <v>5650</v>
      </c>
      <c r="H56" s="72">
        <v>5400</v>
      </c>
      <c r="I56" s="73">
        <v>5150</v>
      </c>
      <c r="J56" s="73">
        <v>4900</v>
      </c>
      <c r="K56" s="73">
        <v>4650</v>
      </c>
      <c r="L56" s="73">
        <v>4400</v>
      </c>
      <c r="M56" s="73">
        <v>4150</v>
      </c>
      <c r="N56" s="73">
        <v>3900</v>
      </c>
      <c r="O56" s="73">
        <v>3650</v>
      </c>
      <c r="P56" s="76">
        <v>3400</v>
      </c>
    </row>
    <row r="57" spans="2:16" ht="15" customHeight="1" x14ac:dyDescent="0.35">
      <c r="B57" s="122" t="s">
        <v>38</v>
      </c>
      <c r="C57" s="61">
        <v>1200</v>
      </c>
      <c r="D57" s="62">
        <v>1200</v>
      </c>
      <c r="E57" s="62">
        <v>1200</v>
      </c>
      <c r="F57" s="63">
        <v>1200</v>
      </c>
      <c r="G57" s="64">
        <v>1200</v>
      </c>
      <c r="H57" s="61">
        <v>1200</v>
      </c>
      <c r="I57" s="62">
        <v>1200</v>
      </c>
      <c r="J57" s="62">
        <v>1200</v>
      </c>
      <c r="K57" s="62">
        <v>1200</v>
      </c>
      <c r="L57" s="62">
        <v>1200</v>
      </c>
      <c r="M57" s="62">
        <v>1200</v>
      </c>
      <c r="N57" s="62">
        <v>1200</v>
      </c>
      <c r="O57" s="62">
        <v>1200</v>
      </c>
      <c r="P57" s="65">
        <v>1200</v>
      </c>
    </row>
    <row r="58" spans="2:16" ht="15" customHeight="1" x14ac:dyDescent="0.35">
      <c r="B58" s="122" t="s">
        <v>39</v>
      </c>
      <c r="C58" s="61">
        <v>850</v>
      </c>
      <c r="D58" s="62">
        <v>850</v>
      </c>
      <c r="E58" s="62">
        <v>850</v>
      </c>
      <c r="F58" s="63">
        <v>850</v>
      </c>
      <c r="G58" s="64">
        <v>850</v>
      </c>
      <c r="H58" s="61">
        <v>850</v>
      </c>
      <c r="I58" s="62">
        <v>850</v>
      </c>
      <c r="J58" s="62">
        <v>850</v>
      </c>
      <c r="K58" s="62">
        <v>850</v>
      </c>
      <c r="L58" s="62">
        <v>850</v>
      </c>
      <c r="M58" s="62">
        <v>850</v>
      </c>
      <c r="N58" s="62">
        <v>850</v>
      </c>
      <c r="O58" s="62">
        <v>850</v>
      </c>
      <c r="P58" s="65">
        <v>850</v>
      </c>
    </row>
    <row r="59" spans="2:16" ht="15" customHeight="1" x14ac:dyDescent="0.35">
      <c r="B59" s="122" t="s">
        <v>40</v>
      </c>
      <c r="C59" s="61">
        <v>6800</v>
      </c>
      <c r="D59" s="62">
        <v>6800</v>
      </c>
      <c r="E59" s="62">
        <v>6800</v>
      </c>
      <c r="F59" s="63">
        <v>6800</v>
      </c>
      <c r="G59" s="64">
        <v>6800</v>
      </c>
      <c r="H59" s="61">
        <v>6800</v>
      </c>
      <c r="I59" s="62">
        <v>6800</v>
      </c>
      <c r="J59" s="62">
        <v>6800</v>
      </c>
      <c r="K59" s="62">
        <v>6800</v>
      </c>
      <c r="L59" s="62">
        <v>6800</v>
      </c>
      <c r="M59" s="62">
        <v>6800</v>
      </c>
      <c r="N59" s="62">
        <v>6800</v>
      </c>
      <c r="O59" s="62">
        <v>6800</v>
      </c>
      <c r="P59" s="65">
        <v>6800</v>
      </c>
    </row>
    <row r="60" spans="2:16" ht="15" customHeight="1" x14ac:dyDescent="0.35">
      <c r="B60" s="122" t="s">
        <v>41</v>
      </c>
      <c r="C60" s="61">
        <v>6800</v>
      </c>
      <c r="D60" s="62">
        <v>6800</v>
      </c>
      <c r="E60" s="62">
        <v>6800</v>
      </c>
      <c r="F60" s="63">
        <v>6800</v>
      </c>
      <c r="G60" s="64">
        <v>6800</v>
      </c>
      <c r="H60" s="61">
        <v>6800</v>
      </c>
      <c r="I60" s="62">
        <v>6800</v>
      </c>
      <c r="J60" s="62">
        <v>6800</v>
      </c>
      <c r="K60" s="62">
        <v>6800</v>
      </c>
      <c r="L60" s="62">
        <v>6800</v>
      </c>
      <c r="M60" s="62">
        <v>6800</v>
      </c>
      <c r="N60" s="62">
        <v>6800</v>
      </c>
      <c r="O60" s="62">
        <v>6800</v>
      </c>
      <c r="P60" s="65">
        <v>6800</v>
      </c>
    </row>
    <row r="61" spans="2:16" ht="15" customHeight="1" thickBot="1" x14ac:dyDescent="0.4">
      <c r="B61" s="123" t="s">
        <v>51</v>
      </c>
      <c r="C61" s="70">
        <v>2750</v>
      </c>
      <c r="D61" s="67">
        <v>2750</v>
      </c>
      <c r="E61" s="67">
        <v>2750</v>
      </c>
      <c r="F61" s="68">
        <v>2750</v>
      </c>
      <c r="G61" s="69">
        <v>2750</v>
      </c>
      <c r="H61" s="70">
        <v>2750</v>
      </c>
      <c r="I61" s="67">
        <v>2750</v>
      </c>
      <c r="J61" s="67">
        <v>2750</v>
      </c>
      <c r="K61" s="67">
        <v>2750</v>
      </c>
      <c r="L61" s="67">
        <v>2750</v>
      </c>
      <c r="M61" s="67">
        <v>2750</v>
      </c>
      <c r="N61" s="67">
        <v>2750</v>
      </c>
      <c r="O61" s="67">
        <v>2750</v>
      </c>
      <c r="P61" s="71">
        <v>2750</v>
      </c>
    </row>
    <row r="63" spans="2:16" ht="15" customHeight="1" thickBot="1" x14ac:dyDescent="0.4">
      <c r="B63" s="22" t="s">
        <v>49</v>
      </c>
    </row>
    <row r="64" spans="2:16" ht="15" customHeight="1" x14ac:dyDescent="0.35">
      <c r="B64" s="121" t="s">
        <v>44</v>
      </c>
      <c r="C64" s="82">
        <v>1700</v>
      </c>
      <c r="D64" s="73">
        <v>1700</v>
      </c>
      <c r="E64" s="73">
        <v>1700</v>
      </c>
      <c r="F64" s="74">
        <v>1700</v>
      </c>
      <c r="G64" s="75">
        <v>1700</v>
      </c>
      <c r="H64" s="72">
        <v>1700</v>
      </c>
      <c r="I64" s="73">
        <v>1700</v>
      </c>
      <c r="J64" s="73">
        <v>1700</v>
      </c>
      <c r="K64" s="73">
        <v>1700</v>
      </c>
      <c r="L64" s="73">
        <v>1700</v>
      </c>
      <c r="M64" s="73">
        <v>1700</v>
      </c>
      <c r="N64" s="73">
        <v>1700</v>
      </c>
      <c r="O64" s="73">
        <v>1700</v>
      </c>
      <c r="P64" s="76">
        <v>1700</v>
      </c>
    </row>
    <row r="65" spans="1:16" ht="15" customHeight="1" x14ac:dyDescent="0.35">
      <c r="B65" s="122" t="s">
        <v>45</v>
      </c>
      <c r="C65" s="83">
        <v>1700</v>
      </c>
      <c r="D65" s="62">
        <v>1700</v>
      </c>
      <c r="E65" s="62">
        <v>1700</v>
      </c>
      <c r="F65" s="63">
        <v>1700</v>
      </c>
      <c r="G65" s="64">
        <v>1700</v>
      </c>
      <c r="H65" s="61">
        <v>1700</v>
      </c>
      <c r="I65" s="62">
        <v>1700</v>
      </c>
      <c r="J65" s="62">
        <v>1700</v>
      </c>
      <c r="K65" s="62">
        <v>1700</v>
      </c>
      <c r="L65" s="62">
        <v>1700</v>
      </c>
      <c r="M65" s="62">
        <v>1700</v>
      </c>
      <c r="N65" s="62">
        <v>1700</v>
      </c>
      <c r="O65" s="62">
        <v>1700</v>
      </c>
      <c r="P65" s="65">
        <v>1700</v>
      </c>
    </row>
    <row r="66" spans="1:16" ht="15" customHeight="1" x14ac:dyDescent="0.35">
      <c r="A66" s="85"/>
      <c r="B66" s="122" t="s">
        <v>53</v>
      </c>
      <c r="C66" s="83">
        <v>1500</v>
      </c>
      <c r="D66" s="62">
        <v>1500</v>
      </c>
      <c r="E66" s="62">
        <v>1500</v>
      </c>
      <c r="F66" s="63">
        <v>1500</v>
      </c>
      <c r="G66" s="64">
        <v>1500</v>
      </c>
      <c r="H66" s="61">
        <v>1100</v>
      </c>
      <c r="I66" s="62">
        <v>1100</v>
      </c>
      <c r="J66" s="62">
        <v>1100</v>
      </c>
      <c r="K66" s="62">
        <v>1100</v>
      </c>
      <c r="L66" s="62">
        <v>1100</v>
      </c>
      <c r="M66" s="62">
        <v>1100</v>
      </c>
      <c r="N66" s="62">
        <v>1100</v>
      </c>
      <c r="O66" s="62">
        <v>1100</v>
      </c>
      <c r="P66" s="65">
        <v>1100</v>
      </c>
    </row>
    <row r="67" spans="1:16" ht="15" customHeight="1" thickBot="1" x14ac:dyDescent="0.4">
      <c r="A67" s="85"/>
      <c r="B67" s="123" t="s">
        <v>54</v>
      </c>
      <c r="C67" s="84">
        <v>600</v>
      </c>
      <c r="D67" s="78">
        <v>600</v>
      </c>
      <c r="E67" s="78">
        <v>600</v>
      </c>
      <c r="F67" s="79">
        <v>600</v>
      </c>
      <c r="G67" s="80">
        <v>600</v>
      </c>
      <c r="H67" s="77">
        <v>412</v>
      </c>
      <c r="I67" s="78">
        <v>412</v>
      </c>
      <c r="J67" s="78">
        <v>412</v>
      </c>
      <c r="K67" s="78">
        <v>412</v>
      </c>
      <c r="L67" s="78">
        <v>412</v>
      </c>
      <c r="M67" s="78">
        <v>412</v>
      </c>
      <c r="N67" s="78">
        <v>412</v>
      </c>
      <c r="O67" s="78">
        <v>412</v>
      </c>
      <c r="P67" s="81">
        <v>412</v>
      </c>
    </row>
    <row r="68" spans="1:16" ht="15" customHeight="1" x14ac:dyDescent="0.35">
      <c r="B68" s="124" t="s">
        <v>56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69" spans="1:16" ht="15" customHeight="1" x14ac:dyDescent="0.35">
      <c r="B69" s="124" t="s">
        <v>23</v>
      </c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</row>
    <row r="71" spans="1:16" ht="15" customHeight="1" thickBot="1" x14ac:dyDescent="0.4">
      <c r="B71" s="22" t="s">
        <v>60</v>
      </c>
    </row>
    <row r="72" spans="1:16" ht="15" customHeight="1" x14ac:dyDescent="0.35">
      <c r="B72" s="121" t="s">
        <v>16</v>
      </c>
      <c r="C72" s="417" t="s">
        <v>24</v>
      </c>
      <c r="D72" s="418"/>
    </row>
    <row r="73" spans="1:16" ht="15" customHeight="1" x14ac:dyDescent="0.35">
      <c r="B73" s="122" t="s">
        <v>17</v>
      </c>
      <c r="C73" s="419">
        <v>100</v>
      </c>
      <c r="D73" s="420"/>
    </row>
    <row r="74" spans="1:16" ht="15" customHeight="1" x14ac:dyDescent="0.35">
      <c r="B74" s="122" t="s">
        <v>61</v>
      </c>
      <c r="C74" s="419">
        <v>41</v>
      </c>
      <c r="D74" s="420"/>
    </row>
    <row r="75" spans="1:16" ht="15" customHeight="1" x14ac:dyDescent="0.35">
      <c r="B75" s="122" t="s">
        <v>18</v>
      </c>
      <c r="C75" s="419" t="s">
        <v>25</v>
      </c>
      <c r="D75" s="420"/>
    </row>
    <row r="76" spans="1:16" ht="15" customHeight="1" x14ac:dyDescent="0.35">
      <c r="B76" s="122" t="s">
        <v>19</v>
      </c>
      <c r="C76" s="419">
        <v>90</v>
      </c>
      <c r="D76" s="420"/>
    </row>
    <row r="77" spans="1:16" ht="15" customHeight="1" x14ac:dyDescent="0.35">
      <c r="B77" s="122" t="s">
        <v>62</v>
      </c>
      <c r="C77" s="419">
        <v>40</v>
      </c>
      <c r="D77" s="420"/>
    </row>
    <row r="78" spans="1:16" ht="15" customHeight="1" thickBot="1" x14ac:dyDescent="0.4">
      <c r="B78" s="123" t="s">
        <v>63</v>
      </c>
      <c r="C78" s="421">
        <v>85</v>
      </c>
      <c r="D78" s="422"/>
    </row>
    <row r="79" spans="1:16" ht="15" customHeight="1" x14ac:dyDescent="0.35">
      <c r="B79" s="423"/>
      <c r="C79" s="423"/>
    </row>
    <row r="80" spans="1:16" ht="15" customHeight="1" x14ac:dyDescent="0.35">
      <c r="B80" s="423" t="s">
        <v>64</v>
      </c>
      <c r="C80" s="423"/>
    </row>
  </sheetData>
  <mergeCells count="20"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C77:D77"/>
    <mergeCell ref="C78:D78"/>
    <mergeCell ref="B79:C79"/>
    <mergeCell ref="B80:C80"/>
    <mergeCell ref="H11:P11"/>
    <mergeCell ref="C72:D72"/>
    <mergeCell ref="C73:D73"/>
    <mergeCell ref="C74:D74"/>
    <mergeCell ref="C75:D75"/>
    <mergeCell ref="C76:D76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&amp;L&amp;"-,Italique"&amp;9&amp;Z&amp;F&amp;R&amp;"-,Italique"&amp;10CODIR/JMA-PH/27-10-2014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0"/>
  <sheetViews>
    <sheetView showGridLines="0" topLeftCell="A49" zoomScale="115" zoomScaleNormal="115" workbookViewId="0">
      <selection activeCell="C64" sqref="C64:P67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99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3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4"/>
      <c r="S7" s="4"/>
    </row>
    <row r="8" spans="1:19" ht="15" customHeight="1" x14ac:dyDescent="0.35">
      <c r="A8" s="4"/>
      <c r="B8" s="151" t="s">
        <v>100</v>
      </c>
      <c r="C8" s="19">
        <v>8000</v>
      </c>
      <c r="D8" s="19">
        <v>7500</v>
      </c>
      <c r="E8" s="19">
        <v>6000</v>
      </c>
      <c r="F8" s="19">
        <v>5500</v>
      </c>
      <c r="G8" s="150">
        <f>J2</f>
        <v>4700</v>
      </c>
      <c r="H8" s="136">
        <f>J2-$P$2</f>
        <v>4450</v>
      </c>
      <c r="I8" s="136">
        <f>H8-$P$2</f>
        <v>4200</v>
      </c>
      <c r="J8" s="136">
        <f t="shared" ref="J8:P8" si="0">I8-$P$2</f>
        <v>3950</v>
      </c>
      <c r="K8" s="136">
        <f t="shared" si="0"/>
        <v>3700</v>
      </c>
      <c r="L8" s="136">
        <f t="shared" si="0"/>
        <v>3450</v>
      </c>
      <c r="M8" s="136">
        <f t="shared" si="0"/>
        <v>3200</v>
      </c>
      <c r="N8" s="136">
        <f t="shared" si="0"/>
        <v>2950</v>
      </c>
      <c r="O8" s="136">
        <f t="shared" si="0"/>
        <v>2700</v>
      </c>
      <c r="P8" s="136">
        <f t="shared" si="0"/>
        <v>2450</v>
      </c>
      <c r="Q8" s="4"/>
      <c r="R8" s="4"/>
      <c r="S8" s="4"/>
    </row>
    <row r="9" spans="1:19" ht="15" customHeight="1" thickBot="1" x14ac:dyDescent="0.4">
      <c r="A9" s="4"/>
      <c r="B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29" t="s">
        <v>1</v>
      </c>
      <c r="C11" s="431" t="s">
        <v>5</v>
      </c>
      <c r="D11" s="433" t="s">
        <v>4</v>
      </c>
      <c r="E11" s="433" t="s">
        <v>2</v>
      </c>
      <c r="F11" s="435" t="s">
        <v>3</v>
      </c>
      <c r="G11" s="437" t="s">
        <v>12</v>
      </c>
      <c r="H11" s="425" t="s">
        <v>66</v>
      </c>
      <c r="I11" s="426"/>
      <c r="J11" s="426"/>
      <c r="K11" s="426"/>
      <c r="L11" s="426"/>
      <c r="M11" s="426"/>
      <c r="N11" s="426"/>
      <c r="O11" s="426"/>
      <c r="P11" s="427"/>
      <c r="Q11" s="4"/>
      <c r="R11" s="4"/>
      <c r="S11" s="4"/>
    </row>
    <row r="12" spans="1:19" ht="32.25" customHeight="1" thickBot="1" x14ac:dyDescent="0.4">
      <c r="A12" s="4"/>
      <c r="B12" s="430"/>
      <c r="C12" s="432"/>
      <c r="D12" s="434"/>
      <c r="E12" s="434"/>
      <c r="F12" s="436"/>
      <c r="G12" s="438"/>
      <c r="H12" s="115">
        <v>0</v>
      </c>
      <c r="I12" s="116" t="s">
        <v>15</v>
      </c>
      <c r="J12" s="116">
        <v>1</v>
      </c>
      <c r="K12" s="116">
        <v>2</v>
      </c>
      <c r="L12" s="116">
        <v>3</v>
      </c>
      <c r="M12" s="116">
        <v>4</v>
      </c>
      <c r="N12" s="116">
        <v>5</v>
      </c>
      <c r="O12" s="116">
        <v>6</v>
      </c>
      <c r="P12" s="117">
        <v>7</v>
      </c>
      <c r="Q12" s="4"/>
      <c r="R12" s="4"/>
      <c r="S12" s="4"/>
    </row>
    <row r="13" spans="1:19" ht="43.5" hidden="1" customHeight="1" x14ac:dyDescent="0.35">
      <c r="A13" s="4"/>
      <c r="B13" s="118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119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119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119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119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119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120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5">
      <c r="B23" s="147" t="s">
        <v>70</v>
      </c>
      <c r="C23" s="48">
        <f>'GRILLE 15-16'!C23*1.02</f>
        <v>8435.4</v>
      </c>
      <c r="D23" s="49">
        <f>'GRILLE 15-16'!D23*1.02</f>
        <v>7904.9974500000008</v>
      </c>
      <c r="E23" s="49">
        <v>6325</v>
      </c>
      <c r="F23" s="50">
        <v>5800</v>
      </c>
      <c r="G23" s="51">
        <v>4960</v>
      </c>
      <c r="H23" s="52">
        <f>G23-255</f>
        <v>4705</v>
      </c>
      <c r="I23" s="49">
        <f t="shared" ref="I23:P23" si="3">H23-255</f>
        <v>4450</v>
      </c>
      <c r="J23" s="49">
        <f t="shared" si="3"/>
        <v>4195</v>
      </c>
      <c r="K23" s="49">
        <f t="shared" si="3"/>
        <v>3940</v>
      </c>
      <c r="L23" s="49">
        <f t="shared" si="3"/>
        <v>3685</v>
      </c>
      <c r="M23" s="49">
        <f t="shared" si="3"/>
        <v>3430</v>
      </c>
      <c r="N23" s="49">
        <f t="shared" si="3"/>
        <v>3175</v>
      </c>
      <c r="O23" s="49">
        <f t="shared" si="3"/>
        <v>2920</v>
      </c>
      <c r="P23" s="53">
        <f t="shared" si="3"/>
        <v>2665</v>
      </c>
      <c r="S23" s="88"/>
    </row>
    <row r="24" spans="1:19" ht="15" customHeight="1" x14ac:dyDescent="0.35">
      <c r="B24" s="148" t="s">
        <v>22</v>
      </c>
      <c r="C24" s="54">
        <f>'GRILLE 15-16'!C24*1.02</f>
        <v>8160</v>
      </c>
      <c r="D24" s="55">
        <f>'GRILLE 15-16'!D24*1.02</f>
        <v>7650</v>
      </c>
      <c r="E24" s="55">
        <f>'GRILLE 15-16'!E24*1.02</f>
        <v>6120</v>
      </c>
      <c r="F24" s="56">
        <f>'GRILLE 15-16'!F24*1.02</f>
        <v>5610</v>
      </c>
      <c r="G24" s="57">
        <v>4795</v>
      </c>
      <c r="H24" s="58">
        <f>G24-255</f>
        <v>4540</v>
      </c>
      <c r="I24" s="55">
        <f t="shared" ref="I24:P24" si="4">H24-255</f>
        <v>4285</v>
      </c>
      <c r="J24" s="55">
        <f t="shared" si="4"/>
        <v>4030</v>
      </c>
      <c r="K24" s="55">
        <f t="shared" si="4"/>
        <v>3775</v>
      </c>
      <c r="L24" s="55">
        <f t="shared" si="4"/>
        <v>3520</v>
      </c>
      <c r="M24" s="55">
        <f t="shared" si="4"/>
        <v>3265</v>
      </c>
      <c r="N24" s="55">
        <f t="shared" si="4"/>
        <v>3010</v>
      </c>
      <c r="O24" s="55">
        <f t="shared" si="4"/>
        <v>2755</v>
      </c>
      <c r="P24" s="59">
        <f t="shared" si="4"/>
        <v>2500</v>
      </c>
    </row>
    <row r="25" spans="1:19" ht="15" customHeight="1" x14ac:dyDescent="0.35">
      <c r="B25" s="148" t="s">
        <v>69</v>
      </c>
      <c r="C25" s="54">
        <v>9180</v>
      </c>
      <c r="D25" s="55">
        <v>9045</v>
      </c>
      <c r="E25" s="55">
        <v>7345</v>
      </c>
      <c r="F25" s="56">
        <v>6735</v>
      </c>
      <c r="G25" s="57">
        <v>5765</v>
      </c>
      <c r="H25" s="58">
        <v>5515</v>
      </c>
      <c r="I25" s="55">
        <v>5265</v>
      </c>
      <c r="J25" s="55">
        <v>5015</v>
      </c>
      <c r="K25" s="55">
        <v>4765</v>
      </c>
      <c r="L25" s="55">
        <v>4515</v>
      </c>
      <c r="M25" s="55">
        <v>4265</v>
      </c>
      <c r="N25" s="55">
        <v>4015</v>
      </c>
      <c r="O25" s="55">
        <v>3765</v>
      </c>
      <c r="P25" s="59">
        <v>3515</v>
      </c>
    </row>
    <row r="26" spans="1:19" ht="15" customHeight="1" x14ac:dyDescent="0.35">
      <c r="B26" s="148" t="s">
        <v>71</v>
      </c>
      <c r="C26" s="54">
        <f>'GRILLE 15-16'!C26*1.02</f>
        <v>7650</v>
      </c>
      <c r="D26" s="54">
        <f>'GRILLE 15-16'!D26*1.02</f>
        <v>7140</v>
      </c>
      <c r="E26" s="54">
        <f>'GRILLE 15-16'!E26*1.02</f>
        <v>6120</v>
      </c>
      <c r="F26" s="54">
        <f>'GRILLE 15-16'!F26*1.02</f>
        <v>5610</v>
      </c>
      <c r="G26" s="54">
        <f>'GRILLE 15-16'!G26*1.02</f>
        <v>4794</v>
      </c>
      <c r="H26" s="54">
        <f>'GRILLE 15-16'!H26*1.02</f>
        <v>4539</v>
      </c>
      <c r="I26" s="54">
        <f>'GRILLE 15-16'!I26*1.02</f>
        <v>4284</v>
      </c>
      <c r="J26" s="54">
        <f>'GRILLE 15-16'!J26*1.02</f>
        <v>4029</v>
      </c>
      <c r="K26" s="54">
        <f>'GRILLE 15-16'!K26*1.02</f>
        <v>3774</v>
      </c>
      <c r="L26" s="54">
        <f>'GRILLE 15-16'!L26*1.02</f>
        <v>3519</v>
      </c>
      <c r="M26" s="54">
        <f>'GRILLE 15-16'!M26*1.02</f>
        <v>3264</v>
      </c>
      <c r="N26" s="54">
        <f>'GRILLE 15-16'!N26*1.02</f>
        <v>3009</v>
      </c>
      <c r="O26" s="54">
        <f>'GRILLE 15-16'!O26*1.02</f>
        <v>2754</v>
      </c>
      <c r="P26" s="54">
        <f>'GRILLE 15-16'!P26*1.02</f>
        <v>2550</v>
      </c>
    </row>
    <row r="27" spans="1:19" ht="15" customHeight="1" x14ac:dyDescent="0.35">
      <c r="B27" s="148" t="s">
        <v>72</v>
      </c>
      <c r="C27" s="54">
        <v>6735</v>
      </c>
      <c r="D27" s="55">
        <v>6430</v>
      </c>
      <c r="E27" s="55">
        <v>5305</v>
      </c>
      <c r="F27" s="56">
        <v>4285</v>
      </c>
      <c r="G27" s="57">
        <v>3775</v>
      </c>
      <c r="H27" s="58">
        <v>3520</v>
      </c>
      <c r="I27" s="55">
        <v>3265</v>
      </c>
      <c r="J27" s="55">
        <v>3010</v>
      </c>
      <c r="K27" s="55">
        <f>'GRILLE 15-16'!K27*1.02</f>
        <v>2550</v>
      </c>
      <c r="L27" s="55">
        <f>'GRILLE 15-16'!L27*1.02</f>
        <v>2550</v>
      </c>
      <c r="M27" s="55">
        <f>'GRILLE 15-16'!M27*1.02</f>
        <v>2550</v>
      </c>
      <c r="N27" s="55">
        <f>'GRILLE 15-16'!N27*1.02</f>
        <v>2550</v>
      </c>
      <c r="O27" s="55">
        <f>'GRILLE 15-16'!O27*1.02</f>
        <v>2550</v>
      </c>
      <c r="P27" s="59">
        <f>'GRILLE 15-16'!P27*1.02</f>
        <v>2550</v>
      </c>
    </row>
    <row r="28" spans="1:19" ht="15" customHeight="1" x14ac:dyDescent="0.35">
      <c r="B28" s="148" t="s">
        <v>73</v>
      </c>
      <c r="C28" s="54">
        <f>'GRILLE 15-16'!C28*1.02</f>
        <v>6630</v>
      </c>
      <c r="D28" s="55">
        <f>'GRILLE 15-16'!D28*1.02</f>
        <v>6120</v>
      </c>
      <c r="E28" s="55">
        <v>4900</v>
      </c>
      <c r="F28" s="56">
        <f>'GRILLE 15-16'!F28*1.02</f>
        <v>4080</v>
      </c>
      <c r="G28" s="57">
        <v>3370</v>
      </c>
      <c r="H28" s="58">
        <v>3115</v>
      </c>
      <c r="I28" s="55">
        <v>2860</v>
      </c>
      <c r="J28" s="55">
        <v>2600</v>
      </c>
      <c r="K28" s="55">
        <f>'GRILLE 15-16'!K28*1.02</f>
        <v>2550</v>
      </c>
      <c r="L28" s="55">
        <f>'GRILLE 15-16'!L28*1.02</f>
        <v>2550</v>
      </c>
      <c r="M28" s="55">
        <f>'GRILLE 15-16'!M28*1.02</f>
        <v>2550</v>
      </c>
      <c r="N28" s="55">
        <f>'GRILLE 15-16'!N28*1.02</f>
        <v>2550</v>
      </c>
      <c r="O28" s="55">
        <f>'GRILLE 15-16'!O28*1.02</f>
        <v>2550</v>
      </c>
      <c r="P28" s="59">
        <f>'GRILLE 15-16'!P28*1.02</f>
        <v>2550</v>
      </c>
    </row>
    <row r="29" spans="1:19" ht="15" customHeight="1" x14ac:dyDescent="0.35">
      <c r="B29" s="148" t="s">
        <v>74</v>
      </c>
      <c r="C29" s="54">
        <f>'GRILLE 15-16'!C29*1.02</f>
        <v>6120</v>
      </c>
      <c r="D29" s="54">
        <f>'GRILLE 15-16'!D29*1.02</f>
        <v>5610</v>
      </c>
      <c r="E29" s="54">
        <f>'GRILLE 15-16'!E29*1.02</f>
        <v>4488</v>
      </c>
      <c r="F29" s="54">
        <f>'GRILLE 15-16'!F29*1.02</f>
        <v>3672</v>
      </c>
      <c r="G29" s="54">
        <f>'GRILLE 15-16'!G29*1.02</f>
        <v>3162</v>
      </c>
      <c r="H29" s="54">
        <f>'GRILLE 15-16'!H29*1.02</f>
        <v>2907</v>
      </c>
      <c r="I29" s="54">
        <f>'GRILLE 15-16'!I29*1.02</f>
        <v>2652</v>
      </c>
      <c r="J29" s="54">
        <f>'GRILLE 15-16'!J29*1.02</f>
        <v>2550</v>
      </c>
      <c r="K29" s="54">
        <f>'GRILLE 15-16'!K29*1.02</f>
        <v>2550</v>
      </c>
      <c r="L29" s="54">
        <f>'GRILLE 15-16'!L29*1.02</f>
        <v>2550</v>
      </c>
      <c r="M29" s="54">
        <f>'GRILLE 15-16'!M29*1.02</f>
        <v>2550</v>
      </c>
      <c r="N29" s="54">
        <f>'GRILLE 15-16'!N29*1.02</f>
        <v>2550</v>
      </c>
      <c r="O29" s="54">
        <f>'GRILLE 15-16'!O29*1.02</f>
        <v>2550</v>
      </c>
      <c r="P29" s="54">
        <f>'GRILLE 15-16'!P29*1.02</f>
        <v>2550</v>
      </c>
    </row>
    <row r="30" spans="1:19" ht="15" customHeight="1" x14ac:dyDescent="0.35">
      <c r="B30" s="148" t="s">
        <v>75</v>
      </c>
      <c r="C30" s="54">
        <f>'GRILLE 15-16'!C30*1.02</f>
        <v>5610</v>
      </c>
      <c r="D30" s="54">
        <f>'GRILLE 15-16'!D30*1.02</f>
        <v>4590</v>
      </c>
      <c r="E30" s="54">
        <f>'GRILLE 15-16'!E30*1.02</f>
        <v>3774</v>
      </c>
      <c r="F30" s="54">
        <f>'GRILLE 15-16'!F30*1.02</f>
        <v>3060</v>
      </c>
      <c r="G30" s="54">
        <f>'GRILLE 15-16'!G30*1.02</f>
        <v>2550</v>
      </c>
      <c r="H30" s="54">
        <f>'GRILLE 15-16'!H30*1.02</f>
        <v>2499</v>
      </c>
      <c r="I30" s="54">
        <f>'GRILLE 15-16'!I30*1.02</f>
        <v>2040</v>
      </c>
      <c r="J30" s="54">
        <f>'GRILLE 15-16'!J30*1.02</f>
        <v>2040</v>
      </c>
      <c r="K30" s="54">
        <f>'GRILLE 15-16'!K30*1.02</f>
        <v>2040</v>
      </c>
      <c r="L30" s="54">
        <f>'GRILLE 15-16'!L30*1.02</f>
        <v>2040</v>
      </c>
      <c r="M30" s="54">
        <f>'GRILLE 15-16'!M30*1.02</f>
        <v>2040</v>
      </c>
      <c r="N30" s="54">
        <f>'GRILLE 15-16'!N30*1.02</f>
        <v>2040</v>
      </c>
      <c r="O30" s="54">
        <f>'GRILLE 15-16'!O30*1.02</f>
        <v>2040</v>
      </c>
      <c r="P30" s="54">
        <f>'GRILLE 15-16'!P30*1.02</f>
        <v>2040</v>
      </c>
    </row>
    <row r="31" spans="1:19" ht="15" customHeight="1" x14ac:dyDescent="0.35">
      <c r="B31" s="148" t="s">
        <v>46</v>
      </c>
      <c r="C31" s="83">
        <v>550</v>
      </c>
      <c r="D31" s="62">
        <v>550</v>
      </c>
      <c r="E31" s="62">
        <v>550</v>
      </c>
      <c r="F31" s="63">
        <v>550</v>
      </c>
      <c r="G31" s="64">
        <v>550</v>
      </c>
      <c r="H31" s="61">
        <v>550</v>
      </c>
      <c r="I31" s="62">
        <v>550</v>
      </c>
      <c r="J31" s="62">
        <v>550</v>
      </c>
      <c r="K31" s="62">
        <v>550</v>
      </c>
      <c r="L31" s="62">
        <v>550</v>
      </c>
      <c r="M31" s="62">
        <v>550</v>
      </c>
      <c r="N31" s="62">
        <v>550</v>
      </c>
      <c r="O31" s="62">
        <v>550</v>
      </c>
      <c r="P31" s="65">
        <v>550</v>
      </c>
    </row>
    <row r="32" spans="1:19" ht="15" customHeight="1" x14ac:dyDescent="0.35">
      <c r="B32" s="148" t="s">
        <v>20</v>
      </c>
      <c r="C32" s="54">
        <v>6430</v>
      </c>
      <c r="D32" s="55">
        <f>'GRILLE 15-16'!D32*1.02</f>
        <v>6120</v>
      </c>
      <c r="E32" s="55">
        <f>'GRILLE 15-16'!E32*1.02</f>
        <v>5610</v>
      </c>
      <c r="F32" s="56">
        <f>'GRILLE 15-16'!F32*1.02</f>
        <v>4590</v>
      </c>
      <c r="G32" s="57">
        <f>'GRILLE 15-16'!G32*1.02</f>
        <v>4080</v>
      </c>
      <c r="H32" s="58">
        <f>'GRILLE 15-16'!H32*1.02</f>
        <v>3825</v>
      </c>
      <c r="I32" s="55">
        <f>'GRILLE 15-16'!I32*1.02</f>
        <v>3570</v>
      </c>
      <c r="J32" s="55">
        <f>'GRILLE 15-16'!J32*1.02</f>
        <v>3315</v>
      </c>
      <c r="K32" s="55">
        <f>'GRILLE 15-16'!K32*1.02</f>
        <v>3060</v>
      </c>
      <c r="L32" s="55">
        <f>'GRILLE 15-16'!L32*1.02</f>
        <v>2805</v>
      </c>
      <c r="M32" s="55">
        <f>'GRILLE 15-16'!M32*1.02</f>
        <v>2550</v>
      </c>
      <c r="N32" s="55">
        <f>'GRILLE 15-16'!N32*1.02</f>
        <v>2295</v>
      </c>
      <c r="O32" s="55">
        <f>'GRILLE 15-16'!O32*1.02</f>
        <v>2295</v>
      </c>
      <c r="P32" s="59">
        <f>'GRILLE 15-16'!P32*1.02</f>
        <v>2295</v>
      </c>
    </row>
    <row r="33" spans="2:16" ht="15" customHeight="1" x14ac:dyDescent="0.35">
      <c r="B33" s="148" t="s">
        <v>21</v>
      </c>
      <c r="C33" s="54">
        <v>6430</v>
      </c>
      <c r="D33" s="55">
        <f>'GRILLE 15-16'!D33*1.02</f>
        <v>6120</v>
      </c>
      <c r="E33" s="55">
        <f>'GRILLE 15-16'!E33*1.02</f>
        <v>4590</v>
      </c>
      <c r="F33" s="56">
        <f>'GRILLE 15-16'!F33*1.02</f>
        <v>3570</v>
      </c>
      <c r="G33" s="57">
        <f>'GRILLE 15-16'!G33*1.02</f>
        <v>3060</v>
      </c>
      <c r="H33" s="58">
        <f>'GRILLE 15-16'!H33*1.02</f>
        <v>2805</v>
      </c>
      <c r="I33" s="55">
        <f>'GRILLE 15-16'!I33*1.02</f>
        <v>2550</v>
      </c>
      <c r="J33" s="55">
        <f>'GRILLE 15-16'!J33*1.02</f>
        <v>2295</v>
      </c>
      <c r="K33" s="55">
        <f>'GRILLE 15-16'!K33*1.02</f>
        <v>2295</v>
      </c>
      <c r="L33" s="55">
        <f>'GRILLE 15-16'!L33*1.02</f>
        <v>2295</v>
      </c>
      <c r="M33" s="55">
        <f>'GRILLE 15-16'!M33*1.02</f>
        <v>2295</v>
      </c>
      <c r="N33" s="55">
        <f>'GRILLE 15-16'!N33*1.02</f>
        <v>2295</v>
      </c>
      <c r="O33" s="55">
        <f>'GRILLE 15-16'!O33*1.02</f>
        <v>2295</v>
      </c>
      <c r="P33" s="59">
        <f>'GRILLE 15-16'!P33*1.02</f>
        <v>2295</v>
      </c>
    </row>
    <row r="34" spans="2:16" ht="15" customHeight="1" thickBot="1" x14ac:dyDescent="0.4">
      <c r="B34" s="149" t="s">
        <v>48</v>
      </c>
      <c r="C34" s="66">
        <f>'GRILLE 15-16'!C34*1.02</f>
        <v>7650</v>
      </c>
      <c r="D34" s="67">
        <f>'GRILLE 15-16'!D34*1.02</f>
        <v>7140</v>
      </c>
      <c r="E34" s="67">
        <f>'GRILLE 15-16'!E34*1.02</f>
        <v>6120</v>
      </c>
      <c r="F34" s="68">
        <f>'GRILLE 15-16'!F34*1.02</f>
        <v>5610</v>
      </c>
      <c r="G34" s="69">
        <v>4795</v>
      </c>
      <c r="H34" s="70">
        <v>4540</v>
      </c>
      <c r="I34" s="67">
        <v>4290</v>
      </c>
      <c r="J34" s="67">
        <v>4030</v>
      </c>
      <c r="K34" s="67">
        <v>3775</v>
      </c>
      <c r="L34" s="67">
        <v>3520</v>
      </c>
      <c r="M34" s="67">
        <v>3265</v>
      </c>
      <c r="N34" s="67">
        <v>3010</v>
      </c>
      <c r="O34" s="67">
        <v>2755</v>
      </c>
      <c r="P34" s="71">
        <v>2500</v>
      </c>
    </row>
    <row r="36" spans="2:16" ht="15" customHeight="1" thickBot="1" x14ac:dyDescent="0.4">
      <c r="B36" s="22" t="s">
        <v>57</v>
      </c>
    </row>
    <row r="37" spans="2:16" ht="15" customHeight="1" x14ac:dyDescent="0.35">
      <c r="B37" s="147" t="s">
        <v>58</v>
      </c>
      <c r="C37" s="82">
        <v>5050</v>
      </c>
      <c r="D37" s="73">
        <v>5050</v>
      </c>
      <c r="E37" s="73">
        <v>5050</v>
      </c>
      <c r="F37" s="74">
        <v>5050</v>
      </c>
      <c r="G37" s="75">
        <v>5050</v>
      </c>
      <c r="H37" s="72">
        <v>5050</v>
      </c>
      <c r="I37" s="73">
        <v>5050</v>
      </c>
      <c r="J37" s="73">
        <v>5050</v>
      </c>
      <c r="K37" s="73">
        <v>5050</v>
      </c>
      <c r="L37" s="73">
        <v>5050</v>
      </c>
      <c r="M37" s="73">
        <v>5050</v>
      </c>
      <c r="N37" s="73">
        <v>5050</v>
      </c>
      <c r="O37" s="73">
        <v>5050</v>
      </c>
      <c r="P37" s="76">
        <v>5050</v>
      </c>
    </row>
    <row r="38" spans="2:16" ht="15" customHeight="1" thickBot="1" x14ac:dyDescent="0.4">
      <c r="B38" s="149" t="s">
        <v>59</v>
      </c>
      <c r="C38" s="84">
        <v>8550</v>
      </c>
      <c r="D38" s="78">
        <v>8550</v>
      </c>
      <c r="E38" s="78">
        <v>8550</v>
      </c>
      <c r="F38" s="79">
        <v>8550</v>
      </c>
      <c r="G38" s="80">
        <v>8550</v>
      </c>
      <c r="H38" s="77">
        <v>8550</v>
      </c>
      <c r="I38" s="78">
        <v>8550</v>
      </c>
      <c r="J38" s="78">
        <v>8550</v>
      </c>
      <c r="K38" s="78">
        <v>8550</v>
      </c>
      <c r="L38" s="78">
        <v>8550</v>
      </c>
      <c r="M38" s="78">
        <v>8550</v>
      </c>
      <c r="N38" s="78">
        <v>8550</v>
      </c>
      <c r="O38" s="78">
        <v>8550</v>
      </c>
      <c r="P38" s="81">
        <v>8550</v>
      </c>
    </row>
    <row r="40" spans="2:16" ht="15" customHeight="1" thickBot="1" x14ac:dyDescent="0.4">
      <c r="B40" s="22" t="s">
        <v>30</v>
      </c>
    </row>
    <row r="41" spans="2:16" ht="15" customHeight="1" x14ac:dyDescent="0.35">
      <c r="B41" s="147" t="s">
        <v>33</v>
      </c>
      <c r="C41" s="82">
        <v>9500</v>
      </c>
      <c r="D41" s="73">
        <v>9500</v>
      </c>
      <c r="E41" s="73">
        <v>9500</v>
      </c>
      <c r="F41" s="74">
        <v>9500</v>
      </c>
      <c r="G41" s="75">
        <v>9500</v>
      </c>
      <c r="H41" s="72">
        <v>9500</v>
      </c>
      <c r="I41" s="73">
        <v>9500</v>
      </c>
      <c r="J41" s="73">
        <v>9500</v>
      </c>
      <c r="K41" s="73">
        <v>9500</v>
      </c>
      <c r="L41" s="73">
        <v>9500</v>
      </c>
      <c r="M41" s="73">
        <v>9500</v>
      </c>
      <c r="N41" s="73">
        <v>9500</v>
      </c>
      <c r="O41" s="73">
        <v>9500</v>
      </c>
      <c r="P41" s="76">
        <v>9500</v>
      </c>
    </row>
    <row r="42" spans="2:16" ht="15" customHeight="1" x14ac:dyDescent="0.35">
      <c r="B42" s="148" t="s">
        <v>34</v>
      </c>
      <c r="C42" s="83">
        <v>14000</v>
      </c>
      <c r="D42" s="62">
        <v>14000</v>
      </c>
      <c r="E42" s="62">
        <v>14000</v>
      </c>
      <c r="F42" s="63">
        <v>14000</v>
      </c>
      <c r="G42" s="64">
        <v>14000</v>
      </c>
      <c r="H42" s="61">
        <v>14000</v>
      </c>
      <c r="I42" s="62">
        <v>14000</v>
      </c>
      <c r="J42" s="62">
        <v>14000</v>
      </c>
      <c r="K42" s="62">
        <v>14000</v>
      </c>
      <c r="L42" s="62">
        <v>14000</v>
      </c>
      <c r="M42" s="62">
        <v>14000</v>
      </c>
      <c r="N42" s="62">
        <v>14000</v>
      </c>
      <c r="O42" s="62">
        <v>14000</v>
      </c>
      <c r="P42" s="65">
        <v>14000</v>
      </c>
    </row>
    <row r="43" spans="2:16" ht="15" customHeight="1" x14ac:dyDescent="0.35">
      <c r="B43" s="148" t="s">
        <v>35</v>
      </c>
      <c r="C43" s="83">
        <v>15000</v>
      </c>
      <c r="D43" s="62">
        <v>15000</v>
      </c>
      <c r="E43" s="62">
        <v>15000</v>
      </c>
      <c r="F43" s="63">
        <v>15000</v>
      </c>
      <c r="G43" s="64">
        <v>15000</v>
      </c>
      <c r="H43" s="61">
        <v>15000</v>
      </c>
      <c r="I43" s="62">
        <v>15000</v>
      </c>
      <c r="J43" s="62">
        <v>15000</v>
      </c>
      <c r="K43" s="62">
        <v>15000</v>
      </c>
      <c r="L43" s="62">
        <v>15000</v>
      </c>
      <c r="M43" s="62">
        <v>15000</v>
      </c>
      <c r="N43" s="62">
        <v>15000</v>
      </c>
      <c r="O43" s="62">
        <v>15000</v>
      </c>
      <c r="P43" s="65">
        <v>15000</v>
      </c>
    </row>
    <row r="44" spans="2:16" ht="15" customHeight="1" x14ac:dyDescent="0.35">
      <c r="B44" s="148" t="s">
        <v>36</v>
      </c>
      <c r="C44" s="83">
        <v>550</v>
      </c>
      <c r="D44" s="62">
        <v>550</v>
      </c>
      <c r="E44" s="62">
        <v>550</v>
      </c>
      <c r="F44" s="63">
        <v>550</v>
      </c>
      <c r="G44" s="64">
        <v>550</v>
      </c>
      <c r="H44" s="61">
        <v>550</v>
      </c>
      <c r="I44" s="62">
        <v>550</v>
      </c>
      <c r="J44" s="62">
        <v>550</v>
      </c>
      <c r="K44" s="62">
        <v>550</v>
      </c>
      <c r="L44" s="62">
        <v>550</v>
      </c>
      <c r="M44" s="62">
        <v>550</v>
      </c>
      <c r="N44" s="62">
        <v>550</v>
      </c>
      <c r="O44" s="62">
        <v>550</v>
      </c>
      <c r="P44" s="65">
        <v>550</v>
      </c>
    </row>
    <row r="45" spans="2:16" ht="15" customHeight="1" thickBot="1" x14ac:dyDescent="0.4">
      <c r="B45" s="149" t="s">
        <v>37</v>
      </c>
      <c r="C45" s="84">
        <v>250</v>
      </c>
      <c r="D45" s="78">
        <v>250</v>
      </c>
      <c r="E45" s="78">
        <v>250</v>
      </c>
      <c r="F45" s="79">
        <v>250</v>
      </c>
      <c r="G45" s="80">
        <v>250</v>
      </c>
      <c r="H45" s="77">
        <v>250</v>
      </c>
      <c r="I45" s="78">
        <v>250</v>
      </c>
      <c r="J45" s="78">
        <v>250</v>
      </c>
      <c r="K45" s="78">
        <v>250</v>
      </c>
      <c r="L45" s="78">
        <v>250</v>
      </c>
      <c r="M45" s="78">
        <v>250</v>
      </c>
      <c r="N45" s="78">
        <v>250</v>
      </c>
      <c r="O45" s="78">
        <v>250</v>
      </c>
      <c r="P45" s="81">
        <v>250</v>
      </c>
    </row>
    <row r="47" spans="2:16" ht="15" customHeight="1" thickBot="1" x14ac:dyDescent="0.4">
      <c r="B47" s="22" t="s">
        <v>31</v>
      </c>
    </row>
    <row r="48" spans="2:16" ht="15" customHeight="1" thickBot="1" x14ac:dyDescent="0.4">
      <c r="B48" s="147" t="s">
        <v>43</v>
      </c>
      <c r="C48" s="492" t="s">
        <v>82</v>
      </c>
      <c r="D48" s="493"/>
      <c r="E48" s="493"/>
      <c r="F48" s="493"/>
      <c r="G48" s="494"/>
      <c r="H48" s="493"/>
      <c r="I48" s="493"/>
      <c r="J48" s="493"/>
      <c r="K48" s="493"/>
      <c r="L48" s="493"/>
      <c r="M48" s="493"/>
      <c r="N48" s="493"/>
      <c r="O48" s="493"/>
      <c r="P48" s="495"/>
    </row>
    <row r="49" spans="2:16" ht="15" customHeight="1" x14ac:dyDescent="0.35">
      <c r="B49" s="148" t="s">
        <v>55</v>
      </c>
      <c r="C49" s="83">
        <v>500</v>
      </c>
      <c r="D49" s="62">
        <v>500</v>
      </c>
      <c r="E49" s="62">
        <v>500</v>
      </c>
      <c r="F49" s="63">
        <v>500</v>
      </c>
      <c r="G49" s="75">
        <v>500</v>
      </c>
      <c r="H49" s="61">
        <v>500</v>
      </c>
      <c r="I49" s="62">
        <v>500</v>
      </c>
      <c r="J49" s="62">
        <v>500</v>
      </c>
      <c r="K49" s="62">
        <v>500</v>
      </c>
      <c r="L49" s="62">
        <v>500</v>
      </c>
      <c r="M49" s="62">
        <v>500</v>
      </c>
      <c r="N49" s="62">
        <v>500</v>
      </c>
      <c r="O49" s="62">
        <v>500</v>
      </c>
      <c r="P49" s="65">
        <v>500</v>
      </c>
    </row>
    <row r="50" spans="2:16" ht="15" customHeight="1" x14ac:dyDescent="0.35">
      <c r="B50" s="148" t="s">
        <v>28</v>
      </c>
      <c r="C50" s="83">
        <v>9900</v>
      </c>
      <c r="D50" s="62">
        <v>9400</v>
      </c>
      <c r="E50" s="62">
        <v>7890</v>
      </c>
      <c r="F50" s="63">
        <v>7390</v>
      </c>
      <c r="G50" s="64">
        <v>6480</v>
      </c>
      <c r="H50" s="61">
        <v>6230</v>
      </c>
      <c r="I50" s="62">
        <v>5979.75</v>
      </c>
      <c r="J50" s="62">
        <v>5730</v>
      </c>
      <c r="K50" s="62">
        <v>5477.25</v>
      </c>
      <c r="L50" s="62">
        <v>5230</v>
      </c>
      <c r="M50" s="62">
        <v>4974.75</v>
      </c>
      <c r="N50" s="62">
        <v>4723.5</v>
      </c>
      <c r="O50" s="62">
        <v>4470</v>
      </c>
      <c r="P50" s="65">
        <v>4220</v>
      </c>
    </row>
    <row r="51" spans="2:16" ht="15" customHeight="1" x14ac:dyDescent="0.35">
      <c r="B51" s="148" t="s">
        <v>29</v>
      </c>
      <c r="C51" s="83">
        <v>9950</v>
      </c>
      <c r="D51" s="62">
        <v>9450</v>
      </c>
      <c r="E51" s="62">
        <v>7940</v>
      </c>
      <c r="F51" s="63">
        <v>7440</v>
      </c>
      <c r="G51" s="64">
        <v>6630</v>
      </c>
      <c r="H51" s="61">
        <v>6380</v>
      </c>
      <c r="I51" s="62">
        <v>6130</v>
      </c>
      <c r="J51" s="62">
        <v>5880</v>
      </c>
      <c r="K51" s="62">
        <v>5630</v>
      </c>
      <c r="L51" s="62">
        <v>5380</v>
      </c>
      <c r="M51" s="62">
        <v>5130</v>
      </c>
      <c r="N51" s="62">
        <v>4880</v>
      </c>
      <c r="O51" s="62">
        <v>4620</v>
      </c>
      <c r="P51" s="65">
        <v>4370</v>
      </c>
    </row>
    <row r="52" spans="2:16" ht="15" customHeight="1" x14ac:dyDescent="0.35">
      <c r="B52" s="148" t="s">
        <v>32</v>
      </c>
      <c r="C52" s="54">
        <v>2450</v>
      </c>
      <c r="D52" s="55">
        <v>2450</v>
      </c>
      <c r="E52" s="55">
        <v>2450</v>
      </c>
      <c r="F52" s="56">
        <v>2450</v>
      </c>
      <c r="G52" s="57">
        <v>2450</v>
      </c>
      <c r="H52" s="58">
        <v>2450</v>
      </c>
      <c r="I52" s="55">
        <v>2450</v>
      </c>
      <c r="J52" s="55">
        <v>2450</v>
      </c>
      <c r="K52" s="55">
        <v>2450</v>
      </c>
      <c r="L52" s="55">
        <v>2450</v>
      </c>
      <c r="M52" s="55">
        <v>2450</v>
      </c>
      <c r="N52" s="55">
        <v>2450</v>
      </c>
      <c r="O52" s="55">
        <v>2450</v>
      </c>
      <c r="P52" s="59">
        <v>2450</v>
      </c>
    </row>
    <row r="53" spans="2:16" ht="15" customHeight="1" thickBot="1" x14ac:dyDescent="0.4">
      <c r="B53" s="149" t="s">
        <v>42</v>
      </c>
      <c r="C53" s="84">
        <v>4795</v>
      </c>
      <c r="D53" s="78">
        <f>'GRILLE 15-16'!D53*1.02</f>
        <v>4590</v>
      </c>
      <c r="E53" s="78">
        <v>3675</v>
      </c>
      <c r="F53" s="79">
        <v>3370</v>
      </c>
      <c r="G53" s="80">
        <v>2860</v>
      </c>
      <c r="H53" s="77">
        <v>2860</v>
      </c>
      <c r="I53" s="78">
        <v>2860</v>
      </c>
      <c r="J53" s="78">
        <v>2860</v>
      </c>
      <c r="K53" s="78">
        <v>2860</v>
      </c>
      <c r="L53" s="78">
        <v>2860</v>
      </c>
      <c r="M53" s="78">
        <v>2860</v>
      </c>
      <c r="N53" s="78">
        <v>2860</v>
      </c>
      <c r="O53" s="78">
        <v>2860</v>
      </c>
      <c r="P53" s="81">
        <v>2860</v>
      </c>
    </row>
    <row r="55" spans="2:16" ht="15" customHeight="1" thickBot="1" x14ac:dyDescent="0.4">
      <c r="B55" s="22" t="s">
        <v>47</v>
      </c>
    </row>
    <row r="56" spans="2:16" ht="15" customHeight="1" x14ac:dyDescent="0.35">
      <c r="B56" s="147" t="s">
        <v>50</v>
      </c>
      <c r="C56" s="82">
        <v>9795</v>
      </c>
      <c r="D56" s="73">
        <f>'GRILLE 15-16'!D56*1.02</f>
        <v>9180</v>
      </c>
      <c r="E56" s="73">
        <v>7345</v>
      </c>
      <c r="F56" s="74">
        <v>6735</v>
      </c>
      <c r="G56" s="75">
        <v>5765</v>
      </c>
      <c r="H56" s="72">
        <v>5510</v>
      </c>
      <c r="I56" s="73">
        <v>5255</v>
      </c>
      <c r="J56" s="73">
        <v>5000</v>
      </c>
      <c r="K56" s="73">
        <v>4745</v>
      </c>
      <c r="L56" s="73">
        <v>4790</v>
      </c>
      <c r="M56" s="73">
        <v>4235</v>
      </c>
      <c r="N56" s="73">
        <v>3980</v>
      </c>
      <c r="O56" s="73">
        <v>3725</v>
      </c>
      <c r="P56" s="76">
        <v>3470</v>
      </c>
    </row>
    <row r="57" spans="2:16" ht="15" customHeight="1" x14ac:dyDescent="0.35">
      <c r="B57" s="148" t="s">
        <v>38</v>
      </c>
      <c r="C57" s="83">
        <v>1225</v>
      </c>
      <c r="D57" s="62">
        <v>1225</v>
      </c>
      <c r="E57" s="62">
        <v>1225</v>
      </c>
      <c r="F57" s="63">
        <v>1225</v>
      </c>
      <c r="G57" s="64">
        <v>1225</v>
      </c>
      <c r="H57" s="61">
        <v>1225</v>
      </c>
      <c r="I57" s="62">
        <v>1225</v>
      </c>
      <c r="J57" s="62">
        <v>1225</v>
      </c>
      <c r="K57" s="62">
        <v>1225</v>
      </c>
      <c r="L57" s="62">
        <v>1225</v>
      </c>
      <c r="M57" s="62">
        <v>1225</v>
      </c>
      <c r="N57" s="62">
        <v>1225</v>
      </c>
      <c r="O57" s="62">
        <v>1225</v>
      </c>
      <c r="P57" s="65">
        <v>1225</v>
      </c>
    </row>
    <row r="58" spans="2:16" ht="15" customHeight="1" x14ac:dyDescent="0.35">
      <c r="B58" s="148" t="s">
        <v>39</v>
      </c>
      <c r="C58" s="139" t="s">
        <v>83</v>
      </c>
      <c r="D58" s="140" t="s">
        <v>83</v>
      </c>
      <c r="E58" s="140" t="s">
        <v>83</v>
      </c>
      <c r="F58" s="143" t="s">
        <v>83</v>
      </c>
      <c r="G58" s="144" t="s">
        <v>83</v>
      </c>
      <c r="H58" s="141" t="s">
        <v>83</v>
      </c>
      <c r="I58" s="140" t="s">
        <v>83</v>
      </c>
      <c r="J58" s="140" t="s">
        <v>83</v>
      </c>
      <c r="K58" s="140" t="s">
        <v>83</v>
      </c>
      <c r="L58" s="140" t="s">
        <v>83</v>
      </c>
      <c r="M58" s="140" t="s">
        <v>83</v>
      </c>
      <c r="N58" s="140" t="s">
        <v>83</v>
      </c>
      <c r="O58" s="140" t="s">
        <v>83</v>
      </c>
      <c r="P58" s="142" t="s">
        <v>83</v>
      </c>
    </row>
    <row r="59" spans="2:16" ht="15" customHeight="1" x14ac:dyDescent="0.35">
      <c r="B59" s="148" t="s">
        <v>40</v>
      </c>
      <c r="C59" s="83">
        <v>6940</v>
      </c>
      <c r="D59" s="62">
        <v>6940</v>
      </c>
      <c r="E59" s="62">
        <v>6940</v>
      </c>
      <c r="F59" s="63">
        <v>6940</v>
      </c>
      <c r="G59" s="64">
        <v>6940</v>
      </c>
      <c r="H59" s="61">
        <v>6940</v>
      </c>
      <c r="I59" s="62">
        <v>6940</v>
      </c>
      <c r="J59" s="62">
        <v>6940</v>
      </c>
      <c r="K59" s="62">
        <v>6940</v>
      </c>
      <c r="L59" s="62">
        <v>6940</v>
      </c>
      <c r="M59" s="62">
        <v>6940</v>
      </c>
      <c r="N59" s="62">
        <v>6940</v>
      </c>
      <c r="O59" s="62">
        <v>6940</v>
      </c>
      <c r="P59" s="65">
        <v>6940</v>
      </c>
    </row>
    <row r="60" spans="2:16" ht="15" customHeight="1" x14ac:dyDescent="0.35">
      <c r="B60" s="148" t="s">
        <v>41</v>
      </c>
      <c r="C60" s="83">
        <v>6940</v>
      </c>
      <c r="D60" s="62">
        <v>6940</v>
      </c>
      <c r="E60" s="62">
        <v>6940</v>
      </c>
      <c r="F60" s="63">
        <v>6940</v>
      </c>
      <c r="G60" s="64">
        <v>6940</v>
      </c>
      <c r="H60" s="61">
        <v>6940</v>
      </c>
      <c r="I60" s="62">
        <v>6940</v>
      </c>
      <c r="J60" s="62">
        <v>6940</v>
      </c>
      <c r="K60" s="62">
        <v>6940</v>
      </c>
      <c r="L60" s="62">
        <v>6940</v>
      </c>
      <c r="M60" s="62">
        <v>6940</v>
      </c>
      <c r="N60" s="62">
        <v>6940</v>
      </c>
      <c r="O60" s="62">
        <v>6940</v>
      </c>
      <c r="P60" s="65">
        <v>6940</v>
      </c>
    </row>
    <row r="61" spans="2:16" ht="15" customHeight="1" thickBot="1" x14ac:dyDescent="0.4">
      <c r="B61" s="149" t="s">
        <v>51</v>
      </c>
      <c r="C61" s="66">
        <f>'GRILLE 15-16'!C61*1.02</f>
        <v>2805</v>
      </c>
      <c r="D61" s="67">
        <f>'GRILLE 15-16'!D61*1.02</f>
        <v>2805</v>
      </c>
      <c r="E61" s="67">
        <f>'GRILLE 15-16'!E61*1.02</f>
        <v>2805</v>
      </c>
      <c r="F61" s="68">
        <f>'GRILLE 15-16'!F61*1.02</f>
        <v>2805</v>
      </c>
      <c r="G61" s="69">
        <f>'GRILLE 15-16'!G61*1.02</f>
        <v>2805</v>
      </c>
      <c r="H61" s="70">
        <f>'GRILLE 15-16'!H61*1.02</f>
        <v>2805</v>
      </c>
      <c r="I61" s="67">
        <f>'GRILLE 15-16'!I61*1.02</f>
        <v>2805</v>
      </c>
      <c r="J61" s="67">
        <f>'GRILLE 15-16'!J61*1.02</f>
        <v>2805</v>
      </c>
      <c r="K61" s="67">
        <f>'GRILLE 15-16'!K61*1.02</f>
        <v>2805</v>
      </c>
      <c r="L61" s="67">
        <f>'GRILLE 15-16'!L61*1.02</f>
        <v>2805</v>
      </c>
      <c r="M61" s="67">
        <f>'GRILLE 15-16'!M61*1.02</f>
        <v>2805</v>
      </c>
      <c r="N61" s="67">
        <f>'GRILLE 15-16'!N61*1.02</f>
        <v>2805</v>
      </c>
      <c r="O61" s="67">
        <f>'GRILLE 15-16'!O61*1.02</f>
        <v>2805</v>
      </c>
      <c r="P61" s="71">
        <f>'GRILLE 15-16'!P61*1.02</f>
        <v>2805</v>
      </c>
    </row>
    <row r="63" spans="2:16" ht="15" customHeight="1" thickBot="1" x14ac:dyDescent="0.4">
      <c r="B63" s="22" t="s">
        <v>49</v>
      </c>
    </row>
    <row r="64" spans="2:16" ht="15" customHeight="1" x14ac:dyDescent="0.35">
      <c r="B64" s="147" t="s">
        <v>44</v>
      </c>
      <c r="C64" s="82">
        <v>1735</v>
      </c>
      <c r="D64" s="73">
        <v>1735</v>
      </c>
      <c r="E64" s="73">
        <v>1735</v>
      </c>
      <c r="F64" s="74">
        <v>1735</v>
      </c>
      <c r="G64" s="75">
        <v>1735</v>
      </c>
      <c r="H64" s="72">
        <v>1735</v>
      </c>
      <c r="I64" s="73">
        <v>1735</v>
      </c>
      <c r="J64" s="73">
        <v>1735</v>
      </c>
      <c r="K64" s="73">
        <v>1735</v>
      </c>
      <c r="L64" s="73">
        <v>1735</v>
      </c>
      <c r="M64" s="73">
        <v>1735</v>
      </c>
      <c r="N64" s="73">
        <v>1735</v>
      </c>
      <c r="O64" s="73">
        <v>1735</v>
      </c>
      <c r="P64" s="76">
        <v>1735</v>
      </c>
    </row>
    <row r="65" spans="1:16" ht="15" customHeight="1" x14ac:dyDescent="0.35">
      <c r="B65" s="148" t="s">
        <v>45</v>
      </c>
      <c r="C65" s="83">
        <v>1735</v>
      </c>
      <c r="D65" s="62">
        <v>1735</v>
      </c>
      <c r="E65" s="62">
        <v>1735</v>
      </c>
      <c r="F65" s="63">
        <v>1735</v>
      </c>
      <c r="G65" s="64">
        <v>1735</v>
      </c>
      <c r="H65" s="61">
        <v>1735</v>
      </c>
      <c r="I65" s="62">
        <v>1735</v>
      </c>
      <c r="J65" s="62">
        <v>1735</v>
      </c>
      <c r="K65" s="62">
        <v>1735</v>
      </c>
      <c r="L65" s="62">
        <v>1735</v>
      </c>
      <c r="M65" s="62">
        <v>1735</v>
      </c>
      <c r="N65" s="62">
        <v>1735</v>
      </c>
      <c r="O65" s="62">
        <v>1735</v>
      </c>
      <c r="P65" s="65">
        <v>1735</v>
      </c>
    </row>
    <row r="66" spans="1:16" ht="15" customHeight="1" x14ac:dyDescent="0.35">
      <c r="A66" s="85"/>
      <c r="B66" s="148" t="s">
        <v>53</v>
      </c>
      <c r="C66" s="83">
        <f>'GRILLE 15-16'!C66*1.02</f>
        <v>1530</v>
      </c>
      <c r="D66" s="62">
        <f>'GRILLE 15-16'!D66*1.02</f>
        <v>1530</v>
      </c>
      <c r="E66" s="62">
        <f>'GRILLE 15-16'!E66*1.02</f>
        <v>1530</v>
      </c>
      <c r="F66" s="63">
        <f>'GRILLE 15-16'!F66*1.02</f>
        <v>1530</v>
      </c>
      <c r="G66" s="64">
        <f>'GRILLE 15-16'!G66*1.02</f>
        <v>1530</v>
      </c>
      <c r="H66" s="61">
        <v>1125</v>
      </c>
      <c r="I66" s="62">
        <v>1125</v>
      </c>
      <c r="J66" s="62">
        <v>1125</v>
      </c>
      <c r="K66" s="62">
        <v>1125</v>
      </c>
      <c r="L66" s="62">
        <v>1125</v>
      </c>
      <c r="M66" s="62">
        <v>1125</v>
      </c>
      <c r="N66" s="62">
        <v>1125</v>
      </c>
      <c r="O66" s="62">
        <v>1125</v>
      </c>
      <c r="P66" s="65">
        <v>1125</v>
      </c>
    </row>
    <row r="67" spans="1:16" ht="15" customHeight="1" thickBot="1" x14ac:dyDescent="0.4">
      <c r="A67" s="85"/>
      <c r="B67" s="149" t="s">
        <v>54</v>
      </c>
      <c r="C67" s="84">
        <v>615</v>
      </c>
      <c r="D67" s="78">
        <v>615</v>
      </c>
      <c r="E67" s="78">
        <v>615</v>
      </c>
      <c r="F67" s="79">
        <v>615</v>
      </c>
      <c r="G67" s="80">
        <v>615</v>
      </c>
      <c r="H67" s="77">
        <f>'GRILLE 15-16'!H67*1.02</f>
        <v>420.24</v>
      </c>
      <c r="I67" s="78">
        <f>'GRILLE 15-16'!I67*1.02</f>
        <v>420.24</v>
      </c>
      <c r="J67" s="78">
        <f>'GRILLE 15-16'!J67*1.02</f>
        <v>420.24</v>
      </c>
      <c r="K67" s="78">
        <f>'GRILLE 15-16'!K67*1.02</f>
        <v>420.24</v>
      </c>
      <c r="L67" s="78">
        <f>'GRILLE 15-16'!L67*1.02</f>
        <v>420.24</v>
      </c>
      <c r="M67" s="78">
        <f>'GRILLE 15-16'!M67*1.02</f>
        <v>420.24</v>
      </c>
      <c r="N67" s="78">
        <f>'GRILLE 15-16'!N67*1.02</f>
        <v>420.24</v>
      </c>
      <c r="O67" s="78">
        <f>'GRILLE 15-16'!O67*1.02</f>
        <v>420.24</v>
      </c>
      <c r="P67" s="81">
        <f>'GRILLE 15-16'!P67*1.02</f>
        <v>420.24</v>
      </c>
    </row>
    <row r="68" spans="1:16" ht="15" customHeight="1" x14ac:dyDescent="0.35">
      <c r="B68" s="124" t="s">
        <v>56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69" spans="1:16" ht="15" customHeight="1" x14ac:dyDescent="0.35">
      <c r="B69" s="124" t="s">
        <v>23</v>
      </c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</row>
    <row r="71" spans="1:16" ht="15" customHeight="1" thickBot="1" x14ac:dyDescent="0.4">
      <c r="B71" s="22" t="s">
        <v>60</v>
      </c>
    </row>
    <row r="72" spans="1:16" ht="15" customHeight="1" x14ac:dyDescent="0.35">
      <c r="B72" s="121" t="s">
        <v>16</v>
      </c>
      <c r="C72" s="417" t="s">
        <v>24</v>
      </c>
      <c r="D72" s="418"/>
    </row>
    <row r="73" spans="1:16" ht="15" customHeight="1" x14ac:dyDescent="0.35">
      <c r="B73" s="122" t="s">
        <v>17</v>
      </c>
      <c r="C73" s="419">
        <v>100</v>
      </c>
      <c r="D73" s="420"/>
    </row>
    <row r="74" spans="1:16" ht="15" customHeight="1" x14ac:dyDescent="0.35">
      <c r="B74" s="122" t="s">
        <v>61</v>
      </c>
      <c r="C74" s="419">
        <v>41</v>
      </c>
      <c r="D74" s="420"/>
    </row>
    <row r="75" spans="1:16" ht="15" customHeight="1" x14ac:dyDescent="0.35">
      <c r="B75" s="122" t="s">
        <v>18</v>
      </c>
      <c r="C75" s="419" t="s">
        <v>25</v>
      </c>
      <c r="D75" s="420"/>
    </row>
    <row r="76" spans="1:16" ht="15" customHeight="1" x14ac:dyDescent="0.35">
      <c r="B76" s="122" t="s">
        <v>19</v>
      </c>
      <c r="C76" s="419">
        <v>90</v>
      </c>
      <c r="D76" s="420"/>
    </row>
    <row r="77" spans="1:16" ht="15" customHeight="1" x14ac:dyDescent="0.35">
      <c r="B77" s="122" t="s">
        <v>62</v>
      </c>
      <c r="C77" s="419">
        <v>40</v>
      </c>
      <c r="D77" s="420"/>
    </row>
    <row r="78" spans="1:16" ht="15" customHeight="1" thickBot="1" x14ac:dyDescent="0.4">
      <c r="B78" s="123" t="s">
        <v>63</v>
      </c>
      <c r="C78" s="421">
        <v>85</v>
      </c>
      <c r="D78" s="422"/>
    </row>
    <row r="79" spans="1:16" ht="15" customHeight="1" x14ac:dyDescent="0.35">
      <c r="B79" s="423"/>
      <c r="C79" s="423"/>
    </row>
    <row r="80" spans="1:16" ht="15" customHeight="1" x14ac:dyDescent="0.35">
      <c r="B80" s="423" t="s">
        <v>64</v>
      </c>
      <c r="C80" s="423"/>
    </row>
  </sheetData>
  <mergeCells count="21">
    <mergeCell ref="C77:D77"/>
    <mergeCell ref="C78:D78"/>
    <mergeCell ref="B79:C79"/>
    <mergeCell ref="B80:C80"/>
    <mergeCell ref="H11:P11"/>
    <mergeCell ref="C72:D72"/>
    <mergeCell ref="C73:D73"/>
    <mergeCell ref="C74:D74"/>
    <mergeCell ref="C75:D75"/>
    <mergeCell ref="C76:D76"/>
    <mergeCell ref="C48:P48"/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&amp;L&amp;"-,Italique"&amp;9&amp;Z&amp;F&amp;R&amp;"-,Italique"&amp;10CODIR/JMA-PH/27-10-2014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0"/>
  <sheetViews>
    <sheetView showGridLines="0" topLeftCell="A5" zoomScale="115" zoomScaleNormal="115" workbookViewId="0">
      <selection activeCell="B34" sqref="B34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76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3" t="s">
        <v>26</v>
      </c>
      <c r="H7" s="491" t="s">
        <v>27</v>
      </c>
      <c r="I7" s="491"/>
      <c r="J7" s="491"/>
      <c r="K7" s="491"/>
      <c r="L7" s="491"/>
      <c r="M7" s="491"/>
      <c r="N7" s="491"/>
      <c r="O7" s="491"/>
      <c r="P7" s="491"/>
      <c r="Q7" s="4"/>
      <c r="R7" s="4"/>
      <c r="S7" s="4"/>
    </row>
    <row r="8" spans="1:19" ht="15" customHeight="1" x14ac:dyDescent="0.35">
      <c r="A8" s="4"/>
      <c r="B8" s="4"/>
      <c r="C8" s="19">
        <v>8000</v>
      </c>
      <c r="D8" s="19">
        <v>7500</v>
      </c>
      <c r="E8" s="19">
        <v>6000</v>
      </c>
      <c r="F8" s="19">
        <v>5500</v>
      </c>
      <c r="G8" s="20">
        <f>J2</f>
        <v>4700</v>
      </c>
      <c r="H8" s="21">
        <f>J2-$P$2</f>
        <v>4450</v>
      </c>
      <c r="I8" s="21">
        <f>H8-$P$2</f>
        <v>4200</v>
      </c>
      <c r="J8" s="21">
        <f t="shared" ref="J8:P8" si="0">I8-$P$2</f>
        <v>3950</v>
      </c>
      <c r="K8" s="21">
        <f t="shared" si="0"/>
        <v>3700</v>
      </c>
      <c r="L8" s="21">
        <f t="shared" si="0"/>
        <v>3450</v>
      </c>
      <c r="M8" s="21">
        <f t="shared" si="0"/>
        <v>3200</v>
      </c>
      <c r="N8" s="21">
        <f t="shared" si="0"/>
        <v>2950</v>
      </c>
      <c r="O8" s="21">
        <f t="shared" si="0"/>
        <v>2700</v>
      </c>
      <c r="P8" s="21">
        <f t="shared" si="0"/>
        <v>2450</v>
      </c>
      <c r="Q8" s="4"/>
      <c r="R8" s="4"/>
      <c r="S8" s="4"/>
    </row>
    <row r="9" spans="1:19" ht="15" customHeight="1" thickBot="1" x14ac:dyDescent="0.4">
      <c r="A9" s="4"/>
      <c r="B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12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4"/>
      <c r="S11" s="4"/>
    </row>
    <row r="12" spans="1:19" ht="32.2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4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5">
      <c r="B23" s="89" t="s">
        <v>70</v>
      </c>
      <c r="C23" s="48">
        <v>8270</v>
      </c>
      <c r="D23" s="49">
        <v>7749.9975000000004</v>
      </c>
      <c r="E23" s="49">
        <v>6199.9980000000005</v>
      </c>
      <c r="F23" s="50">
        <v>5680</v>
      </c>
      <c r="G23" s="51">
        <v>4860</v>
      </c>
      <c r="H23" s="52">
        <v>4610</v>
      </c>
      <c r="I23" s="49">
        <v>4360</v>
      </c>
      <c r="J23" s="49">
        <v>4110</v>
      </c>
      <c r="K23" s="49">
        <v>3860</v>
      </c>
      <c r="L23" s="49">
        <v>3610</v>
      </c>
      <c r="M23" s="49">
        <v>3360</v>
      </c>
      <c r="N23" s="49">
        <v>3110</v>
      </c>
      <c r="O23" s="49">
        <v>2860</v>
      </c>
      <c r="P23" s="53">
        <v>2610</v>
      </c>
    </row>
    <row r="24" spans="1:19" ht="15" customHeight="1" x14ac:dyDescent="0.35">
      <c r="B24" s="60" t="s">
        <v>22</v>
      </c>
      <c r="C24" s="54">
        <v>8000</v>
      </c>
      <c r="D24" s="55">
        <v>7500</v>
      </c>
      <c r="E24" s="55">
        <v>6000</v>
      </c>
      <c r="F24" s="56">
        <v>5500</v>
      </c>
      <c r="G24" s="57">
        <v>4700</v>
      </c>
      <c r="H24" s="58">
        <v>4450</v>
      </c>
      <c r="I24" s="55">
        <v>4200</v>
      </c>
      <c r="J24" s="55">
        <v>3950</v>
      </c>
      <c r="K24" s="55">
        <v>3700</v>
      </c>
      <c r="L24" s="55">
        <v>3450</v>
      </c>
      <c r="M24" s="55">
        <v>3200</v>
      </c>
      <c r="N24" s="55">
        <v>2950</v>
      </c>
      <c r="O24" s="55">
        <v>2700</v>
      </c>
      <c r="P24" s="59">
        <v>2450</v>
      </c>
    </row>
    <row r="25" spans="1:19" ht="15" customHeight="1" x14ac:dyDescent="0.35">
      <c r="B25" s="60" t="s">
        <v>69</v>
      </c>
      <c r="C25" s="54">
        <v>9000</v>
      </c>
      <c r="D25" s="55">
        <v>9000</v>
      </c>
      <c r="E25" s="55">
        <v>7200</v>
      </c>
      <c r="F25" s="56">
        <v>6600</v>
      </c>
      <c r="G25" s="57">
        <v>5650</v>
      </c>
      <c r="H25" s="58">
        <v>5400</v>
      </c>
      <c r="I25" s="55">
        <v>5150</v>
      </c>
      <c r="J25" s="55">
        <v>4900</v>
      </c>
      <c r="K25" s="55">
        <v>4650</v>
      </c>
      <c r="L25" s="55">
        <v>4400</v>
      </c>
      <c r="M25" s="55">
        <v>4150</v>
      </c>
      <c r="N25" s="55">
        <v>3900</v>
      </c>
      <c r="O25" s="55">
        <v>3650</v>
      </c>
      <c r="P25" s="59">
        <v>3400</v>
      </c>
    </row>
    <row r="26" spans="1:19" ht="15" customHeight="1" x14ac:dyDescent="0.35">
      <c r="B26" s="92" t="s">
        <v>71</v>
      </c>
      <c r="C26" s="93">
        <v>7500</v>
      </c>
      <c r="D26" s="94">
        <v>7000</v>
      </c>
      <c r="E26" s="94">
        <v>6000</v>
      </c>
      <c r="F26" s="95">
        <v>5500</v>
      </c>
      <c r="G26" s="96">
        <v>4700</v>
      </c>
      <c r="H26" s="97">
        <v>4450</v>
      </c>
      <c r="I26" s="94">
        <v>4200</v>
      </c>
      <c r="J26" s="94">
        <v>3950</v>
      </c>
      <c r="K26" s="94">
        <v>3700</v>
      </c>
      <c r="L26" s="94">
        <v>3450</v>
      </c>
      <c r="M26" s="94">
        <v>3200</v>
      </c>
      <c r="N26" s="94">
        <v>2950</v>
      </c>
      <c r="O26" s="94">
        <v>2700</v>
      </c>
      <c r="P26" s="98">
        <v>2500</v>
      </c>
    </row>
    <row r="27" spans="1:19" ht="15" customHeight="1" x14ac:dyDescent="0.35">
      <c r="B27" s="111" t="s">
        <v>72</v>
      </c>
      <c r="C27" s="54">
        <v>6600</v>
      </c>
      <c r="D27" s="55">
        <v>6300</v>
      </c>
      <c r="E27" s="55">
        <v>5200</v>
      </c>
      <c r="F27" s="56">
        <v>4200</v>
      </c>
      <c r="G27" s="57">
        <v>3700</v>
      </c>
      <c r="H27" s="58">
        <v>3450</v>
      </c>
      <c r="I27" s="55">
        <v>3200</v>
      </c>
      <c r="J27" s="55">
        <v>2950</v>
      </c>
      <c r="K27" s="55">
        <v>2500</v>
      </c>
      <c r="L27" s="55">
        <v>2500</v>
      </c>
      <c r="M27" s="55">
        <v>2500</v>
      </c>
      <c r="N27" s="55">
        <v>2500</v>
      </c>
      <c r="O27" s="55">
        <v>2500</v>
      </c>
      <c r="P27" s="59">
        <v>2500</v>
      </c>
    </row>
    <row r="28" spans="1:19" ht="15" customHeight="1" x14ac:dyDescent="0.35">
      <c r="B28" s="111" t="s">
        <v>73</v>
      </c>
      <c r="C28" s="54">
        <v>6500</v>
      </c>
      <c r="D28" s="55">
        <v>6000</v>
      </c>
      <c r="E28" s="55">
        <v>4800</v>
      </c>
      <c r="F28" s="56">
        <v>4000</v>
      </c>
      <c r="G28" s="57">
        <v>3300</v>
      </c>
      <c r="H28" s="58">
        <v>3050</v>
      </c>
      <c r="I28" s="55">
        <v>2800</v>
      </c>
      <c r="J28" s="55">
        <v>2550</v>
      </c>
      <c r="K28" s="55">
        <v>2500</v>
      </c>
      <c r="L28" s="55">
        <v>2500</v>
      </c>
      <c r="M28" s="55">
        <v>2500</v>
      </c>
      <c r="N28" s="55">
        <v>2500</v>
      </c>
      <c r="O28" s="55">
        <v>2500</v>
      </c>
      <c r="P28" s="59">
        <v>2500</v>
      </c>
    </row>
    <row r="29" spans="1:19" ht="15" customHeight="1" x14ac:dyDescent="0.35">
      <c r="B29" s="99" t="s">
        <v>74</v>
      </c>
      <c r="C29" s="100">
        <v>6000</v>
      </c>
      <c r="D29" s="101">
        <v>5500</v>
      </c>
      <c r="E29" s="101">
        <v>4400</v>
      </c>
      <c r="F29" s="102">
        <v>3600</v>
      </c>
      <c r="G29" s="103">
        <v>3100</v>
      </c>
      <c r="H29" s="104">
        <v>2850</v>
      </c>
      <c r="I29" s="101">
        <v>2600</v>
      </c>
      <c r="J29" s="101">
        <v>2500</v>
      </c>
      <c r="K29" s="101">
        <v>2500</v>
      </c>
      <c r="L29" s="101">
        <v>2500</v>
      </c>
      <c r="M29" s="101">
        <v>2500</v>
      </c>
      <c r="N29" s="101">
        <v>2500</v>
      </c>
      <c r="O29" s="101">
        <v>2500</v>
      </c>
      <c r="P29" s="105">
        <v>2500</v>
      </c>
    </row>
    <row r="30" spans="1:19" ht="15" customHeight="1" x14ac:dyDescent="0.35">
      <c r="B30" s="111" t="s">
        <v>75</v>
      </c>
      <c r="C30" s="54">
        <v>5500</v>
      </c>
      <c r="D30" s="55">
        <v>4500</v>
      </c>
      <c r="E30" s="55">
        <v>3700</v>
      </c>
      <c r="F30" s="56">
        <v>3000</v>
      </c>
      <c r="G30" s="57">
        <v>2500</v>
      </c>
      <c r="H30" s="58">
        <v>2450</v>
      </c>
      <c r="I30" s="55">
        <v>2000</v>
      </c>
      <c r="J30" s="55">
        <v>2000</v>
      </c>
      <c r="K30" s="55">
        <v>2000</v>
      </c>
      <c r="L30" s="55">
        <v>2000</v>
      </c>
      <c r="M30" s="55">
        <v>2000</v>
      </c>
      <c r="N30" s="55">
        <v>2000</v>
      </c>
      <c r="O30" s="55">
        <v>2000</v>
      </c>
      <c r="P30" s="59">
        <v>2000</v>
      </c>
    </row>
    <row r="31" spans="1:19" ht="15" customHeight="1" x14ac:dyDescent="0.35">
      <c r="B31" s="91" t="s">
        <v>46</v>
      </c>
      <c r="C31" s="106">
        <v>550</v>
      </c>
      <c r="D31" s="107">
        <v>550</v>
      </c>
      <c r="E31" s="107">
        <v>550</v>
      </c>
      <c r="F31" s="108">
        <v>550</v>
      </c>
      <c r="G31" s="109">
        <v>550</v>
      </c>
      <c r="H31" s="106">
        <v>550</v>
      </c>
      <c r="I31" s="107">
        <v>550</v>
      </c>
      <c r="J31" s="107">
        <v>550</v>
      </c>
      <c r="K31" s="107">
        <v>550</v>
      </c>
      <c r="L31" s="107">
        <v>550</v>
      </c>
      <c r="M31" s="107">
        <v>550</v>
      </c>
      <c r="N31" s="107">
        <v>550</v>
      </c>
      <c r="O31" s="107">
        <v>550</v>
      </c>
      <c r="P31" s="110">
        <v>550</v>
      </c>
    </row>
    <row r="32" spans="1:19" ht="15" customHeight="1" x14ac:dyDescent="0.35">
      <c r="B32" s="60" t="s">
        <v>20</v>
      </c>
      <c r="C32" s="54">
        <v>6300</v>
      </c>
      <c r="D32" s="55">
        <v>6000</v>
      </c>
      <c r="E32" s="55">
        <v>5500</v>
      </c>
      <c r="F32" s="56">
        <v>4500</v>
      </c>
      <c r="G32" s="57">
        <v>4000</v>
      </c>
      <c r="H32" s="58">
        <v>3750</v>
      </c>
      <c r="I32" s="55">
        <v>3500</v>
      </c>
      <c r="J32" s="55">
        <v>3250</v>
      </c>
      <c r="K32" s="55">
        <v>3000</v>
      </c>
      <c r="L32" s="55">
        <v>2750</v>
      </c>
      <c r="M32" s="55">
        <v>2500</v>
      </c>
      <c r="N32" s="55">
        <v>2250</v>
      </c>
      <c r="O32" s="55">
        <v>2250</v>
      </c>
      <c r="P32" s="59">
        <v>2250</v>
      </c>
    </row>
    <row r="33" spans="2:16" ht="15" customHeight="1" x14ac:dyDescent="0.35">
      <c r="B33" s="60" t="s">
        <v>21</v>
      </c>
      <c r="C33" s="54">
        <v>6300</v>
      </c>
      <c r="D33" s="55">
        <v>6000</v>
      </c>
      <c r="E33" s="55">
        <v>4500</v>
      </c>
      <c r="F33" s="56">
        <v>3500</v>
      </c>
      <c r="G33" s="57">
        <v>3000</v>
      </c>
      <c r="H33" s="58">
        <v>2750</v>
      </c>
      <c r="I33" s="55">
        <v>2500</v>
      </c>
      <c r="J33" s="55">
        <v>2250</v>
      </c>
      <c r="K33" s="55">
        <v>2250</v>
      </c>
      <c r="L33" s="55">
        <v>2250</v>
      </c>
      <c r="M33" s="55">
        <v>2250</v>
      </c>
      <c r="N33" s="55">
        <v>2250</v>
      </c>
      <c r="O33" s="55">
        <v>2250</v>
      </c>
      <c r="P33" s="59">
        <v>2250</v>
      </c>
    </row>
    <row r="34" spans="2:16" ht="15" customHeight="1" thickBot="1" x14ac:dyDescent="0.4">
      <c r="B34" s="90" t="s">
        <v>48</v>
      </c>
      <c r="C34" s="66">
        <v>7500</v>
      </c>
      <c r="D34" s="67">
        <v>7000</v>
      </c>
      <c r="E34" s="67">
        <v>6000</v>
      </c>
      <c r="F34" s="68">
        <v>5500</v>
      </c>
      <c r="G34" s="69">
        <v>4700</v>
      </c>
      <c r="H34" s="70">
        <v>4450</v>
      </c>
      <c r="I34" s="67">
        <v>4200</v>
      </c>
      <c r="J34" s="67">
        <v>3950</v>
      </c>
      <c r="K34" s="67">
        <v>3700</v>
      </c>
      <c r="L34" s="67">
        <v>3450</v>
      </c>
      <c r="M34" s="67">
        <v>3200</v>
      </c>
      <c r="N34" s="67">
        <v>2950</v>
      </c>
      <c r="O34" s="67">
        <v>2700</v>
      </c>
      <c r="P34" s="71">
        <v>2450</v>
      </c>
    </row>
    <row r="36" spans="2:16" ht="15" customHeight="1" thickBot="1" x14ac:dyDescent="0.4">
      <c r="B36" s="22" t="s">
        <v>57</v>
      </c>
    </row>
    <row r="37" spans="2:16" ht="15" customHeight="1" x14ac:dyDescent="0.35">
      <c r="B37" s="89" t="s">
        <v>58</v>
      </c>
      <c r="C37" s="72">
        <v>5050</v>
      </c>
      <c r="D37" s="73">
        <v>5050</v>
      </c>
      <c r="E37" s="73">
        <v>5050</v>
      </c>
      <c r="F37" s="74">
        <v>5050</v>
      </c>
      <c r="G37" s="75">
        <v>5050</v>
      </c>
      <c r="H37" s="72">
        <v>5050</v>
      </c>
      <c r="I37" s="73">
        <v>5050</v>
      </c>
      <c r="J37" s="73">
        <v>5050</v>
      </c>
      <c r="K37" s="73">
        <v>5050</v>
      </c>
      <c r="L37" s="73">
        <v>5050</v>
      </c>
      <c r="M37" s="73">
        <v>5050</v>
      </c>
      <c r="N37" s="73">
        <v>5050</v>
      </c>
      <c r="O37" s="73">
        <v>5050</v>
      </c>
      <c r="P37" s="76">
        <v>5050</v>
      </c>
    </row>
    <row r="38" spans="2:16" ht="15" customHeight="1" thickBot="1" x14ac:dyDescent="0.4">
      <c r="B38" s="90" t="s">
        <v>59</v>
      </c>
      <c r="C38" s="77">
        <v>8550</v>
      </c>
      <c r="D38" s="78">
        <v>8550</v>
      </c>
      <c r="E38" s="78">
        <v>8550</v>
      </c>
      <c r="F38" s="79">
        <v>8550</v>
      </c>
      <c r="G38" s="80">
        <v>8550</v>
      </c>
      <c r="H38" s="77">
        <v>8550</v>
      </c>
      <c r="I38" s="78">
        <v>8550</v>
      </c>
      <c r="J38" s="78">
        <v>8550</v>
      </c>
      <c r="K38" s="78">
        <v>8550</v>
      </c>
      <c r="L38" s="78">
        <v>8550</v>
      </c>
      <c r="M38" s="78">
        <v>8550</v>
      </c>
      <c r="N38" s="78">
        <v>8550</v>
      </c>
      <c r="O38" s="78">
        <v>8550</v>
      </c>
      <c r="P38" s="81">
        <v>8550</v>
      </c>
    </row>
    <row r="40" spans="2:16" ht="15" customHeight="1" thickBot="1" x14ac:dyDescent="0.4">
      <c r="B40" s="22" t="s">
        <v>30</v>
      </c>
    </row>
    <row r="41" spans="2:16" ht="15" customHeight="1" x14ac:dyDescent="0.35">
      <c r="B41" s="89" t="s">
        <v>33</v>
      </c>
      <c r="C41" s="72">
        <v>9500</v>
      </c>
      <c r="D41" s="73">
        <v>9500</v>
      </c>
      <c r="E41" s="73">
        <v>9500</v>
      </c>
      <c r="F41" s="74">
        <v>9500</v>
      </c>
      <c r="G41" s="75">
        <v>9500</v>
      </c>
      <c r="H41" s="72">
        <v>9500</v>
      </c>
      <c r="I41" s="73">
        <v>9500</v>
      </c>
      <c r="J41" s="73">
        <v>9500</v>
      </c>
      <c r="K41" s="73">
        <v>9500</v>
      </c>
      <c r="L41" s="73">
        <v>9500</v>
      </c>
      <c r="M41" s="73">
        <v>9500</v>
      </c>
      <c r="N41" s="73">
        <v>9500</v>
      </c>
      <c r="O41" s="73">
        <v>9500</v>
      </c>
      <c r="P41" s="76">
        <v>9500</v>
      </c>
    </row>
    <row r="42" spans="2:16" ht="15" customHeight="1" x14ac:dyDescent="0.35">
      <c r="B42" s="60" t="s">
        <v>34</v>
      </c>
      <c r="C42" s="61">
        <v>14000</v>
      </c>
      <c r="D42" s="62">
        <v>14000</v>
      </c>
      <c r="E42" s="62">
        <v>14000</v>
      </c>
      <c r="F42" s="63">
        <v>14000</v>
      </c>
      <c r="G42" s="64">
        <v>14000</v>
      </c>
      <c r="H42" s="61">
        <v>14000</v>
      </c>
      <c r="I42" s="62">
        <v>14000</v>
      </c>
      <c r="J42" s="62">
        <v>14000</v>
      </c>
      <c r="K42" s="62">
        <v>14000</v>
      </c>
      <c r="L42" s="62">
        <v>14000</v>
      </c>
      <c r="M42" s="62">
        <v>14000</v>
      </c>
      <c r="N42" s="62">
        <v>14000</v>
      </c>
      <c r="O42" s="62">
        <v>14000</v>
      </c>
      <c r="P42" s="65">
        <v>14000</v>
      </c>
    </row>
    <row r="43" spans="2:16" ht="15" customHeight="1" x14ac:dyDescent="0.35">
      <c r="B43" s="60" t="s">
        <v>35</v>
      </c>
      <c r="C43" s="61">
        <v>15000</v>
      </c>
      <c r="D43" s="62">
        <v>15000</v>
      </c>
      <c r="E43" s="62">
        <v>15000</v>
      </c>
      <c r="F43" s="63">
        <v>15000</v>
      </c>
      <c r="G43" s="64">
        <v>15000</v>
      </c>
      <c r="H43" s="61">
        <v>15000</v>
      </c>
      <c r="I43" s="62">
        <v>15000</v>
      </c>
      <c r="J43" s="62">
        <v>15000</v>
      </c>
      <c r="K43" s="62">
        <v>15000</v>
      </c>
      <c r="L43" s="62">
        <v>15000</v>
      </c>
      <c r="M43" s="62">
        <v>15000</v>
      </c>
      <c r="N43" s="62">
        <v>15000</v>
      </c>
      <c r="O43" s="62">
        <v>15000</v>
      </c>
      <c r="P43" s="65">
        <v>15000</v>
      </c>
    </row>
    <row r="44" spans="2:16" ht="15" customHeight="1" x14ac:dyDescent="0.35">
      <c r="B44" s="60" t="s">
        <v>36</v>
      </c>
      <c r="C44" s="61">
        <v>550</v>
      </c>
      <c r="D44" s="62">
        <v>550</v>
      </c>
      <c r="E44" s="62">
        <v>550</v>
      </c>
      <c r="F44" s="63">
        <v>550</v>
      </c>
      <c r="G44" s="64">
        <v>550</v>
      </c>
      <c r="H44" s="61">
        <v>550</v>
      </c>
      <c r="I44" s="62">
        <v>550</v>
      </c>
      <c r="J44" s="62">
        <v>550</v>
      </c>
      <c r="K44" s="62">
        <v>550</v>
      </c>
      <c r="L44" s="62">
        <v>550</v>
      </c>
      <c r="M44" s="62">
        <v>550</v>
      </c>
      <c r="N44" s="62">
        <v>550</v>
      </c>
      <c r="O44" s="62">
        <v>550</v>
      </c>
      <c r="P44" s="65">
        <v>550</v>
      </c>
    </row>
    <row r="45" spans="2:16" ht="15" customHeight="1" thickBot="1" x14ac:dyDescent="0.4">
      <c r="B45" s="90" t="s">
        <v>37</v>
      </c>
      <c r="C45" s="77">
        <v>250</v>
      </c>
      <c r="D45" s="78">
        <v>250</v>
      </c>
      <c r="E45" s="78">
        <v>250</v>
      </c>
      <c r="F45" s="79">
        <v>250</v>
      </c>
      <c r="G45" s="80">
        <v>250</v>
      </c>
      <c r="H45" s="77">
        <v>250</v>
      </c>
      <c r="I45" s="78">
        <v>250</v>
      </c>
      <c r="J45" s="78">
        <v>250</v>
      </c>
      <c r="K45" s="78">
        <v>250</v>
      </c>
      <c r="L45" s="78">
        <v>250</v>
      </c>
      <c r="M45" s="78">
        <v>250</v>
      </c>
      <c r="N45" s="78">
        <v>250</v>
      </c>
      <c r="O45" s="78">
        <v>250</v>
      </c>
      <c r="P45" s="81">
        <v>250</v>
      </c>
    </row>
    <row r="47" spans="2:16" ht="15" customHeight="1" thickBot="1" x14ac:dyDescent="0.4">
      <c r="B47" s="22" t="s">
        <v>31</v>
      </c>
    </row>
    <row r="48" spans="2:16" ht="15" customHeight="1" x14ac:dyDescent="0.35">
      <c r="B48" s="89" t="s">
        <v>43</v>
      </c>
      <c r="C48" s="82">
        <v>7300</v>
      </c>
      <c r="D48" s="73">
        <v>6500</v>
      </c>
      <c r="E48" s="73">
        <v>5600</v>
      </c>
      <c r="F48" s="74">
        <v>4900</v>
      </c>
      <c r="G48" s="75">
        <v>3900</v>
      </c>
      <c r="H48" s="72">
        <v>3900</v>
      </c>
      <c r="I48" s="73">
        <v>3900</v>
      </c>
      <c r="J48" s="73">
        <v>3900</v>
      </c>
      <c r="K48" s="73">
        <v>3900</v>
      </c>
      <c r="L48" s="73">
        <v>3900</v>
      </c>
      <c r="M48" s="73">
        <v>3900</v>
      </c>
      <c r="N48" s="73">
        <v>3900</v>
      </c>
      <c r="O48" s="73">
        <v>3900</v>
      </c>
      <c r="P48" s="76">
        <v>3900</v>
      </c>
    </row>
    <row r="49" spans="2:16" ht="15" customHeight="1" x14ac:dyDescent="0.35">
      <c r="B49" s="60" t="s">
        <v>55</v>
      </c>
      <c r="C49" s="83">
        <v>500</v>
      </c>
      <c r="D49" s="62">
        <v>500</v>
      </c>
      <c r="E49" s="62">
        <v>500</v>
      </c>
      <c r="F49" s="63">
        <v>500</v>
      </c>
      <c r="G49" s="64">
        <v>500</v>
      </c>
      <c r="H49" s="61">
        <v>500</v>
      </c>
      <c r="I49" s="62">
        <v>500</v>
      </c>
      <c r="J49" s="62">
        <v>500</v>
      </c>
      <c r="K49" s="62">
        <v>500</v>
      </c>
      <c r="L49" s="62">
        <v>500</v>
      </c>
      <c r="M49" s="62">
        <v>500</v>
      </c>
      <c r="N49" s="62">
        <v>500</v>
      </c>
      <c r="O49" s="62">
        <v>500</v>
      </c>
      <c r="P49" s="65">
        <v>500</v>
      </c>
    </row>
    <row r="50" spans="2:16" ht="15" customHeight="1" x14ac:dyDescent="0.35">
      <c r="B50" s="60" t="s">
        <v>28</v>
      </c>
      <c r="C50" s="83">
        <v>9850</v>
      </c>
      <c r="D50" s="62">
        <v>9350</v>
      </c>
      <c r="E50" s="62">
        <v>7850</v>
      </c>
      <c r="F50" s="63">
        <v>7350</v>
      </c>
      <c r="G50" s="64">
        <v>6450</v>
      </c>
      <c r="H50" s="61">
        <v>6200</v>
      </c>
      <c r="I50" s="62">
        <v>5950</v>
      </c>
      <c r="J50" s="62">
        <v>5700</v>
      </c>
      <c r="K50" s="62">
        <v>5450</v>
      </c>
      <c r="L50" s="62">
        <v>5200</v>
      </c>
      <c r="M50" s="62">
        <v>4950</v>
      </c>
      <c r="N50" s="62">
        <v>4700</v>
      </c>
      <c r="O50" s="62">
        <v>4450</v>
      </c>
      <c r="P50" s="65">
        <v>4200</v>
      </c>
    </row>
    <row r="51" spans="2:16" ht="15" customHeight="1" x14ac:dyDescent="0.35">
      <c r="B51" s="60" t="s">
        <v>29</v>
      </c>
      <c r="C51" s="83">
        <v>9900</v>
      </c>
      <c r="D51" s="62">
        <v>9400</v>
      </c>
      <c r="E51" s="62">
        <v>7900</v>
      </c>
      <c r="F51" s="63">
        <v>7400</v>
      </c>
      <c r="G51" s="64">
        <v>6600</v>
      </c>
      <c r="H51" s="61">
        <v>6350</v>
      </c>
      <c r="I51" s="62">
        <v>6100</v>
      </c>
      <c r="J51" s="62">
        <v>5850</v>
      </c>
      <c r="K51" s="62">
        <v>5600</v>
      </c>
      <c r="L51" s="62">
        <v>5350</v>
      </c>
      <c r="M51" s="62">
        <v>5100</v>
      </c>
      <c r="N51" s="62">
        <v>4850</v>
      </c>
      <c r="O51" s="62">
        <v>4600</v>
      </c>
      <c r="P51" s="65">
        <v>4350</v>
      </c>
    </row>
    <row r="52" spans="2:16" ht="15" customHeight="1" x14ac:dyDescent="0.35">
      <c r="B52" s="60" t="s">
        <v>32</v>
      </c>
      <c r="C52" s="54">
        <v>2400</v>
      </c>
      <c r="D52" s="55">
        <v>2400</v>
      </c>
      <c r="E52" s="55">
        <v>2400</v>
      </c>
      <c r="F52" s="56">
        <v>2400</v>
      </c>
      <c r="G52" s="57">
        <v>2400</v>
      </c>
      <c r="H52" s="58">
        <v>2400</v>
      </c>
      <c r="I52" s="55">
        <v>2400</v>
      </c>
      <c r="J52" s="55">
        <v>2400</v>
      </c>
      <c r="K52" s="55">
        <v>2400</v>
      </c>
      <c r="L52" s="55">
        <v>2400</v>
      </c>
      <c r="M52" s="55">
        <v>2400</v>
      </c>
      <c r="N52" s="55">
        <v>2400</v>
      </c>
      <c r="O52" s="55">
        <v>2400</v>
      </c>
      <c r="P52" s="59">
        <v>2400</v>
      </c>
    </row>
    <row r="53" spans="2:16" ht="15" customHeight="1" thickBot="1" x14ac:dyDescent="0.4">
      <c r="B53" s="90" t="s">
        <v>42</v>
      </c>
      <c r="C53" s="84">
        <v>4700</v>
      </c>
      <c r="D53" s="78">
        <v>4500</v>
      </c>
      <c r="E53" s="78">
        <v>3600</v>
      </c>
      <c r="F53" s="79">
        <v>3300</v>
      </c>
      <c r="G53" s="80">
        <v>2800</v>
      </c>
      <c r="H53" s="77">
        <v>2800</v>
      </c>
      <c r="I53" s="78">
        <v>2800</v>
      </c>
      <c r="J53" s="78">
        <v>2800</v>
      </c>
      <c r="K53" s="78">
        <v>2800</v>
      </c>
      <c r="L53" s="78">
        <v>2800</v>
      </c>
      <c r="M53" s="78">
        <v>2800</v>
      </c>
      <c r="N53" s="78">
        <v>2800</v>
      </c>
      <c r="O53" s="78">
        <v>2800</v>
      </c>
      <c r="P53" s="81">
        <v>2800</v>
      </c>
    </row>
    <row r="55" spans="2:16" ht="15" customHeight="1" thickBot="1" x14ac:dyDescent="0.4">
      <c r="B55" s="22" t="s">
        <v>47</v>
      </c>
    </row>
    <row r="56" spans="2:16" ht="15" customHeight="1" x14ac:dyDescent="0.35">
      <c r="B56" s="89" t="s">
        <v>50</v>
      </c>
      <c r="C56" s="72">
        <v>9600</v>
      </c>
      <c r="D56" s="73">
        <v>9000</v>
      </c>
      <c r="E56" s="73">
        <v>7200</v>
      </c>
      <c r="F56" s="74">
        <v>6600</v>
      </c>
      <c r="G56" s="75">
        <v>5650</v>
      </c>
      <c r="H56" s="72">
        <v>5400</v>
      </c>
      <c r="I56" s="73">
        <v>5150</v>
      </c>
      <c r="J56" s="73">
        <v>4900</v>
      </c>
      <c r="K56" s="73">
        <v>4650</v>
      </c>
      <c r="L56" s="73">
        <v>4400</v>
      </c>
      <c r="M56" s="73">
        <v>4150</v>
      </c>
      <c r="N56" s="73">
        <v>3900</v>
      </c>
      <c r="O56" s="73">
        <v>3650</v>
      </c>
      <c r="P56" s="76">
        <v>3400</v>
      </c>
    </row>
    <row r="57" spans="2:16" ht="15" customHeight="1" x14ac:dyDescent="0.35">
      <c r="B57" s="60" t="s">
        <v>38</v>
      </c>
      <c r="C57" s="61">
        <v>1200</v>
      </c>
      <c r="D57" s="62">
        <v>1200</v>
      </c>
      <c r="E57" s="62">
        <v>1200</v>
      </c>
      <c r="F57" s="63">
        <v>1200</v>
      </c>
      <c r="G57" s="64">
        <v>1200</v>
      </c>
      <c r="H57" s="61">
        <v>1200</v>
      </c>
      <c r="I57" s="62">
        <v>1200</v>
      </c>
      <c r="J57" s="62">
        <v>1200</v>
      </c>
      <c r="K57" s="62">
        <v>1200</v>
      </c>
      <c r="L57" s="62">
        <v>1200</v>
      </c>
      <c r="M57" s="62">
        <v>1200</v>
      </c>
      <c r="N57" s="62">
        <v>1200</v>
      </c>
      <c r="O57" s="62">
        <v>1200</v>
      </c>
      <c r="P57" s="65">
        <v>1200</v>
      </c>
    </row>
    <row r="58" spans="2:16" ht="15" customHeight="1" x14ac:dyDescent="0.35">
      <c r="B58" s="60" t="s">
        <v>39</v>
      </c>
      <c r="C58" s="61">
        <v>850</v>
      </c>
      <c r="D58" s="62">
        <v>850</v>
      </c>
      <c r="E58" s="62">
        <v>850</v>
      </c>
      <c r="F58" s="63">
        <v>850</v>
      </c>
      <c r="G58" s="64">
        <v>850</v>
      </c>
      <c r="H58" s="61">
        <v>850</v>
      </c>
      <c r="I58" s="62">
        <v>850</v>
      </c>
      <c r="J58" s="62">
        <v>850</v>
      </c>
      <c r="K58" s="62">
        <v>850</v>
      </c>
      <c r="L58" s="62">
        <v>850</v>
      </c>
      <c r="M58" s="62">
        <v>850</v>
      </c>
      <c r="N58" s="62">
        <v>850</v>
      </c>
      <c r="O58" s="62">
        <v>850</v>
      </c>
      <c r="P58" s="65">
        <v>850</v>
      </c>
    </row>
    <row r="59" spans="2:16" ht="15" customHeight="1" x14ac:dyDescent="0.35">
      <c r="B59" s="60" t="s">
        <v>40</v>
      </c>
      <c r="C59" s="61">
        <v>6800</v>
      </c>
      <c r="D59" s="62">
        <v>6800</v>
      </c>
      <c r="E59" s="62">
        <v>6800</v>
      </c>
      <c r="F59" s="63">
        <v>6800</v>
      </c>
      <c r="G59" s="64">
        <v>6800</v>
      </c>
      <c r="H59" s="61">
        <v>6800</v>
      </c>
      <c r="I59" s="62">
        <v>6800</v>
      </c>
      <c r="J59" s="62">
        <v>6800</v>
      </c>
      <c r="K59" s="62">
        <v>6800</v>
      </c>
      <c r="L59" s="62">
        <v>6800</v>
      </c>
      <c r="M59" s="62">
        <v>6800</v>
      </c>
      <c r="N59" s="62">
        <v>6800</v>
      </c>
      <c r="O59" s="62">
        <v>6800</v>
      </c>
      <c r="P59" s="65">
        <v>6800</v>
      </c>
    </row>
    <row r="60" spans="2:16" ht="15" customHeight="1" x14ac:dyDescent="0.35">
      <c r="B60" s="60" t="s">
        <v>41</v>
      </c>
      <c r="C60" s="61">
        <v>6800</v>
      </c>
      <c r="D60" s="62">
        <v>6800</v>
      </c>
      <c r="E60" s="62">
        <v>6800</v>
      </c>
      <c r="F60" s="63">
        <v>6800</v>
      </c>
      <c r="G60" s="64">
        <v>6800</v>
      </c>
      <c r="H60" s="61">
        <v>6800</v>
      </c>
      <c r="I60" s="62">
        <v>6800</v>
      </c>
      <c r="J60" s="62">
        <v>6800</v>
      </c>
      <c r="K60" s="62">
        <v>6800</v>
      </c>
      <c r="L60" s="62">
        <v>6800</v>
      </c>
      <c r="M60" s="62">
        <v>6800</v>
      </c>
      <c r="N60" s="62">
        <v>6800</v>
      </c>
      <c r="O60" s="62">
        <v>6800</v>
      </c>
      <c r="P60" s="65">
        <v>6800</v>
      </c>
    </row>
    <row r="61" spans="2:16" ht="15" customHeight="1" thickBot="1" x14ac:dyDescent="0.4">
      <c r="B61" s="90" t="s">
        <v>51</v>
      </c>
      <c r="C61" s="70">
        <v>2750</v>
      </c>
      <c r="D61" s="67">
        <v>2750</v>
      </c>
      <c r="E61" s="67">
        <v>2750</v>
      </c>
      <c r="F61" s="68">
        <v>2750</v>
      </c>
      <c r="G61" s="69">
        <v>2750</v>
      </c>
      <c r="H61" s="70">
        <v>2750</v>
      </c>
      <c r="I61" s="67">
        <v>2750</v>
      </c>
      <c r="J61" s="67">
        <v>2750</v>
      </c>
      <c r="K61" s="67">
        <v>2750</v>
      </c>
      <c r="L61" s="67">
        <v>2750</v>
      </c>
      <c r="M61" s="67">
        <v>2750</v>
      </c>
      <c r="N61" s="67">
        <v>2750</v>
      </c>
      <c r="O61" s="67">
        <v>2750</v>
      </c>
      <c r="P61" s="71">
        <v>2750</v>
      </c>
    </row>
    <row r="63" spans="2:16" ht="15" customHeight="1" thickBot="1" x14ac:dyDescent="0.4">
      <c r="B63" s="22" t="s">
        <v>49</v>
      </c>
    </row>
    <row r="64" spans="2:16" ht="15" customHeight="1" x14ac:dyDescent="0.35">
      <c r="B64" s="89" t="s">
        <v>44</v>
      </c>
      <c r="C64" s="82">
        <v>1700</v>
      </c>
      <c r="D64" s="73">
        <v>1700</v>
      </c>
      <c r="E64" s="73">
        <v>1700</v>
      </c>
      <c r="F64" s="74">
        <v>1700</v>
      </c>
      <c r="G64" s="75">
        <v>1700</v>
      </c>
      <c r="H64" s="72">
        <v>1700</v>
      </c>
      <c r="I64" s="73">
        <v>1700</v>
      </c>
      <c r="J64" s="73">
        <v>1700</v>
      </c>
      <c r="K64" s="73">
        <v>1700</v>
      </c>
      <c r="L64" s="73">
        <v>1700</v>
      </c>
      <c r="M64" s="73">
        <v>1700</v>
      </c>
      <c r="N64" s="73">
        <v>1700</v>
      </c>
      <c r="O64" s="73">
        <v>1700</v>
      </c>
      <c r="P64" s="76">
        <v>1700</v>
      </c>
    </row>
    <row r="65" spans="1:16" ht="15" customHeight="1" x14ac:dyDescent="0.35">
      <c r="B65" s="60" t="s">
        <v>45</v>
      </c>
      <c r="C65" s="83">
        <v>1700</v>
      </c>
      <c r="D65" s="62">
        <v>1700</v>
      </c>
      <c r="E65" s="62">
        <v>1700</v>
      </c>
      <c r="F65" s="63">
        <v>1700</v>
      </c>
      <c r="G65" s="64">
        <v>1700</v>
      </c>
      <c r="H65" s="61">
        <v>1700</v>
      </c>
      <c r="I65" s="62">
        <v>1700</v>
      </c>
      <c r="J65" s="62">
        <v>1700</v>
      </c>
      <c r="K65" s="62">
        <v>1700</v>
      </c>
      <c r="L65" s="62">
        <v>1700</v>
      </c>
      <c r="M65" s="62">
        <v>1700</v>
      </c>
      <c r="N65" s="62">
        <v>1700</v>
      </c>
      <c r="O65" s="62">
        <v>1700</v>
      </c>
      <c r="P65" s="65">
        <v>1700</v>
      </c>
    </row>
    <row r="66" spans="1:16" ht="15" customHeight="1" x14ac:dyDescent="0.35">
      <c r="A66" s="85"/>
      <c r="B66" s="60" t="s">
        <v>53</v>
      </c>
      <c r="C66" s="83">
        <v>1500</v>
      </c>
      <c r="D66" s="62">
        <v>1500</v>
      </c>
      <c r="E66" s="62">
        <v>1500</v>
      </c>
      <c r="F66" s="63">
        <v>1500</v>
      </c>
      <c r="G66" s="64">
        <v>1500</v>
      </c>
      <c r="H66" s="61">
        <v>1100</v>
      </c>
      <c r="I66" s="62">
        <v>1100</v>
      </c>
      <c r="J66" s="62">
        <v>1100</v>
      </c>
      <c r="K66" s="62">
        <v>1100</v>
      </c>
      <c r="L66" s="62">
        <v>1100</v>
      </c>
      <c r="M66" s="62">
        <v>1100</v>
      </c>
      <c r="N66" s="62">
        <v>1100</v>
      </c>
      <c r="O66" s="62">
        <v>1100</v>
      </c>
      <c r="P66" s="65">
        <v>1100</v>
      </c>
    </row>
    <row r="67" spans="1:16" ht="15" customHeight="1" thickBot="1" x14ac:dyDescent="0.4">
      <c r="A67" s="85"/>
      <c r="B67" s="90" t="s">
        <v>54</v>
      </c>
      <c r="C67" s="84">
        <v>600</v>
      </c>
      <c r="D67" s="78">
        <v>600</v>
      </c>
      <c r="E67" s="78">
        <v>600</v>
      </c>
      <c r="F67" s="79">
        <v>600</v>
      </c>
      <c r="G67" s="80">
        <v>600</v>
      </c>
      <c r="H67" s="77">
        <v>412</v>
      </c>
      <c r="I67" s="78">
        <v>412</v>
      </c>
      <c r="J67" s="78">
        <v>412</v>
      </c>
      <c r="K67" s="78">
        <v>412</v>
      </c>
      <c r="L67" s="78">
        <v>412</v>
      </c>
      <c r="M67" s="78">
        <v>412</v>
      </c>
      <c r="N67" s="78">
        <v>412</v>
      </c>
      <c r="O67" s="78">
        <v>412</v>
      </c>
      <c r="P67" s="81">
        <v>412</v>
      </c>
    </row>
    <row r="68" spans="1:16" ht="15" customHeight="1" x14ac:dyDescent="0.35">
      <c r="B68" s="86" t="s">
        <v>56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69" spans="1:16" ht="15" customHeight="1" x14ac:dyDescent="0.35">
      <c r="B69" s="86" t="s">
        <v>23</v>
      </c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</row>
    <row r="71" spans="1:16" ht="15" customHeight="1" thickBot="1" x14ac:dyDescent="0.4">
      <c r="B71" s="22" t="s">
        <v>60</v>
      </c>
    </row>
    <row r="72" spans="1:16" ht="15" customHeight="1" x14ac:dyDescent="0.35">
      <c r="B72" s="89" t="s">
        <v>16</v>
      </c>
      <c r="C72" s="417" t="s">
        <v>24</v>
      </c>
      <c r="D72" s="418"/>
    </row>
    <row r="73" spans="1:16" ht="15" customHeight="1" x14ac:dyDescent="0.35">
      <c r="B73" s="60" t="s">
        <v>17</v>
      </c>
      <c r="C73" s="419">
        <v>100</v>
      </c>
      <c r="D73" s="420"/>
    </row>
    <row r="74" spans="1:16" ht="15" customHeight="1" x14ac:dyDescent="0.35">
      <c r="B74" s="60" t="s">
        <v>61</v>
      </c>
      <c r="C74" s="419">
        <v>41</v>
      </c>
      <c r="D74" s="420"/>
    </row>
    <row r="75" spans="1:16" ht="15" customHeight="1" x14ac:dyDescent="0.35">
      <c r="B75" s="60" t="s">
        <v>18</v>
      </c>
      <c r="C75" s="419" t="s">
        <v>25</v>
      </c>
      <c r="D75" s="420"/>
    </row>
    <row r="76" spans="1:16" ht="15" customHeight="1" x14ac:dyDescent="0.35">
      <c r="B76" s="60" t="s">
        <v>19</v>
      </c>
      <c r="C76" s="419">
        <v>90</v>
      </c>
      <c r="D76" s="420"/>
    </row>
    <row r="77" spans="1:16" ht="15" customHeight="1" x14ac:dyDescent="0.35">
      <c r="B77" s="60" t="s">
        <v>62</v>
      </c>
      <c r="C77" s="419">
        <v>40</v>
      </c>
      <c r="D77" s="420"/>
    </row>
    <row r="78" spans="1:16" ht="15" customHeight="1" thickBot="1" x14ac:dyDescent="0.4">
      <c r="B78" s="90" t="s">
        <v>63</v>
      </c>
      <c r="C78" s="421">
        <v>85</v>
      </c>
      <c r="D78" s="422"/>
    </row>
    <row r="79" spans="1:16" ht="15" customHeight="1" x14ac:dyDescent="0.35">
      <c r="B79" s="423" t="s">
        <v>65</v>
      </c>
      <c r="C79" s="423"/>
    </row>
    <row r="80" spans="1:16" ht="15" customHeight="1" x14ac:dyDescent="0.35">
      <c r="B80" s="423" t="s">
        <v>64</v>
      </c>
      <c r="C80" s="423"/>
    </row>
  </sheetData>
  <mergeCells count="20"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C77:D77"/>
    <mergeCell ref="C78:D78"/>
    <mergeCell ref="B79:C79"/>
    <mergeCell ref="B80:C80"/>
    <mergeCell ref="H11:P11"/>
    <mergeCell ref="C72:D72"/>
    <mergeCell ref="C73:D73"/>
    <mergeCell ref="C74:D74"/>
    <mergeCell ref="C75:D75"/>
    <mergeCell ref="C76:D76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&amp;L&amp;"-,Italique"&amp;9&amp;Z&amp;F&amp;R&amp;"-,Italique"&amp;10CODIR/JMA-PH/27-10-2014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92"/>
  <sheetViews>
    <sheetView showGridLines="0" topLeftCell="B39" zoomScale="115" zoomScaleNormal="115" workbookViewId="0">
      <selection activeCell="C47" sqref="C47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117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4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4"/>
      <c r="S7" s="4"/>
    </row>
    <row r="8" spans="1:19" ht="15" customHeight="1" x14ac:dyDescent="0.35">
      <c r="A8" s="4"/>
      <c r="B8" s="138"/>
      <c r="C8" s="134">
        <v>8160</v>
      </c>
      <c r="D8" s="134">
        <v>7650</v>
      </c>
      <c r="E8" s="134">
        <v>6120</v>
      </c>
      <c r="F8" s="134">
        <v>5610</v>
      </c>
      <c r="G8" s="135">
        <v>4800</v>
      </c>
      <c r="H8" s="268">
        <f>G8-250</f>
        <v>4550</v>
      </c>
      <c r="I8" s="268">
        <f t="shared" ref="I8:P8" si="0">H8-250</f>
        <v>4300</v>
      </c>
      <c r="J8" s="268">
        <f t="shared" si="0"/>
        <v>4050</v>
      </c>
      <c r="K8" s="268">
        <f t="shared" si="0"/>
        <v>3800</v>
      </c>
      <c r="L8" s="268">
        <f t="shared" si="0"/>
        <v>3550</v>
      </c>
      <c r="M8" s="268">
        <f t="shared" si="0"/>
        <v>3300</v>
      </c>
      <c r="N8" s="268">
        <f t="shared" si="0"/>
        <v>3050</v>
      </c>
      <c r="O8" s="268">
        <f t="shared" si="0"/>
        <v>2800</v>
      </c>
      <c r="P8" s="268">
        <f t="shared" si="0"/>
        <v>2550</v>
      </c>
      <c r="Q8" s="4"/>
      <c r="R8" s="4"/>
      <c r="S8" s="4"/>
    </row>
    <row r="9" spans="1:19" ht="15" customHeight="1" thickBo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29" t="s">
        <v>1</v>
      </c>
      <c r="C11" s="431" t="s">
        <v>5</v>
      </c>
      <c r="D11" s="433" t="s">
        <v>4</v>
      </c>
      <c r="E11" s="433" t="s">
        <v>2</v>
      </c>
      <c r="F11" s="435" t="s">
        <v>3</v>
      </c>
      <c r="G11" s="437" t="s">
        <v>12</v>
      </c>
      <c r="H11" s="425" t="s">
        <v>66</v>
      </c>
      <c r="I11" s="426"/>
      <c r="J11" s="426"/>
      <c r="K11" s="426"/>
      <c r="L11" s="426"/>
      <c r="M11" s="426"/>
      <c r="N11" s="426"/>
      <c r="O11" s="426"/>
      <c r="P11" s="427"/>
      <c r="Q11" s="4"/>
      <c r="R11" s="4"/>
      <c r="S11" s="4"/>
    </row>
    <row r="12" spans="1:19" ht="32.25" customHeight="1" thickBot="1" x14ac:dyDescent="0.4">
      <c r="A12" s="4"/>
      <c r="B12" s="430"/>
      <c r="C12" s="432"/>
      <c r="D12" s="434"/>
      <c r="E12" s="434"/>
      <c r="F12" s="436"/>
      <c r="G12" s="438"/>
      <c r="H12" s="115">
        <v>0</v>
      </c>
      <c r="I12" s="116" t="s">
        <v>15</v>
      </c>
      <c r="J12" s="116">
        <v>1</v>
      </c>
      <c r="K12" s="116">
        <v>2</v>
      </c>
      <c r="L12" s="116">
        <v>3</v>
      </c>
      <c r="M12" s="284">
        <v>4</v>
      </c>
      <c r="N12" s="285">
        <v>5</v>
      </c>
      <c r="O12" s="285">
        <v>6</v>
      </c>
      <c r="P12" s="285">
        <v>7</v>
      </c>
      <c r="Q12" s="4"/>
      <c r="R12" s="4"/>
      <c r="S12" s="4"/>
    </row>
    <row r="13" spans="1:19" ht="43.5" hidden="1" customHeight="1" x14ac:dyDescent="0.35">
      <c r="A13" s="4"/>
      <c r="B13" s="118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286">
        <f t="shared" si="1"/>
        <v>3360</v>
      </c>
      <c r="N13" s="35">
        <f t="shared" si="1"/>
        <v>3110</v>
      </c>
      <c r="O13" s="35">
        <f t="shared" si="1"/>
        <v>2860</v>
      </c>
      <c r="P13" s="35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119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6">
        <f t="shared" si="1"/>
        <v>3200</v>
      </c>
      <c r="N14" s="35">
        <f t="shared" si="1"/>
        <v>2950</v>
      </c>
      <c r="O14" s="35">
        <f t="shared" si="1"/>
        <v>2700</v>
      </c>
      <c r="P14" s="35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119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6">
        <f t="shared" si="2"/>
        <v>4140</v>
      </c>
      <c r="N15" s="35">
        <f t="shared" si="2"/>
        <v>3890</v>
      </c>
      <c r="O15" s="35">
        <f t="shared" si="2"/>
        <v>3640</v>
      </c>
      <c r="P15" s="35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119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6">
        <f t="shared" si="2"/>
        <v>3200</v>
      </c>
      <c r="N16" s="35">
        <f t="shared" si="2"/>
        <v>2950</v>
      </c>
      <c r="O16" s="35">
        <f t="shared" si="2"/>
        <v>2700</v>
      </c>
      <c r="P16" s="35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119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6">
        <f t="shared" si="2"/>
        <v>3200</v>
      </c>
      <c r="N17" s="35">
        <f t="shared" si="2"/>
        <v>2950</v>
      </c>
      <c r="O17" s="35">
        <f t="shared" si="2"/>
        <v>2700</v>
      </c>
      <c r="P17" s="35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119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6">
        <f t="shared" si="2"/>
        <v>3200</v>
      </c>
      <c r="N18" s="35">
        <f t="shared" si="2"/>
        <v>2950</v>
      </c>
      <c r="O18" s="35">
        <f t="shared" si="2"/>
        <v>2700</v>
      </c>
      <c r="P18" s="35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120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2">
        <f t="shared" si="2"/>
        <v>3200</v>
      </c>
      <c r="N19" s="35">
        <f t="shared" si="2"/>
        <v>2950</v>
      </c>
      <c r="O19" s="35">
        <f t="shared" si="2"/>
        <v>2700</v>
      </c>
      <c r="P19" s="35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287"/>
      <c r="O20" s="287"/>
      <c r="P20" s="28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287"/>
      <c r="O21" s="287"/>
      <c r="P21" s="28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287"/>
      <c r="O22" s="287"/>
      <c r="P22" s="287"/>
      <c r="Q22" s="4"/>
      <c r="R22" s="4"/>
      <c r="S22" s="4"/>
    </row>
    <row r="23" spans="1:19" ht="15" customHeight="1" x14ac:dyDescent="0.35">
      <c r="B23" s="147" t="s">
        <v>70</v>
      </c>
      <c r="C23" s="213">
        <v>8700</v>
      </c>
      <c r="D23" s="214">
        <v>7950</v>
      </c>
      <c r="E23" s="214">
        <v>6950</v>
      </c>
      <c r="F23" s="214">
        <v>5900</v>
      </c>
      <c r="G23" s="183">
        <v>4980</v>
      </c>
      <c r="H23" s="216">
        <v>4730</v>
      </c>
      <c r="I23" s="214">
        <v>4480</v>
      </c>
      <c r="J23" s="214">
        <v>4230</v>
      </c>
      <c r="K23" s="214">
        <v>3980</v>
      </c>
      <c r="L23" s="214">
        <v>3730</v>
      </c>
      <c r="M23" s="215">
        <v>3480</v>
      </c>
      <c r="N23" s="128">
        <v>3230</v>
      </c>
      <c r="O23" s="128">
        <v>2980</v>
      </c>
      <c r="P23" s="128">
        <v>2730</v>
      </c>
    </row>
    <row r="24" spans="1:19" ht="15" customHeight="1" x14ac:dyDescent="0.35">
      <c r="B24" s="148" t="s">
        <v>107</v>
      </c>
      <c r="C24" s="129">
        <v>8260</v>
      </c>
      <c r="D24" s="128">
        <v>7740</v>
      </c>
      <c r="E24" s="128">
        <v>6190</v>
      </c>
      <c r="F24" s="145">
        <v>5680</v>
      </c>
      <c r="G24" s="146">
        <v>4850</v>
      </c>
      <c r="H24" s="133">
        <v>4590</v>
      </c>
      <c r="I24" s="128">
        <v>4340</v>
      </c>
      <c r="J24" s="128">
        <v>4080</v>
      </c>
      <c r="K24" s="128">
        <v>3820</v>
      </c>
      <c r="L24" s="128">
        <v>3560</v>
      </c>
      <c r="M24" s="145">
        <v>3300</v>
      </c>
      <c r="N24" s="128">
        <v>3050</v>
      </c>
      <c r="O24" s="128">
        <v>2790</v>
      </c>
      <c r="P24" s="128">
        <v>2530</v>
      </c>
    </row>
    <row r="25" spans="1:19" ht="15" hidden="1" customHeight="1" x14ac:dyDescent="0.35">
      <c r="B25" s="148" t="s">
        <v>102</v>
      </c>
      <c r="C25" s="129"/>
      <c r="D25" s="128"/>
      <c r="E25" s="128"/>
      <c r="F25" s="145"/>
      <c r="G25" s="146"/>
      <c r="H25" s="133"/>
      <c r="I25" s="128"/>
      <c r="J25" s="128"/>
      <c r="K25" s="128"/>
      <c r="L25" s="128"/>
      <c r="M25" s="145"/>
      <c r="N25" s="128"/>
      <c r="O25" s="128"/>
      <c r="P25" s="128"/>
    </row>
    <row r="26" spans="1:19" ht="15" hidden="1" customHeight="1" x14ac:dyDescent="0.35">
      <c r="B26" s="148" t="s">
        <v>102</v>
      </c>
      <c r="C26" s="129"/>
      <c r="D26" s="128"/>
      <c r="E26" s="128"/>
      <c r="F26" s="145"/>
      <c r="G26" s="146"/>
      <c r="H26" s="133"/>
      <c r="I26" s="128"/>
      <c r="J26" s="128"/>
      <c r="K26" s="128"/>
      <c r="L26" s="128"/>
      <c r="M26" s="145"/>
      <c r="N26" s="128"/>
      <c r="O26" s="128"/>
      <c r="P26" s="128"/>
    </row>
    <row r="27" spans="1:19" ht="15" customHeight="1" x14ac:dyDescent="0.35">
      <c r="B27" s="148" t="s">
        <v>110</v>
      </c>
      <c r="C27" s="129">
        <v>8260</v>
      </c>
      <c r="D27" s="128">
        <v>7740</v>
      </c>
      <c r="E27" s="128">
        <v>6190</v>
      </c>
      <c r="F27" s="145">
        <v>5680</v>
      </c>
      <c r="G27" s="146">
        <v>4850</v>
      </c>
      <c r="H27" s="133">
        <v>4590</v>
      </c>
      <c r="I27" s="128">
        <v>4340</v>
      </c>
      <c r="J27" s="128">
        <v>4080</v>
      </c>
      <c r="K27" s="128">
        <v>3820</v>
      </c>
      <c r="L27" s="128">
        <v>3560</v>
      </c>
      <c r="M27" s="145">
        <v>3300</v>
      </c>
      <c r="N27" s="128">
        <v>3050</v>
      </c>
      <c r="O27" s="128">
        <v>2790</v>
      </c>
      <c r="P27" s="128">
        <v>2530</v>
      </c>
    </row>
    <row r="28" spans="1:19" ht="15" customHeight="1" x14ac:dyDescent="0.35">
      <c r="B28" s="148" t="s">
        <v>108</v>
      </c>
      <c r="C28" s="129">
        <v>8260</v>
      </c>
      <c r="D28" s="128">
        <v>7740</v>
      </c>
      <c r="E28" s="128">
        <v>6190</v>
      </c>
      <c r="F28" s="145">
        <v>5680</v>
      </c>
      <c r="G28" s="146">
        <v>4850</v>
      </c>
      <c r="H28" s="133">
        <v>4590</v>
      </c>
      <c r="I28" s="128">
        <v>4340</v>
      </c>
      <c r="J28" s="128">
        <v>4080</v>
      </c>
      <c r="K28" s="128">
        <v>3820</v>
      </c>
      <c r="L28" s="128">
        <v>3560</v>
      </c>
      <c r="M28" s="145">
        <v>3300</v>
      </c>
      <c r="N28" s="128">
        <v>3050</v>
      </c>
      <c r="O28" s="128">
        <v>2790</v>
      </c>
      <c r="P28" s="128">
        <v>2530</v>
      </c>
    </row>
    <row r="29" spans="1:19" ht="15" customHeight="1" x14ac:dyDescent="0.35">
      <c r="B29" s="148" t="s">
        <v>69</v>
      </c>
      <c r="C29" s="129">
        <v>9290</v>
      </c>
      <c r="D29" s="128">
        <v>9155</v>
      </c>
      <c r="E29" s="128">
        <v>7435</v>
      </c>
      <c r="F29" s="145">
        <v>6815</v>
      </c>
      <c r="G29" s="146">
        <v>5835</v>
      </c>
      <c r="H29" s="133">
        <v>5580</v>
      </c>
      <c r="I29" s="128">
        <v>5330</v>
      </c>
      <c r="J29" s="128">
        <v>5075</v>
      </c>
      <c r="K29" s="128">
        <v>4825</v>
      </c>
      <c r="L29" s="128">
        <v>4570</v>
      </c>
      <c r="M29" s="145">
        <v>4315</v>
      </c>
      <c r="N29" s="128">
        <v>4065</v>
      </c>
      <c r="O29" s="128">
        <v>3810</v>
      </c>
      <c r="P29" s="128">
        <v>3560</v>
      </c>
    </row>
    <row r="30" spans="1:19" ht="15" customHeight="1" x14ac:dyDescent="0.35">
      <c r="B30" s="148" t="s">
        <v>104</v>
      </c>
      <c r="C30" s="129">
        <v>7750</v>
      </c>
      <c r="D30" s="128">
        <v>7230</v>
      </c>
      <c r="E30" s="128">
        <v>6190</v>
      </c>
      <c r="F30" s="145">
        <v>5700</v>
      </c>
      <c r="G30" s="146">
        <v>4850</v>
      </c>
      <c r="H30" s="133">
        <v>4590</v>
      </c>
      <c r="I30" s="128">
        <v>4340</v>
      </c>
      <c r="J30" s="128">
        <v>4080</v>
      </c>
      <c r="K30" s="128">
        <v>3820</v>
      </c>
      <c r="L30" s="128">
        <v>3560</v>
      </c>
      <c r="M30" s="145">
        <v>3300</v>
      </c>
      <c r="N30" s="128">
        <v>3050</v>
      </c>
      <c r="O30" s="128">
        <v>2790</v>
      </c>
      <c r="P30" s="128">
        <v>2530</v>
      </c>
    </row>
    <row r="31" spans="1:19" ht="15" customHeight="1" x14ac:dyDescent="0.35">
      <c r="B31" s="148" t="s">
        <v>105</v>
      </c>
      <c r="C31" s="129">
        <v>5000</v>
      </c>
      <c r="D31" s="128">
        <v>4650</v>
      </c>
      <c r="E31" s="128">
        <v>4450</v>
      </c>
      <c r="F31" s="145">
        <v>3650</v>
      </c>
      <c r="G31" s="146">
        <v>3150</v>
      </c>
      <c r="H31" s="133">
        <v>2944.92</v>
      </c>
      <c r="I31" s="128">
        <v>2690</v>
      </c>
      <c r="J31" s="128">
        <v>2580</v>
      </c>
      <c r="K31" s="128">
        <v>2580</v>
      </c>
      <c r="L31" s="128">
        <v>2580</v>
      </c>
      <c r="M31" s="145">
        <v>2580</v>
      </c>
      <c r="N31" s="128">
        <v>2580</v>
      </c>
      <c r="O31" s="128">
        <v>2580</v>
      </c>
      <c r="P31" s="128">
        <v>2580</v>
      </c>
      <c r="R31" s="88"/>
    </row>
    <row r="32" spans="1:19" ht="15" customHeight="1" thickBot="1" x14ac:dyDescent="0.4">
      <c r="B32" s="149" t="s">
        <v>46</v>
      </c>
      <c r="C32" s="218">
        <v>550</v>
      </c>
      <c r="D32" s="219">
        <v>550</v>
      </c>
      <c r="E32" s="219">
        <v>550</v>
      </c>
      <c r="F32" s="220">
        <v>550</v>
      </c>
      <c r="G32" s="221">
        <v>550</v>
      </c>
      <c r="H32" s="226">
        <v>550</v>
      </c>
      <c r="I32" s="219">
        <v>550</v>
      </c>
      <c r="J32" s="219">
        <v>550</v>
      </c>
      <c r="K32" s="219">
        <v>550</v>
      </c>
      <c r="L32" s="219">
        <v>550</v>
      </c>
      <c r="M32" s="220">
        <v>550</v>
      </c>
      <c r="N32" s="128">
        <v>550</v>
      </c>
      <c r="O32" s="128">
        <v>550</v>
      </c>
      <c r="P32" s="128">
        <v>550</v>
      </c>
      <c r="R32" s="88"/>
    </row>
    <row r="33" spans="2:16" ht="15" customHeight="1" x14ac:dyDescent="0.35">
      <c r="C33" s="132"/>
      <c r="D33" s="132"/>
      <c r="E33" s="132"/>
      <c r="F33" s="132"/>
      <c r="G33" s="132"/>
      <c r="H33" s="4"/>
      <c r="I33" s="4"/>
      <c r="J33" s="4"/>
      <c r="K33" s="4"/>
      <c r="L33" s="4"/>
      <c r="M33" s="4"/>
      <c r="N33" s="4"/>
      <c r="O33" s="4"/>
      <c r="P33" s="4"/>
    </row>
    <row r="34" spans="2:16" ht="15" customHeight="1" thickBot="1" x14ac:dyDescent="0.4">
      <c r="B34" s="22" t="s">
        <v>57</v>
      </c>
      <c r="C34" s="132"/>
      <c r="D34" s="132"/>
      <c r="E34" s="132"/>
      <c r="F34" s="132"/>
      <c r="G34" s="132"/>
      <c r="H34" s="4"/>
      <c r="I34" s="4"/>
      <c r="J34" s="4"/>
      <c r="K34" s="4"/>
      <c r="L34" s="4"/>
      <c r="M34" s="4"/>
      <c r="N34" s="4"/>
      <c r="O34" s="4"/>
      <c r="P34" s="4"/>
    </row>
    <row r="35" spans="2:16" ht="15" customHeight="1" x14ac:dyDescent="0.35">
      <c r="B35" s="121" t="s">
        <v>114</v>
      </c>
      <c r="C35" s="52">
        <v>5050</v>
      </c>
      <c r="D35" s="49">
        <v>5050</v>
      </c>
      <c r="E35" s="49">
        <v>5050</v>
      </c>
      <c r="F35" s="50">
        <v>5050</v>
      </c>
      <c r="G35" s="51">
        <v>5050</v>
      </c>
      <c r="H35" s="52">
        <v>5050</v>
      </c>
      <c r="I35" s="49">
        <v>5050</v>
      </c>
      <c r="J35" s="49">
        <v>5050</v>
      </c>
      <c r="K35" s="49">
        <v>5050</v>
      </c>
      <c r="L35" s="49">
        <v>5050</v>
      </c>
      <c r="M35" s="49">
        <v>5050</v>
      </c>
      <c r="N35" s="55">
        <v>5050</v>
      </c>
      <c r="O35" s="55">
        <v>5050</v>
      </c>
      <c r="P35" s="55">
        <v>5050</v>
      </c>
    </row>
    <row r="36" spans="2:16" ht="15" customHeight="1" x14ac:dyDescent="0.35">
      <c r="B36" s="288" t="s">
        <v>115</v>
      </c>
      <c r="C36" s="289">
        <v>2500</v>
      </c>
      <c r="D36" s="290">
        <v>2500</v>
      </c>
      <c r="E36" s="290">
        <v>2500</v>
      </c>
      <c r="F36" s="291">
        <v>2500</v>
      </c>
      <c r="G36" s="292">
        <v>2500</v>
      </c>
      <c r="H36" s="289">
        <v>2500</v>
      </c>
      <c r="I36" s="290">
        <v>2500</v>
      </c>
      <c r="J36" s="290">
        <v>2500</v>
      </c>
      <c r="K36" s="290">
        <v>2500</v>
      </c>
      <c r="L36" s="290">
        <v>2500</v>
      </c>
      <c r="M36" s="290">
        <v>2500</v>
      </c>
      <c r="N36" s="55">
        <v>2500</v>
      </c>
      <c r="O36" s="55">
        <v>2500</v>
      </c>
      <c r="P36" s="55">
        <v>2500</v>
      </c>
    </row>
    <row r="37" spans="2:16" ht="15" customHeight="1" thickBot="1" x14ac:dyDescent="0.4">
      <c r="B37" s="123" t="s">
        <v>59</v>
      </c>
      <c r="C37" s="70">
        <v>8700</v>
      </c>
      <c r="D37" s="67">
        <f>+C37</f>
        <v>8700</v>
      </c>
      <c r="E37" s="67">
        <v>8700</v>
      </c>
      <c r="F37" s="68">
        <v>8700</v>
      </c>
      <c r="G37" s="69">
        <v>8700</v>
      </c>
      <c r="H37" s="70">
        <v>8700</v>
      </c>
      <c r="I37" s="67">
        <v>8700</v>
      </c>
      <c r="J37" s="67">
        <v>8700</v>
      </c>
      <c r="K37" s="67">
        <v>8700</v>
      </c>
      <c r="L37" s="67">
        <v>8700</v>
      </c>
      <c r="M37" s="67">
        <v>8700</v>
      </c>
      <c r="N37" s="55">
        <v>8700</v>
      </c>
      <c r="O37" s="55">
        <v>8700</v>
      </c>
      <c r="P37" s="55">
        <v>8700</v>
      </c>
    </row>
    <row r="38" spans="2:16" ht="15" customHeight="1" x14ac:dyDescent="0.3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16" ht="15" customHeight="1" thickBot="1" x14ac:dyDescent="0.4">
      <c r="B39" s="22" t="s">
        <v>30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ht="15" customHeight="1" x14ac:dyDescent="0.35">
      <c r="B40" s="121" t="s">
        <v>33</v>
      </c>
      <c r="C40" s="213">
        <v>9500</v>
      </c>
      <c r="D40" s="214">
        <v>9500</v>
      </c>
      <c r="E40" s="214">
        <v>9500</v>
      </c>
      <c r="F40" s="215">
        <v>9500</v>
      </c>
      <c r="G40" s="183">
        <v>9500</v>
      </c>
      <c r="H40" s="216">
        <v>9500</v>
      </c>
      <c r="I40" s="214">
        <v>9500</v>
      </c>
      <c r="J40" s="214">
        <v>9500</v>
      </c>
      <c r="K40" s="214">
        <v>9500</v>
      </c>
      <c r="L40" s="214">
        <v>9500</v>
      </c>
      <c r="M40" s="214">
        <v>9500</v>
      </c>
      <c r="N40" s="128">
        <v>9500</v>
      </c>
      <c r="O40" s="128">
        <v>9500</v>
      </c>
      <c r="P40" s="128">
        <v>9500</v>
      </c>
    </row>
    <row r="41" spans="2:16" ht="15" customHeight="1" x14ac:dyDescent="0.35">
      <c r="B41" s="122" t="s">
        <v>34</v>
      </c>
      <c r="C41" s="129">
        <v>14000</v>
      </c>
      <c r="D41" s="128">
        <v>14000</v>
      </c>
      <c r="E41" s="128">
        <v>14000</v>
      </c>
      <c r="F41" s="145">
        <v>14000</v>
      </c>
      <c r="G41" s="146">
        <v>14000</v>
      </c>
      <c r="H41" s="133">
        <v>14000</v>
      </c>
      <c r="I41" s="128">
        <v>14000</v>
      </c>
      <c r="J41" s="128">
        <v>14000</v>
      </c>
      <c r="K41" s="128">
        <v>14000</v>
      </c>
      <c r="L41" s="128">
        <v>14000</v>
      </c>
      <c r="M41" s="128">
        <v>14000</v>
      </c>
      <c r="N41" s="128">
        <v>14000</v>
      </c>
      <c r="O41" s="128">
        <v>14000</v>
      </c>
      <c r="P41" s="128">
        <v>14000</v>
      </c>
    </row>
    <row r="42" spans="2:16" ht="15" customHeight="1" x14ac:dyDescent="0.35">
      <c r="B42" s="122" t="s">
        <v>35</v>
      </c>
      <c r="C42" s="129">
        <v>15000</v>
      </c>
      <c r="D42" s="128">
        <v>15000</v>
      </c>
      <c r="E42" s="128">
        <v>15000</v>
      </c>
      <c r="F42" s="145">
        <v>15000</v>
      </c>
      <c r="G42" s="146">
        <v>15000</v>
      </c>
      <c r="H42" s="133">
        <v>15000</v>
      </c>
      <c r="I42" s="128">
        <v>15000</v>
      </c>
      <c r="J42" s="128">
        <v>15000</v>
      </c>
      <c r="K42" s="128">
        <v>15000</v>
      </c>
      <c r="L42" s="128">
        <v>15000</v>
      </c>
      <c r="M42" s="128">
        <v>15000</v>
      </c>
      <c r="N42" s="128">
        <v>15000</v>
      </c>
      <c r="O42" s="128">
        <v>15000</v>
      </c>
      <c r="P42" s="128">
        <v>15000</v>
      </c>
    </row>
    <row r="43" spans="2:16" ht="15" customHeight="1" x14ac:dyDescent="0.35">
      <c r="B43" s="122" t="s">
        <v>119</v>
      </c>
      <c r="C43" s="129">
        <v>13000</v>
      </c>
      <c r="D43" s="128">
        <v>13000</v>
      </c>
      <c r="E43" s="128">
        <v>13000</v>
      </c>
      <c r="F43" s="145">
        <v>13000</v>
      </c>
      <c r="G43" s="146">
        <v>13000</v>
      </c>
      <c r="H43" s="133">
        <v>13000</v>
      </c>
      <c r="I43" s="128">
        <v>13000</v>
      </c>
      <c r="J43" s="128">
        <v>13000</v>
      </c>
      <c r="K43" s="128">
        <v>13000</v>
      </c>
      <c r="L43" s="128">
        <v>13000</v>
      </c>
      <c r="M43" s="128">
        <v>13000</v>
      </c>
      <c r="N43" s="128">
        <v>13000</v>
      </c>
      <c r="O43" s="128">
        <v>13000</v>
      </c>
      <c r="P43" s="128">
        <v>13000</v>
      </c>
    </row>
    <row r="44" spans="2:16" ht="15" customHeight="1" x14ac:dyDescent="0.35">
      <c r="B44" s="122" t="s">
        <v>120</v>
      </c>
      <c r="C44" s="129">
        <v>2000</v>
      </c>
      <c r="D44" s="128">
        <v>2000</v>
      </c>
      <c r="E44" s="128">
        <v>2000</v>
      </c>
      <c r="F44" s="145">
        <v>2000</v>
      </c>
      <c r="G44" s="146">
        <v>2000</v>
      </c>
      <c r="H44" s="133">
        <v>2000</v>
      </c>
      <c r="I44" s="128">
        <v>2000</v>
      </c>
      <c r="J44" s="128">
        <v>2000</v>
      </c>
      <c r="K44" s="128">
        <v>2000</v>
      </c>
      <c r="L44" s="128">
        <v>2000</v>
      </c>
      <c r="M44" s="128">
        <v>2000</v>
      </c>
      <c r="N44" s="128">
        <v>2000</v>
      </c>
      <c r="O44" s="128">
        <v>2000</v>
      </c>
      <c r="P44" s="128">
        <v>2000</v>
      </c>
    </row>
    <row r="45" spans="2:16" ht="15" customHeight="1" x14ac:dyDescent="0.35">
      <c r="B45" s="122" t="s">
        <v>36</v>
      </c>
      <c r="C45" s="129">
        <v>550</v>
      </c>
      <c r="D45" s="128">
        <v>550</v>
      </c>
      <c r="E45" s="128">
        <v>550</v>
      </c>
      <c r="F45" s="145">
        <v>550</v>
      </c>
      <c r="G45" s="146">
        <v>550</v>
      </c>
      <c r="H45" s="133">
        <v>550</v>
      </c>
      <c r="I45" s="128">
        <v>550</v>
      </c>
      <c r="J45" s="128">
        <v>550</v>
      </c>
      <c r="K45" s="128">
        <v>550</v>
      </c>
      <c r="L45" s="128">
        <v>550</v>
      </c>
      <c r="M45" s="128">
        <v>550</v>
      </c>
      <c r="N45" s="128">
        <v>550</v>
      </c>
      <c r="O45" s="128">
        <v>550</v>
      </c>
      <c r="P45" s="128">
        <v>550</v>
      </c>
    </row>
    <row r="46" spans="2:16" ht="15" customHeight="1" thickBot="1" x14ac:dyDescent="0.4">
      <c r="B46" s="123" t="s">
        <v>37</v>
      </c>
      <c r="C46" s="218">
        <v>250</v>
      </c>
      <c r="D46" s="219">
        <v>250</v>
      </c>
      <c r="E46" s="219">
        <v>250</v>
      </c>
      <c r="F46" s="220">
        <v>250</v>
      </c>
      <c r="G46" s="221">
        <v>250</v>
      </c>
      <c r="H46" s="218">
        <v>250</v>
      </c>
      <c r="I46" s="219">
        <v>250</v>
      </c>
      <c r="J46" s="219">
        <v>250</v>
      </c>
      <c r="K46" s="219">
        <v>250</v>
      </c>
      <c r="L46" s="219">
        <v>250</v>
      </c>
      <c r="M46" s="219">
        <v>250</v>
      </c>
      <c r="N46" s="128">
        <v>250</v>
      </c>
      <c r="O46" s="128">
        <v>250</v>
      </c>
      <c r="P46" s="128">
        <v>250</v>
      </c>
    </row>
    <row r="47" spans="2:16" ht="15" customHeight="1" x14ac:dyDescent="0.3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2:16" ht="15" customHeight="1" thickBot="1" x14ac:dyDescent="0.4">
      <c r="B48" s="22" t="s">
        <v>31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2:17" ht="15" customHeight="1" x14ac:dyDescent="0.35">
      <c r="B49" s="147" t="s">
        <v>55</v>
      </c>
      <c r="C49" s="213">
        <v>8765</v>
      </c>
      <c r="D49" s="214">
        <v>8250</v>
      </c>
      <c r="E49" s="214">
        <v>6700</v>
      </c>
      <c r="F49" s="215">
        <v>6185</v>
      </c>
      <c r="G49" s="183">
        <v>5360</v>
      </c>
      <c r="H49" s="216">
        <v>5100.4799999999996</v>
      </c>
      <c r="I49" s="214">
        <v>4840</v>
      </c>
      <c r="J49" s="214">
        <v>4585</v>
      </c>
      <c r="K49" s="214">
        <v>4325</v>
      </c>
      <c r="L49" s="214">
        <v>4070</v>
      </c>
      <c r="M49" s="214">
        <v>3810</v>
      </c>
      <c r="N49" s="128">
        <v>3550</v>
      </c>
      <c r="O49" s="128">
        <v>3295</v>
      </c>
      <c r="P49" s="128">
        <v>3035</v>
      </c>
    </row>
    <row r="50" spans="2:17" ht="15" customHeight="1" x14ac:dyDescent="0.35">
      <c r="B50" s="148" t="s">
        <v>28</v>
      </c>
      <c r="C50" s="129">
        <v>10020</v>
      </c>
      <c r="D50" s="128">
        <v>9520</v>
      </c>
      <c r="E50" s="128">
        <v>7984.68</v>
      </c>
      <c r="F50" s="145">
        <v>7480</v>
      </c>
      <c r="G50" s="146">
        <v>6560</v>
      </c>
      <c r="H50" s="133">
        <v>6304.76</v>
      </c>
      <c r="I50" s="128">
        <v>6050</v>
      </c>
      <c r="J50" s="128">
        <v>5800</v>
      </c>
      <c r="K50" s="128">
        <v>5545</v>
      </c>
      <c r="L50" s="128">
        <v>5290</v>
      </c>
      <c r="M50" s="128">
        <v>5035</v>
      </c>
      <c r="N50" s="128">
        <v>4780</v>
      </c>
      <c r="O50" s="128">
        <v>4523.6400000000003</v>
      </c>
      <c r="P50" s="128">
        <v>4275</v>
      </c>
    </row>
    <row r="51" spans="2:17" ht="15" customHeight="1" x14ac:dyDescent="0.35">
      <c r="B51" s="148" t="s">
        <v>29</v>
      </c>
      <c r="C51" s="129">
        <v>10070</v>
      </c>
      <c r="D51" s="128">
        <v>9565</v>
      </c>
      <c r="E51" s="128">
        <v>8035.28</v>
      </c>
      <c r="F51" s="145">
        <v>7530</v>
      </c>
      <c r="G51" s="146">
        <v>6709.56</v>
      </c>
      <c r="H51" s="133">
        <v>6456.56</v>
      </c>
      <c r="I51" s="128">
        <v>6205</v>
      </c>
      <c r="J51" s="128">
        <v>5950</v>
      </c>
      <c r="K51" s="128">
        <v>5700</v>
      </c>
      <c r="L51" s="128">
        <v>5444.56</v>
      </c>
      <c r="M51" s="128">
        <v>5190</v>
      </c>
      <c r="N51" s="128">
        <v>4940</v>
      </c>
      <c r="O51" s="128">
        <v>4675.4399999999996</v>
      </c>
      <c r="P51" s="128">
        <v>4425</v>
      </c>
    </row>
    <row r="52" spans="2:17" ht="15" customHeight="1" x14ac:dyDescent="0.35">
      <c r="B52" s="148" t="s">
        <v>111</v>
      </c>
      <c r="C52" s="129">
        <v>9305</v>
      </c>
      <c r="D52" s="128">
        <v>8800</v>
      </c>
      <c r="E52" s="128">
        <v>7280</v>
      </c>
      <c r="F52" s="145">
        <v>6775</v>
      </c>
      <c r="G52" s="146">
        <v>5965</v>
      </c>
      <c r="H52" s="133">
        <v>5710</v>
      </c>
      <c r="I52" s="128">
        <v>5460</v>
      </c>
      <c r="J52" s="128">
        <v>5205</v>
      </c>
      <c r="K52" s="128">
        <v>4950</v>
      </c>
      <c r="L52" s="128">
        <v>4700</v>
      </c>
      <c r="M52" s="128">
        <v>4450</v>
      </c>
      <c r="N52" s="128">
        <v>4195</v>
      </c>
      <c r="O52" s="128">
        <v>3940</v>
      </c>
      <c r="P52" s="128">
        <v>3685</v>
      </c>
    </row>
    <row r="53" spans="2:17" ht="15" customHeight="1" x14ac:dyDescent="0.35">
      <c r="B53" s="148" t="s">
        <v>109</v>
      </c>
      <c r="C53" s="129">
        <v>8760</v>
      </c>
      <c r="D53" s="128">
        <v>8200</v>
      </c>
      <c r="E53" s="128">
        <v>6550</v>
      </c>
      <c r="F53" s="145">
        <v>6000</v>
      </c>
      <c r="G53" s="146">
        <v>5125</v>
      </c>
      <c r="H53" s="133">
        <v>4860</v>
      </c>
      <c r="I53" s="128">
        <v>4585</v>
      </c>
      <c r="J53" s="128">
        <v>4320</v>
      </c>
      <c r="K53" s="128">
        <v>4055</v>
      </c>
      <c r="L53" s="128">
        <v>3780</v>
      </c>
      <c r="M53" s="128">
        <v>3515</v>
      </c>
      <c r="N53" s="128">
        <v>3260</v>
      </c>
      <c r="O53" s="128">
        <v>3005</v>
      </c>
      <c r="P53" s="128">
        <v>2750</v>
      </c>
      <c r="Q53" s="5">
        <v>2750</v>
      </c>
    </row>
    <row r="54" spans="2:17" ht="15" customHeight="1" x14ac:dyDescent="0.35">
      <c r="B54" s="148" t="s">
        <v>32</v>
      </c>
      <c r="C54" s="129">
        <v>2500</v>
      </c>
      <c r="D54" s="128">
        <v>2500</v>
      </c>
      <c r="E54" s="128">
        <v>2500</v>
      </c>
      <c r="F54" s="145">
        <v>2500</v>
      </c>
      <c r="G54" s="146">
        <v>2500</v>
      </c>
      <c r="H54" s="129">
        <v>2500</v>
      </c>
      <c r="I54" s="128">
        <v>2500</v>
      </c>
      <c r="J54" s="128">
        <v>2500</v>
      </c>
      <c r="K54" s="128">
        <v>2500</v>
      </c>
      <c r="L54" s="128">
        <v>2500</v>
      </c>
      <c r="M54" s="128">
        <v>2500</v>
      </c>
      <c r="N54" s="128">
        <v>2500</v>
      </c>
      <c r="O54" s="128">
        <v>2500</v>
      </c>
      <c r="P54" s="128">
        <v>2500</v>
      </c>
    </row>
    <row r="55" spans="2:17" ht="15" customHeight="1" thickBot="1" x14ac:dyDescent="0.4">
      <c r="B55" s="149" t="s">
        <v>42</v>
      </c>
      <c r="C55" s="218">
        <v>5295</v>
      </c>
      <c r="D55" s="219">
        <v>5090</v>
      </c>
      <c r="E55" s="219">
        <v>4175</v>
      </c>
      <c r="F55" s="220">
        <v>3410.44</v>
      </c>
      <c r="G55" s="221">
        <v>2895</v>
      </c>
      <c r="H55" s="218" t="s">
        <v>121</v>
      </c>
      <c r="I55" s="219"/>
      <c r="J55" s="219"/>
      <c r="K55" s="219"/>
      <c r="L55" s="219"/>
      <c r="M55" s="219"/>
      <c r="N55" s="219"/>
      <c r="O55" s="219"/>
      <c r="P55" s="222"/>
    </row>
    <row r="56" spans="2:17" ht="15" customHeight="1" x14ac:dyDescent="0.3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 t="e">
        <f>((Q50/'[1]GRILLE 15-16 manuel V11 (2)'!Q46)-1)*100</f>
        <v>#DIV/0!</v>
      </c>
    </row>
    <row r="57" spans="2:17" ht="15" customHeight="1" thickBot="1" x14ac:dyDescent="0.4">
      <c r="B57" s="22" t="s">
        <v>47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2:17" ht="15" customHeight="1" x14ac:dyDescent="0.35">
      <c r="B58" s="147" t="s">
        <v>50</v>
      </c>
      <c r="C58" s="213">
        <v>9910</v>
      </c>
      <c r="D58" s="214">
        <v>9290</v>
      </c>
      <c r="E58" s="214">
        <v>7430</v>
      </c>
      <c r="F58" s="215">
        <v>6810</v>
      </c>
      <c r="G58" s="183">
        <v>5830</v>
      </c>
      <c r="H58" s="216">
        <v>5570</v>
      </c>
      <c r="I58" s="214">
        <v>5320</v>
      </c>
      <c r="J58" s="214">
        <v>5060</v>
      </c>
      <c r="K58" s="214">
        <v>4800</v>
      </c>
      <c r="L58" s="214">
        <v>4540</v>
      </c>
      <c r="M58" s="214">
        <v>4290</v>
      </c>
      <c r="N58" s="128">
        <v>4030</v>
      </c>
      <c r="O58" s="128">
        <v>3770</v>
      </c>
      <c r="P58" s="128">
        <v>3510</v>
      </c>
    </row>
    <row r="59" spans="2:17" ht="15" customHeight="1" x14ac:dyDescent="0.35">
      <c r="B59" s="148" t="s">
        <v>118</v>
      </c>
      <c r="C59" s="129">
        <v>9500</v>
      </c>
      <c r="D59" s="229">
        <v>8980</v>
      </c>
      <c r="E59" s="230">
        <v>7430</v>
      </c>
      <c r="F59" s="231">
        <v>6920</v>
      </c>
      <c r="G59" s="232">
        <v>6090</v>
      </c>
      <c r="H59" s="230">
        <v>5830</v>
      </c>
      <c r="I59" s="230">
        <v>5580</v>
      </c>
      <c r="J59" s="229">
        <v>5320</v>
      </c>
      <c r="K59" s="230">
        <v>5060</v>
      </c>
      <c r="L59" s="229">
        <v>4800</v>
      </c>
      <c r="M59" s="230">
        <v>4540</v>
      </c>
      <c r="N59" s="128">
        <v>4290</v>
      </c>
      <c r="O59" s="128">
        <v>4030</v>
      </c>
      <c r="P59" s="128">
        <v>3770</v>
      </c>
    </row>
    <row r="60" spans="2:17" ht="15" customHeight="1" x14ac:dyDescent="0.35">
      <c r="B60" s="148" t="s">
        <v>40</v>
      </c>
      <c r="C60" s="129">
        <v>7080</v>
      </c>
      <c r="D60" s="128">
        <v>7080</v>
      </c>
      <c r="E60" s="133">
        <v>7080</v>
      </c>
      <c r="F60" s="145">
        <v>7080</v>
      </c>
      <c r="G60" s="146">
        <v>7080</v>
      </c>
      <c r="H60" s="133">
        <v>7080</v>
      </c>
      <c r="I60" s="133">
        <v>7080</v>
      </c>
      <c r="J60" s="128">
        <v>7080</v>
      </c>
      <c r="K60" s="133">
        <v>7080</v>
      </c>
      <c r="L60" s="128">
        <v>7080</v>
      </c>
      <c r="M60" s="133">
        <v>7080</v>
      </c>
      <c r="N60" s="128">
        <v>7080</v>
      </c>
      <c r="O60" s="128">
        <v>7080</v>
      </c>
      <c r="P60" s="128">
        <v>7080</v>
      </c>
    </row>
    <row r="61" spans="2:17" ht="15" customHeight="1" x14ac:dyDescent="0.35">
      <c r="B61" s="148" t="s">
        <v>41</v>
      </c>
      <c r="C61" s="129">
        <v>7080</v>
      </c>
      <c r="D61" s="128">
        <v>7080</v>
      </c>
      <c r="E61" s="133">
        <v>7080</v>
      </c>
      <c r="F61" s="145">
        <v>7080</v>
      </c>
      <c r="G61" s="146">
        <v>7080</v>
      </c>
      <c r="H61" s="133">
        <v>7080</v>
      </c>
      <c r="I61" s="133">
        <v>7080</v>
      </c>
      <c r="J61" s="128">
        <v>7080</v>
      </c>
      <c r="K61" s="133">
        <v>7080</v>
      </c>
      <c r="L61" s="128">
        <v>7080</v>
      </c>
      <c r="M61" s="133">
        <v>7080</v>
      </c>
      <c r="N61" s="128">
        <v>7080</v>
      </c>
      <c r="O61" s="128">
        <v>7080</v>
      </c>
      <c r="P61" s="128">
        <v>7080</v>
      </c>
    </row>
    <row r="62" spans="2:17" ht="15" customHeight="1" thickBot="1" x14ac:dyDescent="0.4">
      <c r="B62" s="149" t="s">
        <v>116</v>
      </c>
      <c r="C62" s="218">
        <v>2840</v>
      </c>
      <c r="D62" s="219">
        <v>2840</v>
      </c>
      <c r="E62" s="226">
        <v>2840</v>
      </c>
      <c r="F62" s="220">
        <v>2840</v>
      </c>
      <c r="G62" s="221">
        <v>2840</v>
      </c>
      <c r="H62" s="226">
        <v>2840</v>
      </c>
      <c r="I62" s="226">
        <v>2840</v>
      </c>
      <c r="J62" s="219">
        <v>2840</v>
      </c>
      <c r="K62" s="226">
        <v>2840</v>
      </c>
      <c r="L62" s="219">
        <v>2840</v>
      </c>
      <c r="M62" s="226">
        <v>2840</v>
      </c>
      <c r="N62" s="128">
        <v>2840</v>
      </c>
      <c r="O62" s="128">
        <v>2840</v>
      </c>
      <c r="P62" s="128">
        <v>2840</v>
      </c>
    </row>
    <row r="63" spans="2:17" ht="15" customHeight="1" x14ac:dyDescent="0.35"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</row>
    <row r="64" spans="2:17" ht="15" customHeight="1" thickBot="1" x14ac:dyDescent="0.4">
      <c r="B64" s="22" t="s">
        <v>49</v>
      </c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</row>
    <row r="65" spans="1:16" ht="15" customHeight="1" x14ac:dyDescent="0.35">
      <c r="B65" s="147" t="s">
        <v>122</v>
      </c>
      <c r="C65" s="213">
        <v>1800</v>
      </c>
      <c r="D65" s="214">
        <v>1800</v>
      </c>
      <c r="E65" s="214">
        <v>1800</v>
      </c>
      <c r="F65" s="215">
        <v>1800</v>
      </c>
      <c r="G65" s="183">
        <v>1800</v>
      </c>
      <c r="H65" s="216">
        <v>1800</v>
      </c>
      <c r="I65" s="214">
        <v>1800</v>
      </c>
      <c r="J65" s="214">
        <v>1800</v>
      </c>
      <c r="K65" s="214">
        <v>1800</v>
      </c>
      <c r="L65" s="214">
        <v>1800</v>
      </c>
      <c r="M65" s="214">
        <v>1800</v>
      </c>
      <c r="N65" s="128">
        <v>1800</v>
      </c>
      <c r="O65" s="128">
        <v>1800</v>
      </c>
      <c r="P65" s="128">
        <v>1800</v>
      </c>
    </row>
    <row r="66" spans="1:16" ht="15" customHeight="1" x14ac:dyDescent="0.35">
      <c r="B66" s="148" t="s">
        <v>123</v>
      </c>
      <c r="C66" s="129">
        <v>3600</v>
      </c>
      <c r="D66" s="229">
        <v>3600</v>
      </c>
      <c r="E66" s="230">
        <v>3600</v>
      </c>
      <c r="F66" s="231">
        <v>3600</v>
      </c>
      <c r="G66" s="232">
        <v>3600</v>
      </c>
      <c r="H66" s="230">
        <v>3600</v>
      </c>
      <c r="I66" s="230">
        <v>3600</v>
      </c>
      <c r="J66" s="229">
        <v>3600</v>
      </c>
      <c r="K66" s="230">
        <v>3600</v>
      </c>
      <c r="L66" s="229">
        <v>3600</v>
      </c>
      <c r="M66" s="230">
        <v>3600</v>
      </c>
      <c r="N66" s="128">
        <v>3600</v>
      </c>
      <c r="O66" s="128">
        <v>3600</v>
      </c>
      <c r="P66" s="128">
        <v>3600</v>
      </c>
    </row>
    <row r="67" spans="1:16" ht="15" customHeight="1" x14ac:dyDescent="0.35">
      <c r="B67" s="148" t="s">
        <v>45</v>
      </c>
      <c r="C67" s="129">
        <v>1300</v>
      </c>
      <c r="D67" s="229">
        <v>1300</v>
      </c>
      <c r="E67" s="230">
        <v>1300</v>
      </c>
      <c r="F67" s="231">
        <v>1300</v>
      </c>
      <c r="G67" s="232">
        <v>1300</v>
      </c>
      <c r="H67" s="230">
        <v>1300</v>
      </c>
      <c r="I67" s="230">
        <v>1300</v>
      </c>
      <c r="J67" s="229">
        <v>1300</v>
      </c>
      <c r="K67" s="230">
        <v>1300</v>
      </c>
      <c r="L67" s="229">
        <v>1300</v>
      </c>
      <c r="M67" s="230">
        <v>1300</v>
      </c>
      <c r="N67" s="128">
        <v>1300</v>
      </c>
      <c r="O67" s="128">
        <v>1300</v>
      </c>
      <c r="P67" s="128">
        <v>1300</v>
      </c>
    </row>
    <row r="68" spans="1:16" ht="15" customHeight="1" x14ac:dyDescent="0.35">
      <c r="B68" s="148" t="s">
        <v>45</v>
      </c>
      <c r="C68" s="129">
        <v>2400</v>
      </c>
      <c r="D68" s="229">
        <v>2400</v>
      </c>
      <c r="E68" s="230">
        <v>2400</v>
      </c>
      <c r="F68" s="231">
        <v>2400</v>
      </c>
      <c r="G68" s="232">
        <v>2400</v>
      </c>
      <c r="H68" s="230">
        <v>2400</v>
      </c>
      <c r="I68" s="230">
        <v>2400</v>
      </c>
      <c r="J68" s="229">
        <v>2400</v>
      </c>
      <c r="K68" s="230">
        <v>2400</v>
      </c>
      <c r="L68" s="229">
        <v>2400</v>
      </c>
      <c r="M68" s="230">
        <v>2400</v>
      </c>
      <c r="N68" s="128">
        <v>2400</v>
      </c>
      <c r="O68" s="128">
        <v>2400</v>
      </c>
      <c r="P68" s="128">
        <v>2400</v>
      </c>
    </row>
    <row r="69" spans="1:16" ht="15" customHeight="1" x14ac:dyDescent="0.35">
      <c r="B69" s="148" t="s">
        <v>84</v>
      </c>
      <c r="C69" s="129">
        <v>1520</v>
      </c>
      <c r="D69" s="128">
        <v>1520</v>
      </c>
      <c r="E69" s="133">
        <v>1520</v>
      </c>
      <c r="F69" s="145">
        <v>1520</v>
      </c>
      <c r="G69" s="146">
        <v>1520</v>
      </c>
      <c r="H69" s="133">
        <v>1200</v>
      </c>
      <c r="I69" s="133">
        <v>1200</v>
      </c>
      <c r="J69" s="128">
        <v>1200</v>
      </c>
      <c r="K69" s="133">
        <v>1200</v>
      </c>
      <c r="L69" s="128">
        <v>1200</v>
      </c>
      <c r="M69" s="133">
        <v>1200</v>
      </c>
      <c r="N69" s="128">
        <v>1200</v>
      </c>
      <c r="O69" s="128">
        <v>1200</v>
      </c>
      <c r="P69" s="128">
        <v>1200</v>
      </c>
    </row>
    <row r="70" spans="1:16" ht="15" customHeight="1" x14ac:dyDescent="0.35">
      <c r="B70" s="148" t="s">
        <v>85</v>
      </c>
      <c r="C70" s="129">
        <v>622.38</v>
      </c>
      <c r="D70" s="128">
        <v>622.38</v>
      </c>
      <c r="E70" s="133">
        <v>622.38</v>
      </c>
      <c r="F70" s="145">
        <v>622.38</v>
      </c>
      <c r="G70" s="146">
        <v>622.38</v>
      </c>
      <c r="H70" s="133">
        <v>425.28288000000003</v>
      </c>
      <c r="I70" s="133">
        <v>425.28288000000003</v>
      </c>
      <c r="J70" s="128">
        <v>425.28288000000003</v>
      </c>
      <c r="K70" s="133">
        <v>425.28288000000003</v>
      </c>
      <c r="L70" s="128">
        <v>425.28288000000003</v>
      </c>
      <c r="M70" s="133">
        <v>425.28288000000003</v>
      </c>
      <c r="N70" s="128">
        <v>425.28288000000003</v>
      </c>
      <c r="O70" s="128">
        <v>425.28288000000003</v>
      </c>
      <c r="P70" s="128">
        <v>425.28288000000003</v>
      </c>
    </row>
    <row r="71" spans="1:16" ht="15" customHeight="1" thickBot="1" x14ac:dyDescent="0.4">
      <c r="A71" s="85"/>
      <c r="B71" s="149" t="s">
        <v>93</v>
      </c>
      <c r="C71" s="218">
        <v>1550</v>
      </c>
      <c r="D71" s="219">
        <v>1550</v>
      </c>
      <c r="E71" s="226">
        <v>1550</v>
      </c>
      <c r="F71" s="220">
        <v>1550</v>
      </c>
      <c r="G71" s="221">
        <v>1550</v>
      </c>
      <c r="H71" s="226">
        <v>1200</v>
      </c>
      <c r="I71" s="226">
        <v>1200</v>
      </c>
      <c r="J71" s="219">
        <v>1200</v>
      </c>
      <c r="K71" s="226">
        <v>1200</v>
      </c>
      <c r="L71" s="219">
        <v>1200</v>
      </c>
      <c r="M71" s="226">
        <v>1200</v>
      </c>
      <c r="N71" s="128">
        <v>1200</v>
      </c>
      <c r="O71" s="128">
        <v>1200</v>
      </c>
      <c r="P71" s="128">
        <v>1200</v>
      </c>
    </row>
    <row r="72" spans="1:16" ht="15" customHeight="1" x14ac:dyDescent="0.35">
      <c r="B72" s="124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</row>
    <row r="73" spans="1:16" ht="15" customHeight="1" x14ac:dyDescent="0.35">
      <c r="B73" s="124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</row>
    <row r="74" spans="1:16" ht="15" customHeight="1" x14ac:dyDescent="0.3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ht="15" customHeight="1" thickBot="1" x14ac:dyDescent="0.4">
      <c r="B75" s="22" t="s">
        <v>60</v>
      </c>
    </row>
    <row r="76" spans="1:16" ht="15" customHeight="1" x14ac:dyDescent="0.35">
      <c r="B76" s="121" t="s">
        <v>16</v>
      </c>
      <c r="C76" s="417" t="s">
        <v>24</v>
      </c>
      <c r="D76" s="418"/>
      <c r="H76" s="212"/>
      <c r="I76" s="212"/>
    </row>
    <row r="77" spans="1:16" ht="15" customHeight="1" x14ac:dyDescent="0.35">
      <c r="B77" s="122" t="s">
        <v>17</v>
      </c>
      <c r="C77" s="419">
        <v>100</v>
      </c>
      <c r="D77" s="420"/>
      <c r="H77" s="212"/>
      <c r="I77" s="212"/>
    </row>
    <row r="78" spans="1:16" ht="15" customHeight="1" x14ac:dyDescent="0.35">
      <c r="B78" s="122" t="s">
        <v>61</v>
      </c>
      <c r="C78" s="419">
        <v>41</v>
      </c>
      <c r="D78" s="420"/>
      <c r="H78" s="212"/>
      <c r="I78" s="212"/>
    </row>
    <row r="79" spans="1:16" ht="15" customHeight="1" x14ac:dyDescent="0.35">
      <c r="B79" s="122" t="s">
        <v>18</v>
      </c>
      <c r="C79" s="419" t="s">
        <v>113</v>
      </c>
      <c r="D79" s="420"/>
      <c r="H79" s="212"/>
      <c r="I79" s="212"/>
    </row>
    <row r="80" spans="1:16" ht="15" customHeight="1" x14ac:dyDescent="0.35">
      <c r="B80" s="122" t="s">
        <v>106</v>
      </c>
      <c r="C80" s="419">
        <v>50</v>
      </c>
      <c r="D80" s="420"/>
      <c r="H80" s="212"/>
      <c r="I80" s="212"/>
    </row>
    <row r="81" spans="2:16" ht="15" customHeight="1" x14ac:dyDescent="0.35">
      <c r="B81" s="122" t="s">
        <v>19</v>
      </c>
      <c r="C81" s="419">
        <v>90</v>
      </c>
      <c r="D81" s="420"/>
      <c r="H81" s="212"/>
      <c r="I81" s="212"/>
    </row>
    <row r="82" spans="2:16" ht="15" customHeight="1" x14ac:dyDescent="0.35">
      <c r="B82" s="122" t="s">
        <v>62</v>
      </c>
      <c r="C82" s="419">
        <v>40</v>
      </c>
      <c r="D82" s="420"/>
      <c r="H82" s="212"/>
      <c r="I82" s="212"/>
    </row>
    <row r="83" spans="2:16" ht="15" customHeight="1" thickBot="1" x14ac:dyDescent="0.4">
      <c r="B83" s="123" t="s">
        <v>63</v>
      </c>
      <c r="C83" s="421">
        <v>85</v>
      </c>
      <c r="D83" s="422"/>
      <c r="H83" s="212"/>
      <c r="I83" s="212"/>
    </row>
    <row r="84" spans="2:16" ht="15" customHeight="1" x14ac:dyDescent="0.35">
      <c r="B84" s="423" t="s">
        <v>112</v>
      </c>
      <c r="C84" s="423"/>
      <c r="H84" s="212"/>
      <c r="I84" s="212"/>
    </row>
    <row r="86" spans="2:16" ht="27" customHeight="1" thickBot="1" x14ac:dyDescent="0.4"/>
    <row r="87" spans="2:16" ht="22.5" customHeight="1" thickBot="1" x14ac:dyDescent="0.4">
      <c r="B87" s="394" t="s">
        <v>135</v>
      </c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5"/>
      <c r="P87" s="396"/>
    </row>
    <row r="89" spans="2:16" ht="15" customHeight="1" x14ac:dyDescent="0.35">
      <c r="B89" s="424" t="s">
        <v>136</v>
      </c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</row>
    <row r="90" spans="2:16" ht="15" customHeight="1" x14ac:dyDescent="0.35"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</row>
    <row r="91" spans="2:16" ht="15" customHeight="1" x14ac:dyDescent="0.35"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</row>
    <row r="92" spans="2:16" ht="15" customHeight="1" x14ac:dyDescent="0.35"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</row>
  </sheetData>
  <mergeCells count="22"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B89:P92"/>
    <mergeCell ref="H11:P11"/>
    <mergeCell ref="C76:D76"/>
    <mergeCell ref="C77:D77"/>
    <mergeCell ref="C78:D78"/>
    <mergeCell ref="C79:D79"/>
    <mergeCell ref="C80:D80"/>
    <mergeCell ref="C81:D81"/>
    <mergeCell ref="C82:D82"/>
    <mergeCell ref="C83:D83"/>
    <mergeCell ref="B84:C84"/>
    <mergeCell ref="B87:P87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&amp;L&amp;"-,Italique"&amp;9&amp;Z&amp;F&amp;R&amp;"-,Italique"&amp;10PH/30-11-2015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96"/>
  <sheetViews>
    <sheetView showGridLines="0" topLeftCell="A5" zoomScale="130" zoomScaleNormal="130" workbookViewId="0">
      <selection activeCell="C47" sqref="C47"/>
    </sheetView>
  </sheetViews>
  <sheetFormatPr baseColWidth="10" defaultColWidth="11.453125" defaultRowHeight="15" customHeight="1" x14ac:dyDescent="0.35"/>
  <cols>
    <col min="1" max="1" width="2" style="5" customWidth="1"/>
    <col min="2" max="2" width="49.81640625" style="5" customWidth="1"/>
    <col min="3" max="6" width="7.81640625" style="5" customWidth="1"/>
    <col min="7" max="7" width="8.54296875" style="5" customWidth="1"/>
    <col min="8" max="16" width="7.81640625" style="5" customWidth="1"/>
    <col min="17" max="17" width="1.1796875" style="5" customWidth="1"/>
    <col min="18" max="18" width="11.453125" style="306"/>
    <col min="19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6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6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6"/>
      <c r="S4" s="4"/>
    </row>
    <row r="5" spans="1:19" ht="30" customHeight="1" thickBot="1" x14ac:dyDescent="0.4">
      <c r="A5" s="4"/>
      <c r="B5" s="445" t="s">
        <v>139</v>
      </c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7"/>
      <c r="Q5" s="4"/>
      <c r="R5" s="6"/>
      <c r="S5" s="4"/>
    </row>
    <row r="6" spans="1:19" ht="17.25" customHeight="1" thickBot="1" x14ac:dyDescent="0.4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6"/>
      <c r="S6" s="4"/>
    </row>
    <row r="7" spans="1:19" ht="15" hidden="1" customHeight="1" x14ac:dyDescent="0.35">
      <c r="A7" s="4"/>
      <c r="B7" s="4"/>
      <c r="C7" s="14"/>
      <c r="D7" s="14"/>
      <c r="E7" s="14"/>
      <c r="F7" s="14"/>
      <c r="G7" s="14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6"/>
      <c r="S7" s="4"/>
    </row>
    <row r="8" spans="1:19" ht="15" hidden="1" customHeight="1" x14ac:dyDescent="0.35">
      <c r="A8" s="4"/>
      <c r="B8" s="138"/>
      <c r="C8" s="134">
        <v>8160</v>
      </c>
      <c r="D8" s="134">
        <v>7650</v>
      </c>
      <c r="E8" s="134">
        <v>6120</v>
      </c>
      <c r="F8" s="134">
        <v>5610</v>
      </c>
      <c r="G8" s="135">
        <v>4800</v>
      </c>
      <c r="H8" s="293">
        <f>G8-250</f>
        <v>4550</v>
      </c>
      <c r="I8" s="293">
        <f t="shared" ref="I8:P8" si="0">H8-250</f>
        <v>4300</v>
      </c>
      <c r="J8" s="293">
        <f t="shared" si="0"/>
        <v>4050</v>
      </c>
      <c r="K8" s="293">
        <f t="shared" si="0"/>
        <v>3800</v>
      </c>
      <c r="L8" s="293">
        <f t="shared" si="0"/>
        <v>3550</v>
      </c>
      <c r="M8" s="293">
        <f t="shared" si="0"/>
        <v>3300</v>
      </c>
      <c r="N8" s="293">
        <f t="shared" si="0"/>
        <v>3050</v>
      </c>
      <c r="O8" s="293">
        <f t="shared" si="0"/>
        <v>2800</v>
      </c>
      <c r="P8" s="293">
        <f t="shared" si="0"/>
        <v>2550</v>
      </c>
      <c r="Q8" s="4"/>
      <c r="R8" s="6"/>
      <c r="S8" s="4"/>
    </row>
    <row r="9" spans="1:19" ht="15" hidden="1" customHeight="1" thickBo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6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140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6"/>
      <c r="S11" s="4"/>
    </row>
    <row r="12" spans="1:19" ht="39.7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6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6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6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6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6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6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6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6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6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6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  <c r="S22" s="4"/>
    </row>
    <row r="23" spans="1:19" ht="15" customHeight="1" x14ac:dyDescent="0.35">
      <c r="B23" s="112" t="s">
        <v>70</v>
      </c>
      <c r="C23" s="340">
        <v>9040</v>
      </c>
      <c r="D23" s="341">
        <v>8270</v>
      </c>
      <c r="E23" s="341">
        <v>7220</v>
      </c>
      <c r="F23" s="352">
        <v>6200</v>
      </c>
      <c r="G23" s="355">
        <v>5135</v>
      </c>
      <c r="H23" s="354">
        <v>4885</v>
      </c>
      <c r="I23" s="341">
        <v>4635</v>
      </c>
      <c r="J23" s="341">
        <v>4385</v>
      </c>
      <c r="K23" s="341">
        <v>4135</v>
      </c>
      <c r="L23" s="341">
        <v>3885</v>
      </c>
      <c r="M23" s="341">
        <v>3635</v>
      </c>
      <c r="N23" s="341">
        <v>3385</v>
      </c>
      <c r="O23" s="341">
        <v>3135</v>
      </c>
      <c r="P23" s="342">
        <v>2885</v>
      </c>
      <c r="R23" s="305"/>
    </row>
    <row r="24" spans="1:19" ht="15" customHeight="1" x14ac:dyDescent="0.35">
      <c r="B24" s="113" t="s">
        <v>107</v>
      </c>
      <c r="C24" s="331">
        <v>8425</v>
      </c>
      <c r="D24" s="333">
        <v>7900</v>
      </c>
      <c r="E24" s="333">
        <v>6310</v>
      </c>
      <c r="F24" s="334">
        <v>5795</v>
      </c>
      <c r="G24" s="335">
        <v>4950</v>
      </c>
      <c r="H24" s="332">
        <v>4685</v>
      </c>
      <c r="I24" s="333">
        <v>4425</v>
      </c>
      <c r="J24" s="333">
        <v>4160</v>
      </c>
      <c r="K24" s="333">
        <v>3900</v>
      </c>
      <c r="L24" s="333">
        <v>3635</v>
      </c>
      <c r="M24" s="333">
        <v>3365</v>
      </c>
      <c r="N24" s="333">
        <v>3110</v>
      </c>
      <c r="O24" s="333">
        <v>2850</v>
      </c>
      <c r="P24" s="336">
        <v>2585</v>
      </c>
      <c r="R24" s="305"/>
    </row>
    <row r="25" spans="1:19" ht="15" hidden="1" customHeight="1" x14ac:dyDescent="0.35">
      <c r="B25" s="113" t="s">
        <v>102</v>
      </c>
      <c r="C25" s="331"/>
      <c r="D25" s="333"/>
      <c r="E25" s="333"/>
      <c r="F25" s="334"/>
      <c r="G25" s="335"/>
      <c r="H25" s="332"/>
      <c r="I25" s="333"/>
      <c r="J25" s="333"/>
      <c r="K25" s="333"/>
      <c r="L25" s="333"/>
      <c r="M25" s="333"/>
      <c r="N25" s="333"/>
      <c r="O25" s="333"/>
      <c r="P25" s="336"/>
    </row>
    <row r="26" spans="1:19" ht="15" hidden="1" customHeight="1" x14ac:dyDescent="0.35">
      <c r="B26" s="113" t="s">
        <v>102</v>
      </c>
      <c r="C26" s="331"/>
      <c r="D26" s="333"/>
      <c r="E26" s="333"/>
      <c r="F26" s="334"/>
      <c r="G26" s="335"/>
      <c r="H26" s="332"/>
      <c r="I26" s="333"/>
      <c r="J26" s="333"/>
      <c r="K26" s="333"/>
      <c r="L26" s="333"/>
      <c r="M26" s="333"/>
      <c r="N26" s="333"/>
      <c r="O26" s="333"/>
      <c r="P26" s="336"/>
    </row>
    <row r="27" spans="1:19" ht="15" customHeight="1" x14ac:dyDescent="0.35">
      <c r="B27" s="113" t="s">
        <v>110</v>
      </c>
      <c r="C27" s="331">
        <v>8450</v>
      </c>
      <c r="D27" s="333">
        <v>7915</v>
      </c>
      <c r="E27" s="333">
        <v>6320</v>
      </c>
      <c r="F27" s="334">
        <v>5780.18</v>
      </c>
      <c r="G27" s="335">
        <v>4985</v>
      </c>
      <c r="H27" s="332">
        <v>4670</v>
      </c>
      <c r="I27" s="333">
        <v>4410</v>
      </c>
      <c r="J27" s="333">
        <v>4150</v>
      </c>
      <c r="K27" s="333">
        <v>3890</v>
      </c>
      <c r="L27" s="333">
        <v>3625.2</v>
      </c>
      <c r="M27" s="333">
        <v>3355</v>
      </c>
      <c r="N27" s="333">
        <v>3100</v>
      </c>
      <c r="O27" s="333">
        <v>2839.74</v>
      </c>
      <c r="P27" s="336">
        <v>2580</v>
      </c>
      <c r="R27" s="307"/>
    </row>
    <row r="28" spans="1:19" ht="15" customHeight="1" x14ac:dyDescent="0.35">
      <c r="B28" s="113" t="s">
        <v>108</v>
      </c>
      <c r="C28" s="331">
        <v>8430</v>
      </c>
      <c r="D28" s="333">
        <v>7900</v>
      </c>
      <c r="E28" s="333">
        <v>6310</v>
      </c>
      <c r="F28" s="334">
        <v>5800</v>
      </c>
      <c r="G28" s="335">
        <v>4950</v>
      </c>
      <c r="H28" s="332">
        <f>G28-250</f>
        <v>4700</v>
      </c>
      <c r="I28" s="333">
        <f t="shared" ref="I28:P29" si="3">H28-250</f>
        <v>4450</v>
      </c>
      <c r="J28" s="333">
        <f t="shared" si="3"/>
        <v>4200</v>
      </c>
      <c r="K28" s="333">
        <f t="shared" si="3"/>
        <v>3950</v>
      </c>
      <c r="L28" s="333">
        <f t="shared" si="3"/>
        <v>3700</v>
      </c>
      <c r="M28" s="333">
        <f t="shared" si="3"/>
        <v>3450</v>
      </c>
      <c r="N28" s="333">
        <f t="shared" si="3"/>
        <v>3200</v>
      </c>
      <c r="O28" s="333">
        <f t="shared" si="3"/>
        <v>2950</v>
      </c>
      <c r="P28" s="336">
        <f t="shared" si="3"/>
        <v>2700</v>
      </c>
      <c r="R28" s="305"/>
    </row>
    <row r="29" spans="1:19" ht="15" customHeight="1" x14ac:dyDescent="0.35">
      <c r="B29" s="113" t="s">
        <v>69</v>
      </c>
      <c r="C29" s="331">
        <v>9490</v>
      </c>
      <c r="D29" s="333">
        <v>9350</v>
      </c>
      <c r="E29" s="333">
        <v>7595</v>
      </c>
      <c r="F29" s="334">
        <v>6970</v>
      </c>
      <c r="G29" s="335">
        <v>5960</v>
      </c>
      <c r="H29" s="332">
        <f>G29-250</f>
        <v>5710</v>
      </c>
      <c r="I29" s="333">
        <f t="shared" si="3"/>
        <v>5460</v>
      </c>
      <c r="J29" s="333">
        <f t="shared" si="3"/>
        <v>5210</v>
      </c>
      <c r="K29" s="333">
        <f t="shared" si="3"/>
        <v>4960</v>
      </c>
      <c r="L29" s="333">
        <f t="shared" si="3"/>
        <v>4710</v>
      </c>
      <c r="M29" s="333">
        <f t="shared" si="3"/>
        <v>4460</v>
      </c>
      <c r="N29" s="333">
        <f t="shared" si="3"/>
        <v>4210</v>
      </c>
      <c r="O29" s="333">
        <f t="shared" si="3"/>
        <v>3960</v>
      </c>
      <c r="P29" s="336">
        <f t="shared" si="3"/>
        <v>3710</v>
      </c>
      <c r="R29" s="305"/>
    </row>
    <row r="30" spans="1:19" ht="15" customHeight="1" x14ac:dyDescent="0.35">
      <c r="B30" s="113" t="s">
        <v>104</v>
      </c>
      <c r="C30" s="331">
        <v>7908.3</v>
      </c>
      <c r="D30" s="333">
        <v>7373</v>
      </c>
      <c r="E30" s="333">
        <v>6312.5</v>
      </c>
      <c r="F30" s="334">
        <v>5817.6</v>
      </c>
      <c r="G30" s="335">
        <v>4949</v>
      </c>
      <c r="H30" s="332">
        <v>4686.3999999999996</v>
      </c>
      <c r="I30" s="333">
        <v>4423.8</v>
      </c>
      <c r="J30" s="333">
        <v>4161.2</v>
      </c>
      <c r="K30" s="333">
        <v>3898.6</v>
      </c>
      <c r="L30" s="333">
        <v>3636</v>
      </c>
      <c r="M30" s="333">
        <v>3363.3</v>
      </c>
      <c r="N30" s="333">
        <v>3110.8</v>
      </c>
      <c r="O30" s="333">
        <v>2848.2</v>
      </c>
      <c r="P30" s="336">
        <v>2585.6</v>
      </c>
      <c r="R30" s="305"/>
    </row>
    <row r="31" spans="1:19" ht="15" customHeight="1" x14ac:dyDescent="0.35">
      <c r="B31" s="113" t="s">
        <v>105</v>
      </c>
      <c r="C31" s="331">
        <v>5100.5</v>
      </c>
      <c r="D31" s="333">
        <v>4747</v>
      </c>
      <c r="E31" s="333">
        <v>4534.8999999999996</v>
      </c>
      <c r="F31" s="334">
        <v>3726.9</v>
      </c>
      <c r="G31" s="335">
        <v>3211.8</v>
      </c>
      <c r="H31" s="332">
        <v>2999.7</v>
      </c>
      <c r="I31" s="333">
        <v>2747.2</v>
      </c>
      <c r="J31" s="333">
        <v>2636.1</v>
      </c>
      <c r="K31" s="333">
        <v>2636.1</v>
      </c>
      <c r="L31" s="333">
        <v>2636.1</v>
      </c>
      <c r="M31" s="333">
        <v>2636.1</v>
      </c>
      <c r="N31" s="333">
        <v>2636.1</v>
      </c>
      <c r="O31" s="333">
        <v>2636.1</v>
      </c>
      <c r="P31" s="336">
        <v>2636.1</v>
      </c>
      <c r="R31" s="305"/>
    </row>
    <row r="32" spans="1:19" ht="15" customHeight="1" thickBot="1" x14ac:dyDescent="0.4">
      <c r="B32" s="114" t="s">
        <v>46</v>
      </c>
      <c r="C32" s="337">
        <v>555.5</v>
      </c>
      <c r="D32" s="343">
        <v>555.5</v>
      </c>
      <c r="E32" s="343">
        <v>555.5</v>
      </c>
      <c r="F32" s="353">
        <v>555.5</v>
      </c>
      <c r="G32" s="339">
        <v>555.5</v>
      </c>
      <c r="H32" s="338">
        <v>555.5</v>
      </c>
      <c r="I32" s="343">
        <v>555.5</v>
      </c>
      <c r="J32" s="343">
        <v>555.5</v>
      </c>
      <c r="K32" s="343">
        <v>555.5</v>
      </c>
      <c r="L32" s="343">
        <v>555.5</v>
      </c>
      <c r="M32" s="343">
        <v>555.5</v>
      </c>
      <c r="N32" s="343">
        <v>555.5</v>
      </c>
      <c r="O32" s="343">
        <v>555.5</v>
      </c>
      <c r="P32" s="344">
        <v>555.5</v>
      </c>
      <c r="Q32" s="305">
        <v>0.01</v>
      </c>
      <c r="R32" s="305"/>
    </row>
    <row r="33" spans="2:17" ht="15" customHeight="1" x14ac:dyDescent="0.35"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</row>
    <row r="34" spans="2:17" ht="15" customHeight="1" thickBot="1" x14ac:dyDescent="0.4">
      <c r="B34" s="22" t="s">
        <v>57</v>
      </c>
      <c r="C34" s="132"/>
      <c r="D34" s="132"/>
      <c r="E34" s="132"/>
      <c r="F34" s="132"/>
      <c r="G34" s="132"/>
      <c r="H34" s="4"/>
      <c r="I34" s="4"/>
      <c r="J34" s="4"/>
      <c r="K34" s="4"/>
      <c r="L34" s="4"/>
      <c r="M34" s="4"/>
      <c r="N34" s="4"/>
      <c r="O34" s="4"/>
      <c r="P34" s="4"/>
    </row>
    <row r="35" spans="2:17" ht="15" customHeight="1" thickBot="1" x14ac:dyDescent="0.4">
      <c r="B35" s="345" t="s">
        <v>114</v>
      </c>
      <c r="C35" s="346">
        <v>9500</v>
      </c>
      <c r="D35" s="347">
        <f>C35</f>
        <v>9500</v>
      </c>
      <c r="E35" s="347">
        <f>D35</f>
        <v>9500</v>
      </c>
      <c r="F35" s="356">
        <f t="shared" ref="F35:O35" si="4">E35</f>
        <v>9500</v>
      </c>
      <c r="G35" s="357">
        <f t="shared" si="4"/>
        <v>9500</v>
      </c>
      <c r="H35" s="346">
        <f t="shared" si="4"/>
        <v>9500</v>
      </c>
      <c r="I35" s="347">
        <f t="shared" si="4"/>
        <v>9500</v>
      </c>
      <c r="J35" s="347">
        <f t="shared" si="4"/>
        <v>9500</v>
      </c>
      <c r="K35" s="347">
        <f t="shared" si="4"/>
        <v>9500</v>
      </c>
      <c r="L35" s="347">
        <f t="shared" si="4"/>
        <v>9500</v>
      </c>
      <c r="M35" s="347">
        <f t="shared" si="4"/>
        <v>9500</v>
      </c>
      <c r="N35" s="347">
        <f t="shared" si="4"/>
        <v>9500</v>
      </c>
      <c r="O35" s="347">
        <f t="shared" si="4"/>
        <v>9500</v>
      </c>
      <c r="P35" s="348">
        <f>O35</f>
        <v>9500</v>
      </c>
    </row>
    <row r="36" spans="2:17" ht="15" hidden="1" customHeight="1" x14ac:dyDescent="0.35">
      <c r="B36" s="235" t="s">
        <v>115</v>
      </c>
      <c r="C36" s="294">
        <v>2500</v>
      </c>
      <c r="D36" s="295">
        <v>2500</v>
      </c>
      <c r="E36" s="295">
        <v>2500</v>
      </c>
      <c r="F36" s="296">
        <v>2500</v>
      </c>
      <c r="G36" s="297">
        <v>2500</v>
      </c>
      <c r="H36" s="294">
        <v>2500</v>
      </c>
      <c r="I36" s="295">
        <v>2500</v>
      </c>
      <c r="J36" s="295">
        <v>2500</v>
      </c>
      <c r="K36" s="295">
        <v>2500</v>
      </c>
      <c r="L36" s="295">
        <v>2500</v>
      </c>
      <c r="M36" s="295">
        <v>2500</v>
      </c>
      <c r="N36" s="295">
        <v>2500</v>
      </c>
      <c r="O36" s="295">
        <v>2500</v>
      </c>
      <c r="P36" s="277">
        <v>2500</v>
      </c>
    </row>
    <row r="37" spans="2:17" ht="15" hidden="1" customHeight="1" thickBot="1" x14ac:dyDescent="0.4">
      <c r="B37" s="275" t="s">
        <v>59</v>
      </c>
      <c r="C37" s="298">
        <v>8700</v>
      </c>
      <c r="D37" s="299">
        <f>+C37</f>
        <v>8700</v>
      </c>
      <c r="E37" s="299">
        <v>8700</v>
      </c>
      <c r="F37" s="300">
        <v>8700</v>
      </c>
      <c r="G37" s="301">
        <v>8700</v>
      </c>
      <c r="H37" s="298">
        <v>8700</v>
      </c>
      <c r="I37" s="299">
        <v>8700</v>
      </c>
      <c r="J37" s="299">
        <v>8700</v>
      </c>
      <c r="K37" s="299">
        <v>8700</v>
      </c>
      <c r="L37" s="299">
        <v>8700</v>
      </c>
      <c r="M37" s="299">
        <v>8700</v>
      </c>
      <c r="N37" s="299">
        <v>8700</v>
      </c>
      <c r="O37" s="299">
        <v>8700</v>
      </c>
      <c r="P37" s="276">
        <v>8700</v>
      </c>
    </row>
    <row r="38" spans="2:17" ht="15" customHeight="1" x14ac:dyDescent="0.35"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</row>
    <row r="39" spans="2:17" ht="15" customHeight="1" thickBot="1" x14ac:dyDescent="0.4">
      <c r="B39" s="22" t="s">
        <v>30</v>
      </c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4"/>
    </row>
    <row r="40" spans="2:17" ht="15" customHeight="1" x14ac:dyDescent="0.35">
      <c r="B40" s="112" t="s">
        <v>33</v>
      </c>
      <c r="C40" s="213">
        <v>10000</v>
      </c>
      <c r="D40" s="214">
        <v>10000</v>
      </c>
      <c r="E40" s="214">
        <v>10000</v>
      </c>
      <c r="F40" s="215">
        <v>10000</v>
      </c>
      <c r="G40" s="183">
        <v>10000</v>
      </c>
      <c r="H40" s="216">
        <v>10000</v>
      </c>
      <c r="I40" s="214">
        <v>10000</v>
      </c>
      <c r="J40" s="214">
        <v>10000</v>
      </c>
      <c r="K40" s="214">
        <v>10000</v>
      </c>
      <c r="L40" s="214">
        <v>10000</v>
      </c>
      <c r="M40" s="214">
        <v>10000</v>
      </c>
      <c r="N40" s="214">
        <v>10000</v>
      </c>
      <c r="O40" s="214">
        <v>10000</v>
      </c>
      <c r="P40" s="217">
        <v>10000</v>
      </c>
    </row>
    <row r="41" spans="2:17" ht="15" customHeight="1" x14ac:dyDescent="0.35">
      <c r="B41" s="113" t="s">
        <v>34</v>
      </c>
      <c r="C41" s="129">
        <v>15000</v>
      </c>
      <c r="D41" s="128">
        <v>15000</v>
      </c>
      <c r="E41" s="128">
        <v>15000</v>
      </c>
      <c r="F41" s="145">
        <v>15000</v>
      </c>
      <c r="G41" s="146">
        <v>15000</v>
      </c>
      <c r="H41" s="133">
        <v>15000</v>
      </c>
      <c r="I41" s="128">
        <v>15000</v>
      </c>
      <c r="J41" s="128">
        <v>15000</v>
      </c>
      <c r="K41" s="128">
        <v>15000</v>
      </c>
      <c r="L41" s="128">
        <v>15000</v>
      </c>
      <c r="M41" s="128">
        <v>15000</v>
      </c>
      <c r="N41" s="128">
        <v>15000</v>
      </c>
      <c r="O41" s="128">
        <v>15000</v>
      </c>
      <c r="P41" s="130">
        <v>15000</v>
      </c>
    </row>
    <row r="42" spans="2:17" ht="15" customHeight="1" x14ac:dyDescent="0.35">
      <c r="B42" s="113" t="s">
        <v>35</v>
      </c>
      <c r="C42" s="129">
        <v>15000</v>
      </c>
      <c r="D42" s="128">
        <v>15000</v>
      </c>
      <c r="E42" s="128">
        <v>15000</v>
      </c>
      <c r="F42" s="145">
        <v>15000</v>
      </c>
      <c r="G42" s="146">
        <v>15000</v>
      </c>
      <c r="H42" s="133">
        <v>15000</v>
      </c>
      <c r="I42" s="128">
        <v>15000</v>
      </c>
      <c r="J42" s="128">
        <v>15000</v>
      </c>
      <c r="K42" s="128">
        <v>15000</v>
      </c>
      <c r="L42" s="128">
        <v>15000</v>
      </c>
      <c r="M42" s="128">
        <v>15000</v>
      </c>
      <c r="N42" s="128">
        <v>15000</v>
      </c>
      <c r="O42" s="128">
        <v>15000</v>
      </c>
      <c r="P42" s="130">
        <v>15000</v>
      </c>
    </row>
    <row r="43" spans="2:17" ht="15" customHeight="1" x14ac:dyDescent="0.35">
      <c r="B43" s="113" t="s">
        <v>119</v>
      </c>
      <c r="C43" s="129">
        <v>13000</v>
      </c>
      <c r="D43" s="128">
        <v>13000</v>
      </c>
      <c r="E43" s="128">
        <v>13000</v>
      </c>
      <c r="F43" s="145">
        <v>13000</v>
      </c>
      <c r="G43" s="146">
        <v>13000</v>
      </c>
      <c r="H43" s="133">
        <v>13000</v>
      </c>
      <c r="I43" s="128">
        <v>13000</v>
      </c>
      <c r="J43" s="128">
        <v>13000</v>
      </c>
      <c r="K43" s="128">
        <v>13000</v>
      </c>
      <c r="L43" s="128">
        <v>13000</v>
      </c>
      <c r="M43" s="128">
        <v>13000</v>
      </c>
      <c r="N43" s="128">
        <v>13000</v>
      </c>
      <c r="O43" s="128">
        <v>13000</v>
      </c>
      <c r="P43" s="130">
        <v>13000</v>
      </c>
    </row>
    <row r="44" spans="2:17" ht="15" customHeight="1" thickBot="1" x14ac:dyDescent="0.4">
      <c r="B44" s="114" t="s">
        <v>120</v>
      </c>
      <c r="C44" s="218">
        <v>2000</v>
      </c>
      <c r="D44" s="219">
        <v>2000</v>
      </c>
      <c r="E44" s="219">
        <v>2000</v>
      </c>
      <c r="F44" s="220">
        <v>2000</v>
      </c>
      <c r="G44" s="221">
        <v>2000</v>
      </c>
      <c r="H44" s="226">
        <v>2000</v>
      </c>
      <c r="I44" s="219">
        <v>2000</v>
      </c>
      <c r="J44" s="219">
        <v>2000</v>
      </c>
      <c r="K44" s="219">
        <v>2000</v>
      </c>
      <c r="L44" s="219">
        <v>2000</v>
      </c>
      <c r="M44" s="219">
        <v>2000</v>
      </c>
      <c r="N44" s="219">
        <v>2000</v>
      </c>
      <c r="O44" s="219">
        <v>2000</v>
      </c>
      <c r="P44" s="222">
        <v>2000</v>
      </c>
    </row>
    <row r="45" spans="2:17" ht="15" customHeight="1" x14ac:dyDescent="0.35"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4"/>
    </row>
    <row r="46" spans="2:17" ht="15" customHeight="1" thickBot="1" x14ac:dyDescent="0.4">
      <c r="B46" s="22" t="s">
        <v>31</v>
      </c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4"/>
    </row>
    <row r="47" spans="2:17" ht="15" customHeight="1" x14ac:dyDescent="0.35">
      <c r="B47" s="112" t="s">
        <v>55</v>
      </c>
      <c r="C47" s="213">
        <v>8965.0499999999993</v>
      </c>
      <c r="D47" s="214">
        <v>8429.9599999999991</v>
      </c>
      <c r="E47" s="214">
        <v>6845</v>
      </c>
      <c r="F47" s="215">
        <v>6295</v>
      </c>
      <c r="G47" s="183">
        <v>5450</v>
      </c>
      <c r="H47" s="216">
        <v>5190</v>
      </c>
      <c r="I47" s="214">
        <v>4925</v>
      </c>
      <c r="J47" s="214">
        <v>4660</v>
      </c>
      <c r="K47" s="214">
        <v>4400</v>
      </c>
      <c r="L47" s="214">
        <v>4140</v>
      </c>
      <c r="M47" s="214">
        <v>3880</v>
      </c>
      <c r="N47" s="214">
        <v>3615.13</v>
      </c>
      <c r="O47" s="214">
        <v>3355</v>
      </c>
      <c r="P47" s="217">
        <v>3090</v>
      </c>
    </row>
    <row r="48" spans="2:17" ht="15" customHeight="1" x14ac:dyDescent="0.35">
      <c r="B48" s="113" t="s">
        <v>28</v>
      </c>
      <c r="C48" s="129">
        <v>10250</v>
      </c>
      <c r="D48" s="128">
        <v>9730.3799999999992</v>
      </c>
      <c r="E48" s="128">
        <v>8150</v>
      </c>
      <c r="F48" s="145">
        <v>7600</v>
      </c>
      <c r="G48" s="146">
        <v>6675</v>
      </c>
      <c r="H48" s="133">
        <v>6435</v>
      </c>
      <c r="I48" s="128">
        <v>6170</v>
      </c>
      <c r="J48" s="128">
        <v>5920</v>
      </c>
      <c r="K48" s="128">
        <v>5660</v>
      </c>
      <c r="L48" s="128">
        <v>5390</v>
      </c>
      <c r="M48" s="128">
        <v>5140</v>
      </c>
      <c r="N48" s="128">
        <v>4880</v>
      </c>
      <c r="O48" s="128">
        <v>4615</v>
      </c>
      <c r="P48" s="130">
        <v>4360</v>
      </c>
    </row>
    <row r="49" spans="2:17" ht="15" customHeight="1" x14ac:dyDescent="0.35">
      <c r="B49" s="113" t="s">
        <v>29</v>
      </c>
      <c r="C49" s="129">
        <v>10300</v>
      </c>
      <c r="D49" s="128">
        <v>9775</v>
      </c>
      <c r="E49" s="128">
        <v>8210</v>
      </c>
      <c r="F49" s="145">
        <v>7665</v>
      </c>
      <c r="G49" s="146">
        <v>6830</v>
      </c>
      <c r="H49" s="133">
        <v>6565</v>
      </c>
      <c r="I49" s="128">
        <v>6315</v>
      </c>
      <c r="J49" s="128">
        <v>6050</v>
      </c>
      <c r="K49" s="128">
        <v>5800.32</v>
      </c>
      <c r="L49" s="128">
        <v>5540</v>
      </c>
      <c r="M49" s="128">
        <v>5280</v>
      </c>
      <c r="N49" s="128">
        <v>5024.93</v>
      </c>
      <c r="O49" s="128">
        <v>4755</v>
      </c>
      <c r="P49" s="130">
        <v>4500</v>
      </c>
    </row>
    <row r="50" spans="2:17" ht="15" customHeight="1" x14ac:dyDescent="0.35">
      <c r="B50" s="113" t="s">
        <v>111</v>
      </c>
      <c r="C50" s="129">
        <v>9794.7999999999993</v>
      </c>
      <c r="D50" s="128">
        <v>9265</v>
      </c>
      <c r="E50" s="128">
        <v>7660</v>
      </c>
      <c r="F50" s="145">
        <v>7140</v>
      </c>
      <c r="G50" s="146">
        <v>6270</v>
      </c>
      <c r="H50" s="133">
        <v>6010</v>
      </c>
      <c r="I50" s="128">
        <v>5740</v>
      </c>
      <c r="J50" s="128">
        <v>5480</v>
      </c>
      <c r="K50" s="128">
        <v>5210</v>
      </c>
      <c r="L50" s="128">
        <v>4949.5</v>
      </c>
      <c r="M50" s="128">
        <v>4680</v>
      </c>
      <c r="N50" s="128">
        <v>4420</v>
      </c>
      <c r="O50" s="128">
        <v>4150</v>
      </c>
      <c r="P50" s="130">
        <v>3880</v>
      </c>
    </row>
    <row r="51" spans="2:17" ht="15" customHeight="1" x14ac:dyDescent="0.35">
      <c r="B51" s="113" t="s">
        <v>109</v>
      </c>
      <c r="C51" s="129">
        <v>8965.0499999999993</v>
      </c>
      <c r="D51" s="128">
        <v>8399.6</v>
      </c>
      <c r="E51" s="128">
        <v>6690</v>
      </c>
      <c r="F51" s="145">
        <v>6100</v>
      </c>
      <c r="G51" s="146">
        <v>5230</v>
      </c>
      <c r="H51" s="133">
        <v>4960</v>
      </c>
      <c r="I51" s="128">
        <v>4675</v>
      </c>
      <c r="J51" s="128">
        <v>4405</v>
      </c>
      <c r="K51" s="128">
        <v>4140</v>
      </c>
      <c r="L51" s="128">
        <v>3860</v>
      </c>
      <c r="M51" s="128">
        <v>3585</v>
      </c>
      <c r="N51" s="128">
        <v>3320</v>
      </c>
      <c r="O51" s="128">
        <v>3070.4</v>
      </c>
      <c r="P51" s="130">
        <v>2810</v>
      </c>
      <c r="Q51" s="5">
        <v>2750</v>
      </c>
    </row>
    <row r="52" spans="2:17" ht="26.5" customHeight="1" x14ac:dyDescent="0.35">
      <c r="B52" s="113" t="s">
        <v>148</v>
      </c>
      <c r="C52" s="129">
        <v>9520</v>
      </c>
      <c r="D52" s="128">
        <f>9120</f>
        <v>9120</v>
      </c>
      <c r="E52" s="128">
        <f>(8600*1.1%)+8600</f>
        <v>8694.6</v>
      </c>
      <c r="F52" s="145">
        <v>8260</v>
      </c>
      <c r="G52" s="146">
        <v>7460</v>
      </c>
      <c r="H52" s="133">
        <v>7460</v>
      </c>
      <c r="I52" s="128">
        <v>7460</v>
      </c>
      <c r="J52" s="128">
        <v>7460</v>
      </c>
      <c r="K52" s="128">
        <v>7460</v>
      </c>
      <c r="L52" s="128">
        <v>7460</v>
      </c>
      <c r="M52" s="128">
        <v>7460</v>
      </c>
      <c r="N52" s="128">
        <v>7460</v>
      </c>
      <c r="O52" s="128">
        <v>7460</v>
      </c>
      <c r="P52" s="130">
        <v>7460</v>
      </c>
    </row>
    <row r="53" spans="2:17" ht="15" customHeight="1" thickBot="1" x14ac:dyDescent="0.4">
      <c r="B53" s="114" t="s">
        <v>42</v>
      </c>
      <c r="C53" s="218">
        <v>5419.55</v>
      </c>
      <c r="D53" s="219">
        <v>5200</v>
      </c>
      <c r="E53" s="219">
        <v>4265</v>
      </c>
      <c r="F53" s="220">
        <v>3465</v>
      </c>
      <c r="G53" s="221">
        <v>2940.44</v>
      </c>
      <c r="H53" s="226" t="s">
        <v>121</v>
      </c>
      <c r="I53" s="219"/>
      <c r="J53" s="219"/>
      <c r="K53" s="219"/>
      <c r="L53" s="219"/>
      <c r="M53" s="219"/>
      <c r="N53" s="219"/>
      <c r="O53" s="219"/>
      <c r="P53" s="222"/>
    </row>
    <row r="54" spans="2:17" ht="15" customHeight="1" x14ac:dyDescent="0.35">
      <c r="B54" s="325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</row>
    <row r="55" spans="2:17" ht="15" customHeight="1" thickBot="1" x14ac:dyDescent="0.4">
      <c r="B55" s="22" t="s">
        <v>47</v>
      </c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4"/>
      <c r="Q55" s="4" t="e">
        <f>((Q49/'GRILLE 15-16 manuel V11 (2)'!Q47)-1)*100</f>
        <v>#DIV/0!</v>
      </c>
    </row>
    <row r="56" spans="2:17" ht="15" customHeight="1" x14ac:dyDescent="0.35">
      <c r="B56" s="89" t="s">
        <v>50</v>
      </c>
      <c r="C56" s="349">
        <v>9995</v>
      </c>
      <c r="D56" s="350">
        <v>9475</v>
      </c>
      <c r="E56" s="350">
        <v>7575</v>
      </c>
      <c r="F56" s="350">
        <v>6950</v>
      </c>
      <c r="G56" s="350">
        <v>5950</v>
      </c>
      <c r="H56" s="350">
        <v>5685</v>
      </c>
      <c r="I56" s="350">
        <v>5435</v>
      </c>
      <c r="J56" s="350">
        <v>5160</v>
      </c>
      <c r="K56" s="350">
        <v>4900</v>
      </c>
      <c r="L56" s="350">
        <v>4635</v>
      </c>
      <c r="M56" s="350">
        <v>4375</v>
      </c>
      <c r="N56" s="350">
        <v>4110</v>
      </c>
      <c r="O56" s="350">
        <v>3850</v>
      </c>
      <c r="P56" s="351">
        <v>3585</v>
      </c>
      <c r="Q56" s="4" t="e">
        <f>((Q50/'GRILLE 15-16 manuel V11 (2)'!Q48)-1)*100</f>
        <v>#DIV/0!</v>
      </c>
    </row>
    <row r="57" spans="2:17" ht="15" customHeight="1" x14ac:dyDescent="0.35">
      <c r="B57" s="60" t="s">
        <v>40</v>
      </c>
      <c r="C57" s="331">
        <v>7220</v>
      </c>
      <c r="D57" s="333">
        <v>7220</v>
      </c>
      <c r="E57" s="333">
        <v>7220</v>
      </c>
      <c r="F57" s="333">
        <v>7220</v>
      </c>
      <c r="G57" s="333">
        <v>7220</v>
      </c>
      <c r="H57" s="333">
        <v>7220</v>
      </c>
      <c r="I57" s="333">
        <v>7220</v>
      </c>
      <c r="J57" s="333">
        <v>7220</v>
      </c>
      <c r="K57" s="333">
        <v>7220</v>
      </c>
      <c r="L57" s="333">
        <v>7220</v>
      </c>
      <c r="M57" s="333">
        <v>7220</v>
      </c>
      <c r="N57" s="333">
        <v>7220</v>
      </c>
      <c r="O57" s="333">
        <v>7220</v>
      </c>
      <c r="P57" s="336">
        <v>7220</v>
      </c>
      <c r="Q57" s="4" t="e">
        <f>((Q51/'GRILLE 15-16 manuel V11 (2)'!Q49)-1)*100</f>
        <v>#DIV/0!</v>
      </c>
    </row>
    <row r="58" spans="2:17" ht="15" customHeight="1" x14ac:dyDescent="0.35">
      <c r="B58" s="60" t="s">
        <v>41</v>
      </c>
      <c r="C58" s="331">
        <v>7220</v>
      </c>
      <c r="D58" s="333">
        <v>7220</v>
      </c>
      <c r="E58" s="333">
        <v>7220</v>
      </c>
      <c r="F58" s="333">
        <v>7220</v>
      </c>
      <c r="G58" s="333">
        <v>7220</v>
      </c>
      <c r="H58" s="333">
        <v>7220</v>
      </c>
      <c r="I58" s="333">
        <v>7220</v>
      </c>
      <c r="J58" s="333">
        <v>7220</v>
      </c>
      <c r="K58" s="333">
        <v>7220</v>
      </c>
      <c r="L58" s="333">
        <v>7220</v>
      </c>
      <c r="M58" s="333">
        <v>7220</v>
      </c>
      <c r="N58" s="333">
        <v>7220</v>
      </c>
      <c r="O58" s="333">
        <v>7220</v>
      </c>
      <c r="P58" s="336">
        <v>7220</v>
      </c>
      <c r="Q58" s="4" t="e">
        <f>((Q52/'GRILLE 15-16 manuel V11 (2)'!Q50)-1)*100</f>
        <v>#DIV/0!</v>
      </c>
    </row>
    <row r="59" spans="2:17" ht="15" customHeight="1" x14ac:dyDescent="0.35">
      <c r="B59" s="60" t="s">
        <v>116</v>
      </c>
      <c r="C59" s="129">
        <v>2900</v>
      </c>
      <c r="D59" s="128">
        <v>2900</v>
      </c>
      <c r="E59" s="128">
        <v>2900</v>
      </c>
      <c r="F59" s="128">
        <v>2900</v>
      </c>
      <c r="G59" s="128">
        <v>2900</v>
      </c>
      <c r="H59" s="128">
        <v>2900</v>
      </c>
      <c r="I59" s="128">
        <v>2900</v>
      </c>
      <c r="J59" s="128">
        <v>2900</v>
      </c>
      <c r="K59" s="128">
        <v>2900</v>
      </c>
      <c r="L59" s="128">
        <v>2900</v>
      </c>
      <c r="M59" s="128">
        <v>2900</v>
      </c>
      <c r="N59" s="128">
        <v>2900</v>
      </c>
      <c r="O59" s="128">
        <v>2900</v>
      </c>
      <c r="P59" s="130">
        <v>2900</v>
      </c>
    </row>
    <row r="60" spans="2:17" ht="15" customHeight="1" thickBot="1" x14ac:dyDescent="0.4">
      <c r="B60" s="90" t="s">
        <v>161</v>
      </c>
      <c r="C60" s="218">
        <v>7320</v>
      </c>
      <c r="D60" s="219">
        <f>C60</f>
        <v>7320</v>
      </c>
      <c r="E60" s="219">
        <f t="shared" ref="E60:P60" si="5">D60</f>
        <v>7320</v>
      </c>
      <c r="F60" s="219">
        <f t="shared" si="5"/>
        <v>7320</v>
      </c>
      <c r="G60" s="219">
        <f t="shared" si="5"/>
        <v>7320</v>
      </c>
      <c r="H60" s="219">
        <f t="shared" si="5"/>
        <v>7320</v>
      </c>
      <c r="I60" s="219">
        <f t="shared" si="5"/>
        <v>7320</v>
      </c>
      <c r="J60" s="219">
        <f t="shared" si="5"/>
        <v>7320</v>
      </c>
      <c r="K60" s="219">
        <f t="shared" si="5"/>
        <v>7320</v>
      </c>
      <c r="L60" s="219">
        <f t="shared" si="5"/>
        <v>7320</v>
      </c>
      <c r="M60" s="219">
        <f t="shared" si="5"/>
        <v>7320</v>
      </c>
      <c r="N60" s="219">
        <f t="shared" si="5"/>
        <v>7320</v>
      </c>
      <c r="O60" s="219">
        <f t="shared" si="5"/>
        <v>7320</v>
      </c>
      <c r="P60" s="222">
        <f t="shared" si="5"/>
        <v>7320</v>
      </c>
    </row>
    <row r="61" spans="2:17" ht="15" customHeight="1" x14ac:dyDescent="0.35"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</row>
    <row r="62" spans="2:17" ht="15" customHeight="1" thickBot="1" x14ac:dyDescent="0.4">
      <c r="B62" s="22" t="s">
        <v>49</v>
      </c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</row>
    <row r="63" spans="2:17" ht="15" customHeight="1" x14ac:dyDescent="0.35">
      <c r="B63" s="112" t="s">
        <v>122</v>
      </c>
      <c r="C63" s="213">
        <v>1885</v>
      </c>
      <c r="D63" s="214">
        <v>1885</v>
      </c>
      <c r="E63" s="214">
        <v>1885</v>
      </c>
      <c r="F63" s="215">
        <v>1885</v>
      </c>
      <c r="G63" s="183">
        <v>1885</v>
      </c>
      <c r="H63" s="216">
        <v>1885</v>
      </c>
      <c r="I63" s="214">
        <v>1885</v>
      </c>
      <c r="J63" s="214">
        <v>1885</v>
      </c>
      <c r="K63" s="214">
        <v>1885</v>
      </c>
      <c r="L63" s="214">
        <v>1885</v>
      </c>
      <c r="M63" s="214">
        <v>1885</v>
      </c>
      <c r="N63" s="214">
        <v>1885</v>
      </c>
      <c r="O63" s="214">
        <v>1885</v>
      </c>
      <c r="P63" s="217">
        <v>1885</v>
      </c>
    </row>
    <row r="64" spans="2:17" ht="15" customHeight="1" x14ac:dyDescent="0.35">
      <c r="B64" s="113" t="s">
        <v>123</v>
      </c>
      <c r="C64" s="129">
        <v>3630</v>
      </c>
      <c r="D64" s="128">
        <v>3630</v>
      </c>
      <c r="E64" s="128">
        <v>3630</v>
      </c>
      <c r="F64" s="145">
        <v>3630</v>
      </c>
      <c r="G64" s="146">
        <v>3630</v>
      </c>
      <c r="H64" s="133">
        <v>3630</v>
      </c>
      <c r="I64" s="128">
        <v>3630</v>
      </c>
      <c r="J64" s="128">
        <v>3630</v>
      </c>
      <c r="K64" s="128">
        <v>3630</v>
      </c>
      <c r="L64" s="128">
        <v>3630</v>
      </c>
      <c r="M64" s="128">
        <v>3630</v>
      </c>
      <c r="N64" s="128">
        <v>3630</v>
      </c>
      <c r="O64" s="128">
        <v>3630</v>
      </c>
      <c r="P64" s="130">
        <v>3630</v>
      </c>
    </row>
    <row r="65" spans="1:16" ht="15" customHeight="1" x14ac:dyDescent="0.35">
      <c r="B65" s="113" t="s">
        <v>149</v>
      </c>
      <c r="C65" s="129">
        <v>1400</v>
      </c>
      <c r="D65" s="128">
        <v>1400</v>
      </c>
      <c r="E65" s="128">
        <v>1400</v>
      </c>
      <c r="F65" s="145">
        <v>1400</v>
      </c>
      <c r="G65" s="146">
        <v>1400</v>
      </c>
      <c r="H65" s="133">
        <v>1400</v>
      </c>
      <c r="I65" s="128">
        <v>1400</v>
      </c>
      <c r="J65" s="128">
        <v>1400</v>
      </c>
      <c r="K65" s="128">
        <v>1400</v>
      </c>
      <c r="L65" s="128">
        <v>1400</v>
      </c>
      <c r="M65" s="128">
        <v>1400</v>
      </c>
      <c r="N65" s="128">
        <v>1400</v>
      </c>
      <c r="O65" s="128">
        <v>1400</v>
      </c>
      <c r="P65" s="130">
        <v>1400</v>
      </c>
    </row>
    <row r="66" spans="1:16" ht="15" customHeight="1" x14ac:dyDescent="0.35">
      <c r="B66" s="113" t="s">
        <v>150</v>
      </c>
      <c r="C66" s="129">
        <v>2500</v>
      </c>
      <c r="D66" s="128">
        <v>2500</v>
      </c>
      <c r="E66" s="128">
        <v>2500</v>
      </c>
      <c r="F66" s="145">
        <v>2500</v>
      </c>
      <c r="G66" s="146">
        <v>2500</v>
      </c>
      <c r="H66" s="133">
        <v>2500</v>
      </c>
      <c r="I66" s="128">
        <v>2500</v>
      </c>
      <c r="J66" s="128">
        <v>2500</v>
      </c>
      <c r="K66" s="128">
        <v>2500</v>
      </c>
      <c r="L66" s="128">
        <v>2500</v>
      </c>
      <c r="M66" s="128">
        <v>2500</v>
      </c>
      <c r="N66" s="128">
        <v>2500</v>
      </c>
      <c r="O66" s="128">
        <v>2500</v>
      </c>
      <c r="P66" s="130">
        <v>2500</v>
      </c>
    </row>
    <row r="67" spans="1:16" ht="15" customHeight="1" x14ac:dyDescent="0.35">
      <c r="B67" s="113" t="s">
        <v>151</v>
      </c>
      <c r="C67" s="129">
        <v>1400</v>
      </c>
      <c r="D67" s="128">
        <v>1400</v>
      </c>
      <c r="E67" s="128">
        <v>1400</v>
      </c>
      <c r="F67" s="145">
        <v>1400</v>
      </c>
      <c r="G67" s="146">
        <v>1400</v>
      </c>
      <c r="H67" s="133">
        <v>1400</v>
      </c>
      <c r="I67" s="128">
        <v>1400</v>
      </c>
      <c r="J67" s="128">
        <v>1400</v>
      </c>
      <c r="K67" s="128">
        <v>1400</v>
      </c>
      <c r="L67" s="128">
        <v>1400</v>
      </c>
      <c r="M67" s="128">
        <v>1400</v>
      </c>
      <c r="N67" s="128">
        <v>1400</v>
      </c>
      <c r="O67" s="128">
        <v>1400</v>
      </c>
      <c r="P67" s="130">
        <v>1400</v>
      </c>
    </row>
    <row r="68" spans="1:16" ht="15" customHeight="1" x14ac:dyDescent="0.35">
      <c r="B68" s="113" t="s">
        <v>152</v>
      </c>
      <c r="C68" s="129">
        <v>2500</v>
      </c>
      <c r="D68" s="128">
        <v>2500</v>
      </c>
      <c r="E68" s="128">
        <v>2500</v>
      </c>
      <c r="F68" s="145">
        <v>2500</v>
      </c>
      <c r="G68" s="146">
        <v>2500</v>
      </c>
      <c r="H68" s="133">
        <v>2500</v>
      </c>
      <c r="I68" s="128">
        <v>2500</v>
      </c>
      <c r="J68" s="128">
        <v>2500</v>
      </c>
      <c r="K68" s="128">
        <v>2500</v>
      </c>
      <c r="L68" s="128">
        <v>2500</v>
      </c>
      <c r="M68" s="128">
        <v>2500</v>
      </c>
      <c r="N68" s="128">
        <v>2500</v>
      </c>
      <c r="O68" s="128">
        <v>2500</v>
      </c>
      <c r="P68" s="130">
        <v>2500</v>
      </c>
    </row>
    <row r="69" spans="1:16" ht="15" customHeight="1" x14ac:dyDescent="0.35">
      <c r="B69" s="113" t="s">
        <v>153</v>
      </c>
      <c r="C69" s="129">
        <v>800</v>
      </c>
      <c r="D69" s="128">
        <v>800</v>
      </c>
      <c r="E69" s="128">
        <v>800</v>
      </c>
      <c r="F69" s="145">
        <v>800</v>
      </c>
      <c r="G69" s="146">
        <v>800</v>
      </c>
      <c r="H69" s="133">
        <v>800</v>
      </c>
      <c r="I69" s="128">
        <v>800</v>
      </c>
      <c r="J69" s="128">
        <v>800</v>
      </c>
      <c r="K69" s="128">
        <v>800</v>
      </c>
      <c r="L69" s="128">
        <v>800</v>
      </c>
      <c r="M69" s="128">
        <v>800</v>
      </c>
      <c r="N69" s="128">
        <v>800</v>
      </c>
      <c r="O69" s="128">
        <v>800</v>
      </c>
      <c r="P69" s="130">
        <v>800</v>
      </c>
    </row>
    <row r="70" spans="1:16" ht="15" customHeight="1" x14ac:dyDescent="0.35">
      <c r="B70" s="113" t="s">
        <v>154</v>
      </c>
      <c r="C70" s="129">
        <v>1500</v>
      </c>
      <c r="D70" s="128">
        <v>1500</v>
      </c>
      <c r="E70" s="128">
        <v>1500</v>
      </c>
      <c r="F70" s="145">
        <v>1500</v>
      </c>
      <c r="G70" s="146">
        <v>1500</v>
      </c>
      <c r="H70" s="133">
        <v>1500</v>
      </c>
      <c r="I70" s="128">
        <v>1500</v>
      </c>
      <c r="J70" s="128">
        <v>1500</v>
      </c>
      <c r="K70" s="128">
        <v>1500</v>
      </c>
      <c r="L70" s="128">
        <v>1500</v>
      </c>
      <c r="M70" s="128">
        <v>1500</v>
      </c>
      <c r="N70" s="128">
        <v>1500</v>
      </c>
      <c r="O70" s="128">
        <v>1500</v>
      </c>
      <c r="P70" s="130">
        <v>1500</v>
      </c>
    </row>
    <row r="71" spans="1:16" ht="15" customHeight="1" x14ac:dyDescent="0.35">
      <c r="B71" s="113" t="s">
        <v>155</v>
      </c>
      <c r="C71" s="129">
        <v>1200</v>
      </c>
      <c r="D71" s="128">
        <v>1200</v>
      </c>
      <c r="E71" s="128">
        <v>1200</v>
      </c>
      <c r="F71" s="145">
        <v>1200</v>
      </c>
      <c r="G71" s="146">
        <v>1200</v>
      </c>
      <c r="H71" s="133">
        <v>1200</v>
      </c>
      <c r="I71" s="128">
        <v>1200</v>
      </c>
      <c r="J71" s="128">
        <v>1200</v>
      </c>
      <c r="K71" s="128">
        <v>1200</v>
      </c>
      <c r="L71" s="128">
        <v>1200</v>
      </c>
      <c r="M71" s="128">
        <v>1200</v>
      </c>
      <c r="N71" s="128">
        <v>1200</v>
      </c>
      <c r="O71" s="128">
        <v>1200</v>
      </c>
      <c r="P71" s="130">
        <v>1200</v>
      </c>
    </row>
    <row r="72" spans="1:16" ht="15" customHeight="1" x14ac:dyDescent="0.35">
      <c r="B72" s="113" t="s">
        <v>156</v>
      </c>
      <c r="C72" s="129">
        <v>2400</v>
      </c>
      <c r="D72" s="128">
        <v>2400</v>
      </c>
      <c r="E72" s="128">
        <v>2400</v>
      </c>
      <c r="F72" s="145">
        <v>2400</v>
      </c>
      <c r="G72" s="146">
        <v>2400</v>
      </c>
      <c r="H72" s="133">
        <v>2400</v>
      </c>
      <c r="I72" s="128">
        <v>2400</v>
      </c>
      <c r="J72" s="128">
        <v>2400</v>
      </c>
      <c r="K72" s="128">
        <v>2400</v>
      </c>
      <c r="L72" s="128">
        <v>2400</v>
      </c>
      <c r="M72" s="128">
        <v>2400</v>
      </c>
      <c r="N72" s="128">
        <v>2400</v>
      </c>
      <c r="O72" s="128">
        <v>2400</v>
      </c>
      <c r="P72" s="130">
        <v>2400</v>
      </c>
    </row>
    <row r="73" spans="1:16" ht="15" customHeight="1" x14ac:dyDescent="0.35">
      <c r="B73" s="113" t="s">
        <v>157</v>
      </c>
      <c r="C73" s="129">
        <v>1100</v>
      </c>
      <c r="D73" s="128">
        <v>1100</v>
      </c>
      <c r="E73" s="128">
        <v>1100</v>
      </c>
      <c r="F73" s="145">
        <v>1100</v>
      </c>
      <c r="G73" s="146">
        <v>1100</v>
      </c>
      <c r="H73" s="133">
        <v>1100</v>
      </c>
      <c r="I73" s="128">
        <v>1100</v>
      </c>
      <c r="J73" s="128">
        <v>1100</v>
      </c>
      <c r="K73" s="128">
        <v>1100</v>
      </c>
      <c r="L73" s="128">
        <v>1100</v>
      </c>
      <c r="M73" s="128">
        <v>1100</v>
      </c>
      <c r="N73" s="128">
        <v>1100</v>
      </c>
      <c r="O73" s="128">
        <v>1100</v>
      </c>
      <c r="P73" s="130">
        <v>1100</v>
      </c>
    </row>
    <row r="74" spans="1:16" ht="15" customHeight="1" x14ac:dyDescent="0.35">
      <c r="B74" s="113" t="s">
        <v>158</v>
      </c>
      <c r="C74" s="129">
        <v>2200</v>
      </c>
      <c r="D74" s="128">
        <v>2200</v>
      </c>
      <c r="E74" s="128">
        <v>2200</v>
      </c>
      <c r="F74" s="145">
        <v>2200</v>
      </c>
      <c r="G74" s="146">
        <v>2200</v>
      </c>
      <c r="H74" s="133">
        <v>2200</v>
      </c>
      <c r="I74" s="128">
        <v>2200</v>
      </c>
      <c r="J74" s="128">
        <v>2200</v>
      </c>
      <c r="K74" s="128">
        <v>2200</v>
      </c>
      <c r="L74" s="128">
        <v>2200</v>
      </c>
      <c r="M74" s="128">
        <v>2200</v>
      </c>
      <c r="N74" s="128">
        <v>2200</v>
      </c>
      <c r="O74" s="128">
        <v>2200</v>
      </c>
      <c r="P74" s="130">
        <v>2200</v>
      </c>
    </row>
    <row r="75" spans="1:16" ht="15" customHeight="1" x14ac:dyDescent="0.35">
      <c r="B75" s="113" t="s">
        <v>159</v>
      </c>
      <c r="C75" s="129">
        <v>1250</v>
      </c>
      <c r="D75" s="128">
        <v>1250</v>
      </c>
      <c r="E75" s="128">
        <v>1250</v>
      </c>
      <c r="F75" s="145">
        <v>1250</v>
      </c>
      <c r="G75" s="146">
        <v>1250</v>
      </c>
      <c r="H75" s="133">
        <v>1250</v>
      </c>
      <c r="I75" s="128">
        <v>1250</v>
      </c>
      <c r="J75" s="128">
        <v>1250</v>
      </c>
      <c r="K75" s="128">
        <v>1250</v>
      </c>
      <c r="L75" s="128">
        <v>1250</v>
      </c>
      <c r="M75" s="128">
        <v>1250</v>
      </c>
      <c r="N75" s="128">
        <v>1250</v>
      </c>
      <c r="O75" s="128">
        <v>1250</v>
      </c>
      <c r="P75" s="130">
        <v>1250</v>
      </c>
    </row>
    <row r="76" spans="1:16" ht="15" customHeight="1" x14ac:dyDescent="0.35">
      <c r="B76" s="113" t="s">
        <v>160</v>
      </c>
      <c r="C76" s="129">
        <v>2500</v>
      </c>
      <c r="D76" s="128">
        <v>2500</v>
      </c>
      <c r="E76" s="128">
        <v>2500</v>
      </c>
      <c r="F76" s="145">
        <v>2500</v>
      </c>
      <c r="G76" s="146">
        <v>2500</v>
      </c>
      <c r="H76" s="133">
        <v>2500</v>
      </c>
      <c r="I76" s="128">
        <v>2500</v>
      </c>
      <c r="J76" s="128">
        <v>2500</v>
      </c>
      <c r="K76" s="128">
        <v>2500</v>
      </c>
      <c r="L76" s="128">
        <v>2500</v>
      </c>
      <c r="M76" s="128">
        <v>2500</v>
      </c>
      <c r="N76" s="128">
        <v>2500</v>
      </c>
      <c r="O76" s="128">
        <v>2500</v>
      </c>
      <c r="P76" s="130">
        <v>2500</v>
      </c>
    </row>
    <row r="77" spans="1:16" ht="15" customHeight="1" x14ac:dyDescent="0.35">
      <c r="B77" s="60" t="s">
        <v>84</v>
      </c>
      <c r="C77" s="129">
        <v>1650</v>
      </c>
      <c r="D77" s="128">
        <v>1650</v>
      </c>
      <c r="E77" s="128">
        <v>1650</v>
      </c>
      <c r="F77" s="145">
        <v>1650</v>
      </c>
      <c r="G77" s="146">
        <v>1650</v>
      </c>
      <c r="H77" s="133">
        <v>1200</v>
      </c>
      <c r="I77" s="128">
        <v>1200</v>
      </c>
      <c r="J77" s="128">
        <v>1200</v>
      </c>
      <c r="K77" s="128">
        <v>1200</v>
      </c>
      <c r="L77" s="128">
        <v>1200</v>
      </c>
      <c r="M77" s="128">
        <v>1200</v>
      </c>
      <c r="N77" s="128">
        <v>1200</v>
      </c>
      <c r="O77" s="128">
        <v>1200</v>
      </c>
      <c r="P77" s="130">
        <v>1200</v>
      </c>
    </row>
    <row r="78" spans="1:16" ht="15" customHeight="1" x14ac:dyDescent="0.35">
      <c r="B78" s="60" t="s">
        <v>85</v>
      </c>
      <c r="C78" s="129">
        <v>950</v>
      </c>
      <c r="D78" s="128">
        <v>950</v>
      </c>
      <c r="E78" s="128">
        <v>950</v>
      </c>
      <c r="F78" s="145">
        <v>950</v>
      </c>
      <c r="G78" s="146">
        <v>950</v>
      </c>
      <c r="H78" s="133">
        <v>600</v>
      </c>
      <c r="I78" s="128">
        <v>600</v>
      </c>
      <c r="J78" s="128">
        <v>600</v>
      </c>
      <c r="K78" s="128">
        <v>600</v>
      </c>
      <c r="L78" s="128">
        <v>600</v>
      </c>
      <c r="M78" s="128">
        <v>600</v>
      </c>
      <c r="N78" s="128">
        <v>600</v>
      </c>
      <c r="O78" s="128">
        <v>600</v>
      </c>
      <c r="P78" s="130">
        <v>600</v>
      </c>
    </row>
    <row r="79" spans="1:16" ht="15" customHeight="1" thickBot="1" x14ac:dyDescent="0.4">
      <c r="A79" s="85"/>
      <c r="B79" s="90" t="s">
        <v>93</v>
      </c>
      <c r="C79" s="66">
        <v>1950</v>
      </c>
      <c r="D79" s="67">
        <v>1950</v>
      </c>
      <c r="E79" s="67">
        <v>1950</v>
      </c>
      <c r="F79" s="68">
        <v>1950</v>
      </c>
      <c r="G79" s="69">
        <v>1950</v>
      </c>
      <c r="H79" s="70">
        <v>1300</v>
      </c>
      <c r="I79" s="67">
        <v>1300</v>
      </c>
      <c r="J79" s="67">
        <v>1300</v>
      </c>
      <c r="K79" s="67">
        <v>1300</v>
      </c>
      <c r="L79" s="67">
        <v>1300</v>
      </c>
      <c r="M79" s="67">
        <v>1300</v>
      </c>
      <c r="N79" s="67">
        <v>1300</v>
      </c>
      <c r="O79" s="67">
        <v>1300</v>
      </c>
      <c r="P79" s="71">
        <v>1300</v>
      </c>
    </row>
    <row r="80" spans="1:16" ht="15" customHeight="1" x14ac:dyDescent="0.35">
      <c r="B80" s="86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</row>
    <row r="81" spans="2:16" ht="15" customHeight="1" thickBot="1" x14ac:dyDescent="0.4">
      <c r="B81" s="22" t="s">
        <v>60</v>
      </c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</row>
    <row r="82" spans="2:16" ht="15" customHeight="1" x14ac:dyDescent="0.35">
      <c r="B82" s="89" t="s">
        <v>16</v>
      </c>
      <c r="C82" s="439">
        <v>500</v>
      </c>
      <c r="D82" s="440"/>
      <c r="E82" s="302"/>
      <c r="F82" s="302"/>
      <c r="G82" s="302"/>
      <c r="H82" s="212"/>
      <c r="I82" s="212"/>
      <c r="J82" s="302"/>
      <c r="K82" s="302"/>
      <c r="L82" s="302"/>
      <c r="M82" s="302"/>
      <c r="N82" s="302"/>
      <c r="O82" s="302"/>
    </row>
    <row r="83" spans="2:16" ht="15" customHeight="1" x14ac:dyDescent="0.35">
      <c r="B83" s="60" t="s">
        <v>145</v>
      </c>
      <c r="C83" s="441">
        <v>100</v>
      </c>
      <c r="D83" s="442"/>
      <c r="E83" s="302"/>
      <c r="F83" s="302"/>
      <c r="G83" s="302"/>
      <c r="H83" s="212"/>
      <c r="I83" s="212"/>
      <c r="J83" s="302"/>
      <c r="K83" s="302"/>
      <c r="L83" s="302"/>
      <c r="M83" s="302"/>
      <c r="N83" s="302"/>
      <c r="O83" s="302"/>
    </row>
    <row r="84" spans="2:16" ht="15" customHeight="1" x14ac:dyDescent="0.35">
      <c r="B84" s="60" t="s">
        <v>144</v>
      </c>
      <c r="C84" s="441">
        <v>41</v>
      </c>
      <c r="D84" s="442"/>
      <c r="E84" s="302"/>
      <c r="F84" s="302"/>
      <c r="G84" s="302"/>
      <c r="H84" s="212"/>
      <c r="I84" s="212"/>
      <c r="J84" s="302"/>
      <c r="K84" s="302"/>
      <c r="L84" s="302"/>
      <c r="M84" s="302"/>
      <c r="N84" s="302"/>
      <c r="O84" s="302"/>
    </row>
    <row r="85" spans="2:16" ht="15" customHeight="1" x14ac:dyDescent="0.35">
      <c r="B85" s="60" t="s">
        <v>143</v>
      </c>
      <c r="C85" s="441">
        <v>50</v>
      </c>
      <c r="D85" s="442"/>
      <c r="E85" s="302"/>
      <c r="F85" s="302"/>
      <c r="G85" s="302"/>
      <c r="H85" s="212"/>
      <c r="I85" s="212"/>
      <c r="J85" s="302"/>
      <c r="K85" s="302"/>
      <c r="L85" s="302"/>
      <c r="M85" s="302"/>
      <c r="N85" s="302"/>
      <c r="O85" s="302"/>
    </row>
    <row r="86" spans="2:16" ht="15" customHeight="1" x14ac:dyDescent="0.35">
      <c r="B86" s="60" t="s">
        <v>141</v>
      </c>
      <c r="C86" s="441">
        <v>90</v>
      </c>
      <c r="D86" s="442"/>
      <c r="E86" s="302"/>
      <c r="F86" s="302"/>
      <c r="G86" s="302"/>
      <c r="H86" s="212"/>
      <c r="I86" s="212"/>
      <c r="J86" s="302"/>
      <c r="K86" s="302"/>
      <c r="L86" s="302"/>
      <c r="M86" s="302"/>
      <c r="N86" s="302"/>
      <c r="O86" s="302"/>
    </row>
    <row r="87" spans="2:16" ht="15" customHeight="1" x14ac:dyDescent="0.35">
      <c r="B87" s="60" t="s">
        <v>146</v>
      </c>
      <c r="C87" s="441">
        <v>40</v>
      </c>
      <c r="D87" s="442"/>
      <c r="E87" s="302"/>
      <c r="F87" s="302"/>
      <c r="G87" s="302"/>
      <c r="H87" s="212"/>
      <c r="I87" s="212"/>
      <c r="J87" s="302"/>
      <c r="K87" s="302"/>
      <c r="L87" s="302"/>
      <c r="M87" s="302"/>
      <c r="N87" s="302"/>
      <c r="O87" s="302"/>
    </row>
    <row r="88" spans="2:16" ht="15" customHeight="1" thickBot="1" x14ac:dyDescent="0.4">
      <c r="B88" s="90" t="s">
        <v>142</v>
      </c>
      <c r="C88" s="443">
        <v>85</v>
      </c>
      <c r="D88" s="444"/>
      <c r="E88" s="302"/>
      <c r="F88" s="302"/>
      <c r="G88" s="302"/>
      <c r="H88" s="212"/>
      <c r="I88" s="212"/>
      <c r="J88" s="302"/>
      <c r="K88" s="302"/>
      <c r="L88" s="302"/>
      <c r="M88" s="302"/>
      <c r="N88" s="302"/>
      <c r="O88" s="302"/>
    </row>
    <row r="89" spans="2:16" ht="15" customHeight="1" x14ac:dyDescent="0.35">
      <c r="B89" s="423"/>
      <c r="C89" s="423"/>
      <c r="H89" s="212"/>
      <c r="I89" s="212"/>
    </row>
    <row r="90" spans="2:16" ht="27" customHeight="1" thickBot="1" x14ac:dyDescent="0.4"/>
    <row r="91" spans="2:16" ht="22.5" customHeight="1" thickBot="1" x14ac:dyDescent="0.4">
      <c r="B91" s="445" t="s">
        <v>138</v>
      </c>
      <c r="C91" s="446"/>
      <c r="D91" s="446"/>
      <c r="E91" s="446"/>
      <c r="F91" s="446"/>
      <c r="G91" s="446"/>
      <c r="H91" s="446"/>
      <c r="I91" s="446"/>
      <c r="J91" s="446"/>
      <c r="K91" s="446"/>
      <c r="L91" s="446"/>
      <c r="M91" s="446"/>
      <c r="N91" s="446"/>
      <c r="O91" s="446"/>
      <c r="P91" s="447"/>
    </row>
    <row r="93" spans="2:16" ht="15" customHeight="1" x14ac:dyDescent="0.35">
      <c r="B93" s="424" t="s">
        <v>147</v>
      </c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</row>
    <row r="94" spans="2:16" ht="15" customHeight="1" x14ac:dyDescent="0.35"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</row>
    <row r="95" spans="2:16" ht="15" customHeight="1" x14ac:dyDescent="0.35"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</row>
    <row r="96" spans="2:16" ht="15" customHeight="1" x14ac:dyDescent="0.35"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</row>
  </sheetData>
  <mergeCells count="21"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B93:P96"/>
    <mergeCell ref="H11:P11"/>
    <mergeCell ref="C82:D82"/>
    <mergeCell ref="C83:D83"/>
    <mergeCell ref="C84:D84"/>
    <mergeCell ref="C85:D85"/>
    <mergeCell ref="C86:D86"/>
    <mergeCell ref="C87:D87"/>
    <mergeCell ref="C88:D88"/>
    <mergeCell ref="B89:C89"/>
    <mergeCell ref="B91:P91"/>
  </mergeCells>
  <pageMargins left="0.43307086614173229" right="0.39370078740157483" top="0.59055118110236227" bottom="0.74803149606299213" header="0.31496062992125984" footer="0.31496062992125984"/>
  <pageSetup paperSize="8" scale="86" orientation="portrait" r:id="rId1"/>
  <headerFooter>
    <oddFooter>&amp;L&amp;"-,Italique"&amp;9&amp;Z&amp;F&amp;R&amp;"-,Italique"&amp;10PH/30-11-2015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96"/>
  <sheetViews>
    <sheetView showGridLines="0" topLeftCell="A5" zoomScale="130" zoomScaleNormal="130" workbookViewId="0">
      <selection activeCell="A5" sqref="A5:XFD30"/>
    </sheetView>
  </sheetViews>
  <sheetFormatPr baseColWidth="10" defaultColWidth="11.453125" defaultRowHeight="15" customHeight="1" x14ac:dyDescent="0.35"/>
  <cols>
    <col min="1" max="1" width="2" style="5" customWidth="1"/>
    <col min="2" max="2" width="49.81640625" style="5" customWidth="1"/>
    <col min="3" max="16" width="7.81640625" style="5" customWidth="1"/>
    <col min="17" max="17" width="1.1796875" style="5" customWidth="1"/>
    <col min="18" max="18" width="11.453125" style="306"/>
    <col min="19" max="16384" width="11.453125" style="5"/>
  </cols>
  <sheetData>
    <row r="1" spans="1:19" ht="18.7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"/>
      <c r="S1" s="4"/>
    </row>
    <row r="2" spans="1:19" ht="18.7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6"/>
      <c r="S2" s="4"/>
    </row>
    <row r="3" spans="1:19" ht="18.7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6"/>
      <c r="S3" s="4"/>
    </row>
    <row r="4" spans="1:19" ht="18.75" hidden="1" customHeight="1" thickBot="1" x14ac:dyDescent="0.4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6"/>
      <c r="S4" s="4"/>
    </row>
    <row r="5" spans="1:19" ht="30" customHeight="1" thickBot="1" x14ac:dyDescent="0.4">
      <c r="A5" s="4"/>
      <c r="B5" s="448" t="s">
        <v>139</v>
      </c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50"/>
      <c r="Q5" s="4"/>
      <c r="R5" s="6"/>
      <c r="S5" s="4"/>
    </row>
    <row r="6" spans="1:19" ht="17.25" customHeight="1" thickBot="1" x14ac:dyDescent="0.4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6"/>
      <c r="S6" s="4"/>
    </row>
    <row r="7" spans="1:19" ht="15" hidden="1" customHeight="1" x14ac:dyDescent="0.35">
      <c r="A7" s="4"/>
      <c r="B7" s="4"/>
      <c r="C7" s="14"/>
      <c r="D7" s="14"/>
      <c r="E7" s="14"/>
      <c r="F7" s="14"/>
      <c r="G7" s="14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6"/>
      <c r="S7" s="4"/>
    </row>
    <row r="8" spans="1:19" ht="15" hidden="1" customHeight="1" x14ac:dyDescent="0.35">
      <c r="A8" s="4"/>
      <c r="B8" s="138"/>
      <c r="C8" s="134">
        <v>8160</v>
      </c>
      <c r="D8" s="134">
        <v>7650</v>
      </c>
      <c r="E8" s="134">
        <v>6120</v>
      </c>
      <c r="F8" s="134">
        <v>5610</v>
      </c>
      <c r="G8" s="135">
        <v>4800</v>
      </c>
      <c r="H8" s="308">
        <f>G8-250</f>
        <v>4550</v>
      </c>
      <c r="I8" s="308">
        <f t="shared" ref="I8:P8" si="0">H8-250</f>
        <v>4300</v>
      </c>
      <c r="J8" s="308">
        <f t="shared" si="0"/>
        <v>4050</v>
      </c>
      <c r="K8" s="308">
        <f t="shared" si="0"/>
        <v>3800</v>
      </c>
      <c r="L8" s="308">
        <f t="shared" si="0"/>
        <v>3550</v>
      </c>
      <c r="M8" s="308">
        <f t="shared" si="0"/>
        <v>3300</v>
      </c>
      <c r="N8" s="308">
        <f t="shared" si="0"/>
        <v>3050</v>
      </c>
      <c r="O8" s="308">
        <f t="shared" si="0"/>
        <v>2800</v>
      </c>
      <c r="P8" s="308">
        <f t="shared" si="0"/>
        <v>2550</v>
      </c>
      <c r="Q8" s="4"/>
      <c r="R8" s="6"/>
      <c r="S8" s="4"/>
    </row>
    <row r="9" spans="1:19" ht="15" hidden="1" customHeight="1" thickBo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6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140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6"/>
      <c r="S11" s="4"/>
    </row>
    <row r="12" spans="1:19" ht="32.2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6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6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6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6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6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6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6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6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6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6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  <c r="S22" s="4"/>
    </row>
    <row r="23" spans="1:19" ht="15" customHeight="1" thickBot="1" x14ac:dyDescent="0.4">
      <c r="B23" s="112" t="s">
        <v>70</v>
      </c>
      <c r="C23" s="314">
        <v>9040</v>
      </c>
      <c r="D23" s="315">
        <v>8270</v>
      </c>
      <c r="E23" s="315">
        <v>7220</v>
      </c>
      <c r="F23" s="315">
        <v>6200</v>
      </c>
      <c r="G23" s="315">
        <v>5135</v>
      </c>
      <c r="H23" s="315">
        <v>4885</v>
      </c>
      <c r="I23" s="315">
        <v>4635</v>
      </c>
      <c r="J23" s="315">
        <v>4385</v>
      </c>
      <c r="K23" s="315">
        <v>4135</v>
      </c>
      <c r="L23" s="315">
        <v>3885</v>
      </c>
      <c r="M23" s="315">
        <v>3635</v>
      </c>
      <c r="N23" s="315">
        <v>3385</v>
      </c>
      <c r="O23" s="315">
        <v>3135</v>
      </c>
      <c r="P23" s="315">
        <v>2885</v>
      </c>
      <c r="R23" s="305"/>
    </row>
    <row r="24" spans="1:19" ht="15" customHeight="1" x14ac:dyDescent="0.35">
      <c r="B24" s="113" t="s">
        <v>107</v>
      </c>
      <c r="C24" s="129">
        <v>8425</v>
      </c>
      <c r="D24" s="133">
        <v>7900</v>
      </c>
      <c r="E24" s="317">
        <v>6310</v>
      </c>
      <c r="F24" s="318">
        <v>5795</v>
      </c>
      <c r="G24" s="146">
        <v>4950</v>
      </c>
      <c r="H24" s="319">
        <v>4685</v>
      </c>
      <c r="I24" s="128">
        <v>4425</v>
      </c>
      <c r="J24" s="317">
        <v>4160</v>
      </c>
      <c r="K24" s="128">
        <v>3900</v>
      </c>
      <c r="L24" s="317">
        <v>3635</v>
      </c>
      <c r="M24" s="128">
        <v>3365</v>
      </c>
      <c r="N24" s="317">
        <v>3110</v>
      </c>
      <c r="O24" s="128">
        <v>2850</v>
      </c>
      <c r="P24" s="130">
        <v>2585</v>
      </c>
      <c r="R24" s="305"/>
    </row>
    <row r="25" spans="1:19" ht="15" hidden="1" customHeight="1" x14ac:dyDescent="0.35">
      <c r="B25" s="113" t="s">
        <v>102</v>
      </c>
      <c r="C25" s="129"/>
      <c r="D25" s="133"/>
      <c r="E25" s="128"/>
      <c r="F25" s="145"/>
      <c r="G25" s="146"/>
      <c r="H25" s="133"/>
      <c r="I25" s="128"/>
      <c r="J25" s="128"/>
      <c r="K25" s="128"/>
      <c r="L25" s="128"/>
      <c r="M25" s="128"/>
      <c r="N25" s="128"/>
      <c r="O25" s="128"/>
      <c r="P25" s="130"/>
    </row>
    <row r="26" spans="1:19" ht="15" hidden="1" customHeight="1" x14ac:dyDescent="0.35">
      <c r="B26" s="113" t="s">
        <v>102</v>
      </c>
      <c r="C26" s="129"/>
      <c r="D26" s="133"/>
      <c r="E26" s="128"/>
      <c r="F26" s="145"/>
      <c r="G26" s="146"/>
      <c r="H26" s="133"/>
      <c r="I26" s="128"/>
      <c r="J26" s="128"/>
      <c r="K26" s="128"/>
      <c r="L26" s="128"/>
      <c r="M26" s="128"/>
      <c r="N26" s="128"/>
      <c r="O26" s="128"/>
      <c r="P26" s="130"/>
    </row>
    <row r="27" spans="1:19" ht="15" customHeight="1" x14ac:dyDescent="0.35">
      <c r="B27" s="113" t="s">
        <v>110</v>
      </c>
      <c r="C27" s="313">
        <v>8450</v>
      </c>
      <c r="D27" s="310">
        <v>7915</v>
      </c>
      <c r="E27" s="320">
        <v>6320</v>
      </c>
      <c r="F27" s="321">
        <v>5780.18</v>
      </c>
      <c r="G27" s="312">
        <v>4985</v>
      </c>
      <c r="H27" s="322">
        <v>4670</v>
      </c>
      <c r="I27" s="320">
        <v>4410</v>
      </c>
      <c r="J27" s="320">
        <v>4150</v>
      </c>
      <c r="K27" s="320">
        <v>3890</v>
      </c>
      <c r="L27" s="320">
        <v>3625.2</v>
      </c>
      <c r="M27" s="310">
        <v>3355</v>
      </c>
      <c r="N27" s="320">
        <v>3100</v>
      </c>
      <c r="O27" s="320">
        <v>2839.74</v>
      </c>
      <c r="P27" s="323">
        <v>2580</v>
      </c>
      <c r="R27" s="307"/>
    </row>
    <row r="28" spans="1:19" ht="15" customHeight="1" x14ac:dyDescent="0.35">
      <c r="B28" s="113" t="s">
        <v>108</v>
      </c>
      <c r="C28" s="309">
        <v>8430</v>
      </c>
      <c r="D28" s="310">
        <v>7900</v>
      </c>
      <c r="E28" s="320">
        <v>6310</v>
      </c>
      <c r="F28" s="311">
        <v>5800</v>
      </c>
      <c r="G28" s="312">
        <v>4950</v>
      </c>
      <c r="H28" s="313">
        <f>G28-250</f>
        <v>4700</v>
      </c>
      <c r="I28" s="313">
        <f t="shared" ref="I28:P29" si="3">H28-250</f>
        <v>4450</v>
      </c>
      <c r="J28" s="313">
        <f t="shared" si="3"/>
        <v>4200</v>
      </c>
      <c r="K28" s="313">
        <f t="shared" si="3"/>
        <v>3950</v>
      </c>
      <c r="L28" s="313">
        <f t="shared" si="3"/>
        <v>3700</v>
      </c>
      <c r="M28" s="313">
        <f t="shared" si="3"/>
        <v>3450</v>
      </c>
      <c r="N28" s="313">
        <f t="shared" si="3"/>
        <v>3200</v>
      </c>
      <c r="O28" s="313">
        <f t="shared" si="3"/>
        <v>2950</v>
      </c>
      <c r="P28" s="313">
        <f t="shared" si="3"/>
        <v>2700</v>
      </c>
      <c r="R28" s="305"/>
    </row>
    <row r="29" spans="1:19" ht="15" customHeight="1" x14ac:dyDescent="0.35">
      <c r="B29" s="113" t="s">
        <v>69</v>
      </c>
      <c r="C29" s="324">
        <v>9490</v>
      </c>
      <c r="D29" s="319">
        <v>9350</v>
      </c>
      <c r="E29" s="129">
        <v>7595</v>
      </c>
      <c r="F29" s="129">
        <v>6970</v>
      </c>
      <c r="G29" s="129">
        <v>5960</v>
      </c>
      <c r="H29" s="129">
        <f>G29-250</f>
        <v>5710</v>
      </c>
      <c r="I29" s="129">
        <f t="shared" si="3"/>
        <v>5460</v>
      </c>
      <c r="J29" s="129">
        <f t="shared" si="3"/>
        <v>5210</v>
      </c>
      <c r="K29" s="129">
        <f t="shared" si="3"/>
        <v>4960</v>
      </c>
      <c r="L29" s="129">
        <f t="shared" si="3"/>
        <v>4710</v>
      </c>
      <c r="M29" s="129">
        <f t="shared" si="3"/>
        <v>4460</v>
      </c>
      <c r="N29" s="129">
        <f t="shared" si="3"/>
        <v>4210</v>
      </c>
      <c r="O29" s="129">
        <f t="shared" si="3"/>
        <v>3960</v>
      </c>
      <c r="P29" s="129">
        <f t="shared" si="3"/>
        <v>3710</v>
      </c>
      <c r="R29" s="305"/>
    </row>
    <row r="30" spans="1:19" ht="15" customHeight="1" x14ac:dyDescent="0.35">
      <c r="B30" s="113" t="s">
        <v>104</v>
      </c>
      <c r="C30" s="129">
        <v>7908.3</v>
      </c>
      <c r="D30" s="133">
        <v>7373</v>
      </c>
      <c r="E30" s="129">
        <v>6312.5</v>
      </c>
      <c r="F30" s="129">
        <v>5817.6</v>
      </c>
      <c r="G30" s="129">
        <v>4949</v>
      </c>
      <c r="H30" s="129">
        <v>4686.3999999999996</v>
      </c>
      <c r="I30" s="129">
        <v>4423.8</v>
      </c>
      <c r="J30" s="129">
        <v>4161.2</v>
      </c>
      <c r="K30" s="129">
        <v>3898.6</v>
      </c>
      <c r="L30" s="129">
        <v>3636</v>
      </c>
      <c r="M30" s="129">
        <v>3363.3</v>
      </c>
      <c r="N30" s="129">
        <v>3110.8</v>
      </c>
      <c r="O30" s="129">
        <v>2848.2</v>
      </c>
      <c r="P30" s="146">
        <v>2585.6</v>
      </c>
      <c r="R30" s="305"/>
    </row>
    <row r="31" spans="1:19" ht="15" customHeight="1" x14ac:dyDescent="0.35">
      <c r="B31" s="113" t="s">
        <v>105</v>
      </c>
      <c r="C31" s="129">
        <v>5100.5</v>
      </c>
      <c r="D31" s="133">
        <v>4747</v>
      </c>
      <c r="E31" s="129">
        <v>4534.8999999999996</v>
      </c>
      <c r="F31" s="129">
        <v>3726.9</v>
      </c>
      <c r="G31" s="129">
        <v>3211.8</v>
      </c>
      <c r="H31" s="129">
        <v>2999.7</v>
      </c>
      <c r="I31" s="129">
        <v>2747.2</v>
      </c>
      <c r="J31" s="129">
        <v>2636.1</v>
      </c>
      <c r="K31" s="129">
        <v>2636.1</v>
      </c>
      <c r="L31" s="129">
        <v>2636.1</v>
      </c>
      <c r="M31" s="129">
        <v>2636.1</v>
      </c>
      <c r="N31" s="129">
        <v>2636.1</v>
      </c>
      <c r="O31" s="129">
        <v>2636.1</v>
      </c>
      <c r="P31" s="146">
        <v>2636.1</v>
      </c>
      <c r="R31" s="305"/>
    </row>
    <row r="32" spans="1:19" ht="15" customHeight="1" thickBot="1" x14ac:dyDescent="0.4">
      <c r="B32" s="114" t="s">
        <v>46</v>
      </c>
      <c r="C32" s="218">
        <v>555.5</v>
      </c>
      <c r="D32" s="226">
        <v>555.5</v>
      </c>
      <c r="E32" s="218">
        <v>555.5</v>
      </c>
      <c r="F32" s="218">
        <v>555.5</v>
      </c>
      <c r="G32" s="218">
        <v>555.5</v>
      </c>
      <c r="H32" s="218">
        <v>555.5</v>
      </c>
      <c r="I32" s="218">
        <v>555.5</v>
      </c>
      <c r="J32" s="218">
        <v>555.5</v>
      </c>
      <c r="K32" s="218">
        <v>555.5</v>
      </c>
      <c r="L32" s="218">
        <v>555.5</v>
      </c>
      <c r="M32" s="218">
        <v>555.5</v>
      </c>
      <c r="N32" s="218">
        <v>555.5</v>
      </c>
      <c r="O32" s="218">
        <v>555.5</v>
      </c>
      <c r="P32" s="221">
        <v>555.5</v>
      </c>
      <c r="Q32" s="305">
        <v>0.01</v>
      </c>
      <c r="R32" s="305"/>
    </row>
    <row r="33" spans="2:17" ht="15" customHeight="1" x14ac:dyDescent="0.35"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</row>
    <row r="34" spans="2:17" ht="15" customHeight="1" thickBot="1" x14ac:dyDescent="0.4">
      <c r="B34" s="22" t="s">
        <v>57</v>
      </c>
      <c r="C34" s="132"/>
      <c r="D34" s="132"/>
      <c r="E34" s="132"/>
      <c r="F34" s="132"/>
      <c r="G34" s="132"/>
      <c r="H34" s="4"/>
      <c r="I34" s="4"/>
      <c r="J34" s="4"/>
      <c r="K34" s="4"/>
      <c r="L34" s="4"/>
      <c r="M34" s="4"/>
      <c r="N34" s="4"/>
      <c r="O34" s="4"/>
      <c r="P34" s="4"/>
    </row>
    <row r="35" spans="2:17" ht="15" customHeight="1" x14ac:dyDescent="0.35">
      <c r="B35" s="89" t="s">
        <v>114</v>
      </c>
      <c r="C35" s="216">
        <v>9500</v>
      </c>
      <c r="D35" s="214">
        <f>C35</f>
        <v>9500</v>
      </c>
      <c r="E35" s="214">
        <f>D35</f>
        <v>9500</v>
      </c>
      <c r="F35" s="214">
        <f t="shared" ref="F35:O35" si="4">E35</f>
        <v>9500</v>
      </c>
      <c r="G35" s="214">
        <f t="shared" si="4"/>
        <v>9500</v>
      </c>
      <c r="H35" s="214">
        <f t="shared" si="4"/>
        <v>9500</v>
      </c>
      <c r="I35" s="214">
        <f t="shared" si="4"/>
        <v>9500</v>
      </c>
      <c r="J35" s="214">
        <f t="shared" si="4"/>
        <v>9500</v>
      </c>
      <c r="K35" s="214">
        <f t="shared" si="4"/>
        <v>9500</v>
      </c>
      <c r="L35" s="214">
        <f t="shared" si="4"/>
        <v>9500</v>
      </c>
      <c r="M35" s="214">
        <f t="shared" si="4"/>
        <v>9500</v>
      </c>
      <c r="N35" s="214">
        <f t="shared" si="4"/>
        <v>9500</v>
      </c>
      <c r="O35" s="214">
        <f t="shared" si="4"/>
        <v>9500</v>
      </c>
      <c r="P35" s="217">
        <f>O35</f>
        <v>9500</v>
      </c>
    </row>
    <row r="36" spans="2:17" ht="18.75" hidden="1" customHeight="1" x14ac:dyDescent="0.35">
      <c r="B36" s="235" t="s">
        <v>115</v>
      </c>
      <c r="C36" s="294">
        <v>2500</v>
      </c>
      <c r="D36" s="295">
        <v>2500</v>
      </c>
      <c r="E36" s="295">
        <v>2500</v>
      </c>
      <c r="F36" s="296">
        <v>2500</v>
      </c>
      <c r="G36" s="297">
        <v>2500</v>
      </c>
      <c r="H36" s="294">
        <v>2500</v>
      </c>
      <c r="I36" s="295">
        <v>2500</v>
      </c>
      <c r="J36" s="295">
        <v>2500</v>
      </c>
      <c r="K36" s="295">
        <v>2500</v>
      </c>
      <c r="L36" s="295">
        <v>2500</v>
      </c>
      <c r="M36" s="295">
        <v>2500</v>
      </c>
      <c r="N36" s="295">
        <v>2500</v>
      </c>
      <c r="O36" s="295">
        <v>2500</v>
      </c>
      <c r="P36" s="277">
        <v>2500</v>
      </c>
    </row>
    <row r="37" spans="2:17" ht="18.75" hidden="1" customHeight="1" thickBot="1" x14ac:dyDescent="0.4">
      <c r="B37" s="275" t="s">
        <v>59</v>
      </c>
      <c r="C37" s="298">
        <v>8700</v>
      </c>
      <c r="D37" s="299">
        <f>+C37</f>
        <v>8700</v>
      </c>
      <c r="E37" s="299">
        <v>8700</v>
      </c>
      <c r="F37" s="300">
        <v>8700</v>
      </c>
      <c r="G37" s="301">
        <v>8700</v>
      </c>
      <c r="H37" s="298">
        <v>8700</v>
      </c>
      <c r="I37" s="299">
        <v>8700</v>
      </c>
      <c r="J37" s="299">
        <v>8700</v>
      </c>
      <c r="K37" s="299">
        <v>8700</v>
      </c>
      <c r="L37" s="299">
        <v>8700</v>
      </c>
      <c r="M37" s="299">
        <v>8700</v>
      </c>
      <c r="N37" s="299">
        <v>8700</v>
      </c>
      <c r="O37" s="299">
        <v>8700</v>
      </c>
      <c r="P37" s="276">
        <v>8700</v>
      </c>
    </row>
    <row r="38" spans="2:17" ht="15" customHeight="1" x14ac:dyDescent="0.35"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</row>
    <row r="39" spans="2:17" ht="15" customHeight="1" thickBot="1" x14ac:dyDescent="0.4">
      <c r="B39" s="22" t="s">
        <v>30</v>
      </c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4"/>
    </row>
    <row r="40" spans="2:17" ht="15" customHeight="1" x14ac:dyDescent="0.35">
      <c r="B40" s="89" t="s">
        <v>33</v>
      </c>
      <c r="C40" s="213">
        <v>10000</v>
      </c>
      <c r="D40" s="213">
        <v>10000</v>
      </c>
      <c r="E40" s="213">
        <v>10000</v>
      </c>
      <c r="F40" s="213">
        <v>10000</v>
      </c>
      <c r="G40" s="213">
        <v>10000</v>
      </c>
      <c r="H40" s="213">
        <v>10000</v>
      </c>
      <c r="I40" s="213">
        <v>10000</v>
      </c>
      <c r="J40" s="213">
        <v>10000</v>
      </c>
      <c r="K40" s="213">
        <v>10000</v>
      </c>
      <c r="L40" s="213">
        <v>10000</v>
      </c>
      <c r="M40" s="213">
        <v>10000</v>
      </c>
      <c r="N40" s="213">
        <v>10000</v>
      </c>
      <c r="O40" s="213">
        <v>10000</v>
      </c>
      <c r="P40" s="213">
        <v>10000</v>
      </c>
    </row>
    <row r="41" spans="2:17" ht="15" customHeight="1" x14ac:dyDescent="0.35">
      <c r="B41" s="60" t="s">
        <v>34</v>
      </c>
      <c r="C41" s="129">
        <v>15000</v>
      </c>
      <c r="D41" s="129">
        <v>15000</v>
      </c>
      <c r="E41" s="129">
        <v>15000</v>
      </c>
      <c r="F41" s="129">
        <v>15000</v>
      </c>
      <c r="G41" s="129">
        <v>15000</v>
      </c>
      <c r="H41" s="129">
        <v>15000</v>
      </c>
      <c r="I41" s="129">
        <v>15000</v>
      </c>
      <c r="J41" s="129">
        <v>15000</v>
      </c>
      <c r="K41" s="129">
        <v>15000</v>
      </c>
      <c r="L41" s="129">
        <v>15000</v>
      </c>
      <c r="M41" s="129">
        <v>15000</v>
      </c>
      <c r="N41" s="129">
        <v>15000</v>
      </c>
      <c r="O41" s="129">
        <v>15000</v>
      </c>
      <c r="P41" s="129">
        <v>15000</v>
      </c>
    </row>
    <row r="42" spans="2:17" ht="15" customHeight="1" x14ac:dyDescent="0.35">
      <c r="B42" s="60" t="s">
        <v>35</v>
      </c>
      <c r="C42" s="129">
        <v>15000</v>
      </c>
      <c r="D42" s="129">
        <v>15000</v>
      </c>
      <c r="E42" s="129">
        <v>15000</v>
      </c>
      <c r="F42" s="129">
        <v>15000</v>
      </c>
      <c r="G42" s="129">
        <v>15000</v>
      </c>
      <c r="H42" s="129">
        <v>15000</v>
      </c>
      <c r="I42" s="129">
        <v>15000</v>
      </c>
      <c r="J42" s="129">
        <v>15000</v>
      </c>
      <c r="K42" s="129">
        <v>15000</v>
      </c>
      <c r="L42" s="129">
        <v>15000</v>
      </c>
      <c r="M42" s="129">
        <v>15000</v>
      </c>
      <c r="N42" s="129">
        <v>15000</v>
      </c>
      <c r="O42" s="129">
        <v>15000</v>
      </c>
      <c r="P42" s="129">
        <v>15000</v>
      </c>
    </row>
    <row r="43" spans="2:17" ht="15" customHeight="1" x14ac:dyDescent="0.35">
      <c r="B43" s="60" t="s">
        <v>119</v>
      </c>
      <c r="C43" s="129">
        <v>13000</v>
      </c>
      <c r="D43" s="129">
        <v>13000</v>
      </c>
      <c r="E43" s="129">
        <v>13000</v>
      </c>
      <c r="F43" s="129">
        <v>13000</v>
      </c>
      <c r="G43" s="129">
        <v>13000</v>
      </c>
      <c r="H43" s="129">
        <v>13000</v>
      </c>
      <c r="I43" s="129">
        <v>13000</v>
      </c>
      <c r="J43" s="129">
        <v>13000</v>
      </c>
      <c r="K43" s="129">
        <v>13000</v>
      </c>
      <c r="L43" s="129">
        <v>13000</v>
      </c>
      <c r="M43" s="129">
        <v>13000</v>
      </c>
      <c r="N43" s="129">
        <v>13000</v>
      </c>
      <c r="O43" s="129">
        <v>13000</v>
      </c>
      <c r="P43" s="129">
        <v>13000</v>
      </c>
    </row>
    <row r="44" spans="2:17" ht="15" customHeight="1" x14ac:dyDescent="0.35">
      <c r="B44" s="60" t="s">
        <v>120</v>
      </c>
      <c r="C44" s="129">
        <v>2000</v>
      </c>
      <c r="D44" s="129">
        <v>2000</v>
      </c>
      <c r="E44" s="129">
        <v>2000</v>
      </c>
      <c r="F44" s="129">
        <v>2000</v>
      </c>
      <c r="G44" s="129">
        <v>2000</v>
      </c>
      <c r="H44" s="129">
        <v>2000</v>
      </c>
      <c r="I44" s="129">
        <v>2000</v>
      </c>
      <c r="J44" s="129">
        <v>2000</v>
      </c>
      <c r="K44" s="129">
        <v>2000</v>
      </c>
      <c r="L44" s="129">
        <v>2000</v>
      </c>
      <c r="M44" s="129">
        <v>2000</v>
      </c>
      <c r="N44" s="129">
        <v>2000</v>
      </c>
      <c r="O44" s="129">
        <v>2000</v>
      </c>
      <c r="P44" s="129">
        <v>2000</v>
      </c>
    </row>
    <row r="45" spans="2:17" ht="15" customHeight="1" x14ac:dyDescent="0.35"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4"/>
    </row>
    <row r="46" spans="2:17" ht="15" customHeight="1" thickBot="1" x14ac:dyDescent="0.4">
      <c r="B46" s="22" t="s">
        <v>31</v>
      </c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4"/>
    </row>
    <row r="47" spans="2:17" ht="15" customHeight="1" x14ac:dyDescent="0.35">
      <c r="B47" s="112" t="s">
        <v>55</v>
      </c>
      <c r="C47" s="213">
        <v>8965.0499999999993</v>
      </c>
      <c r="D47" s="214">
        <v>8429.9599999999991</v>
      </c>
      <c r="E47" s="214">
        <v>6845</v>
      </c>
      <c r="F47" s="214">
        <v>6295</v>
      </c>
      <c r="G47" s="214">
        <v>5450</v>
      </c>
      <c r="H47" s="214">
        <v>5190</v>
      </c>
      <c r="I47" s="214">
        <v>4925</v>
      </c>
      <c r="J47" s="214">
        <v>4660</v>
      </c>
      <c r="K47" s="214">
        <v>4400</v>
      </c>
      <c r="L47" s="214">
        <v>4140</v>
      </c>
      <c r="M47" s="214">
        <v>3880</v>
      </c>
      <c r="N47" s="214">
        <v>3615.13</v>
      </c>
      <c r="O47" s="214">
        <v>3355</v>
      </c>
      <c r="P47" s="217">
        <v>3090</v>
      </c>
    </row>
    <row r="48" spans="2:17" ht="15" customHeight="1" x14ac:dyDescent="0.35">
      <c r="B48" s="113" t="s">
        <v>28</v>
      </c>
      <c r="C48" s="129">
        <v>10250</v>
      </c>
      <c r="D48" s="128">
        <v>9730.3799999999992</v>
      </c>
      <c r="E48" s="128">
        <v>8150</v>
      </c>
      <c r="F48" s="128">
        <v>7600</v>
      </c>
      <c r="G48" s="128">
        <v>6675</v>
      </c>
      <c r="H48" s="128">
        <v>6435</v>
      </c>
      <c r="I48" s="128">
        <v>6170</v>
      </c>
      <c r="J48" s="128">
        <v>5920</v>
      </c>
      <c r="K48" s="128">
        <v>5660</v>
      </c>
      <c r="L48" s="128">
        <v>5390</v>
      </c>
      <c r="M48" s="128">
        <v>5140</v>
      </c>
      <c r="N48" s="128">
        <v>4880</v>
      </c>
      <c r="O48" s="128">
        <v>4615</v>
      </c>
      <c r="P48" s="130">
        <v>4360</v>
      </c>
    </row>
    <row r="49" spans="2:17" ht="15" customHeight="1" x14ac:dyDescent="0.35">
      <c r="B49" s="113" t="s">
        <v>29</v>
      </c>
      <c r="C49" s="129">
        <v>10300</v>
      </c>
      <c r="D49" s="128">
        <v>9775</v>
      </c>
      <c r="E49" s="128">
        <v>8210</v>
      </c>
      <c r="F49" s="128">
        <v>7665</v>
      </c>
      <c r="G49" s="128">
        <v>6830</v>
      </c>
      <c r="H49" s="128">
        <v>6565</v>
      </c>
      <c r="I49" s="128">
        <v>6315</v>
      </c>
      <c r="J49" s="128">
        <v>6050</v>
      </c>
      <c r="K49" s="128">
        <v>5800.32</v>
      </c>
      <c r="L49" s="128">
        <v>5540</v>
      </c>
      <c r="M49" s="128">
        <v>5280</v>
      </c>
      <c r="N49" s="128">
        <v>5024.93</v>
      </c>
      <c r="O49" s="128">
        <v>4755</v>
      </c>
      <c r="P49" s="130">
        <v>4500</v>
      </c>
    </row>
    <row r="50" spans="2:17" ht="15" customHeight="1" x14ac:dyDescent="0.35">
      <c r="B50" s="113" t="s">
        <v>111</v>
      </c>
      <c r="C50" s="129">
        <v>9794.7999999999993</v>
      </c>
      <c r="D50" s="128">
        <v>9265</v>
      </c>
      <c r="E50" s="128">
        <v>7660</v>
      </c>
      <c r="F50" s="128">
        <v>7140</v>
      </c>
      <c r="G50" s="128">
        <v>6270</v>
      </c>
      <c r="H50" s="128">
        <v>6010</v>
      </c>
      <c r="I50" s="128">
        <v>5740</v>
      </c>
      <c r="J50" s="128">
        <v>5480</v>
      </c>
      <c r="K50" s="128">
        <v>5210</v>
      </c>
      <c r="L50" s="128">
        <v>4949.5</v>
      </c>
      <c r="M50" s="128">
        <v>4680</v>
      </c>
      <c r="N50" s="128">
        <v>4420</v>
      </c>
      <c r="O50" s="128">
        <v>4150</v>
      </c>
      <c r="P50" s="130">
        <v>3880</v>
      </c>
    </row>
    <row r="51" spans="2:17" ht="15" customHeight="1" x14ac:dyDescent="0.35">
      <c r="B51" s="113" t="s">
        <v>109</v>
      </c>
      <c r="C51" s="129">
        <v>8965.0499999999993</v>
      </c>
      <c r="D51" s="128">
        <v>8399.6</v>
      </c>
      <c r="E51" s="128">
        <v>6690</v>
      </c>
      <c r="F51" s="128">
        <v>6100</v>
      </c>
      <c r="G51" s="128">
        <v>5230</v>
      </c>
      <c r="H51" s="128">
        <v>4960</v>
      </c>
      <c r="I51" s="128">
        <v>4675</v>
      </c>
      <c r="J51" s="128">
        <v>4405</v>
      </c>
      <c r="K51" s="128">
        <v>4140</v>
      </c>
      <c r="L51" s="128">
        <v>3860</v>
      </c>
      <c r="M51" s="128">
        <v>3585</v>
      </c>
      <c r="N51" s="128">
        <v>3320</v>
      </c>
      <c r="O51" s="128">
        <v>3070.4</v>
      </c>
      <c r="P51" s="130">
        <v>2810</v>
      </c>
      <c r="Q51" s="5">
        <v>2750</v>
      </c>
    </row>
    <row r="52" spans="2:17" ht="26.5" customHeight="1" x14ac:dyDescent="0.35">
      <c r="B52" s="113" t="s">
        <v>148</v>
      </c>
      <c r="C52" s="129">
        <v>9520</v>
      </c>
      <c r="D52" s="128">
        <f>9120</f>
        <v>9120</v>
      </c>
      <c r="E52" s="128">
        <f>(8600*1.1%)+8600</f>
        <v>8694.6</v>
      </c>
      <c r="F52" s="128">
        <v>8260</v>
      </c>
      <c r="G52" s="128">
        <v>7460</v>
      </c>
      <c r="H52" s="128">
        <v>7460</v>
      </c>
      <c r="I52" s="128">
        <v>7460</v>
      </c>
      <c r="J52" s="128">
        <v>7460</v>
      </c>
      <c r="K52" s="128">
        <v>7460</v>
      </c>
      <c r="L52" s="128">
        <v>7460</v>
      </c>
      <c r="M52" s="128">
        <v>7460</v>
      </c>
      <c r="N52" s="128">
        <v>7460</v>
      </c>
      <c r="O52" s="128">
        <v>7460</v>
      </c>
      <c r="P52" s="130">
        <v>7460</v>
      </c>
    </row>
    <row r="53" spans="2:17" ht="15" customHeight="1" thickBot="1" x14ac:dyDescent="0.4">
      <c r="B53" s="114" t="s">
        <v>42</v>
      </c>
      <c r="C53" s="218">
        <v>5419.55</v>
      </c>
      <c r="D53" s="219">
        <v>5200</v>
      </c>
      <c r="E53" s="219">
        <v>4265</v>
      </c>
      <c r="F53" s="219">
        <v>3465</v>
      </c>
      <c r="G53" s="219">
        <v>2940.44</v>
      </c>
      <c r="H53" s="219" t="s">
        <v>121</v>
      </c>
      <c r="I53" s="219"/>
      <c r="J53" s="219"/>
      <c r="K53" s="219"/>
      <c r="L53" s="219"/>
      <c r="M53" s="219"/>
      <c r="N53" s="219"/>
      <c r="O53" s="219"/>
      <c r="P53" s="222"/>
    </row>
    <row r="54" spans="2:17" ht="15" customHeight="1" x14ac:dyDescent="0.35">
      <c r="B54" s="325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</row>
    <row r="55" spans="2:17" ht="15" customHeight="1" thickBot="1" x14ac:dyDescent="0.4">
      <c r="B55" s="22" t="s">
        <v>47</v>
      </c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4"/>
      <c r="Q55" s="4" t="e">
        <f>((Q49/'GRILLE 15-16 manuel V11 (2)'!Q47)-1)*100</f>
        <v>#DIV/0!</v>
      </c>
    </row>
    <row r="56" spans="2:17" ht="15" customHeight="1" x14ac:dyDescent="0.35">
      <c r="B56" s="112" t="s">
        <v>50</v>
      </c>
      <c r="C56" s="327">
        <v>9995</v>
      </c>
      <c r="D56" s="214">
        <v>9475</v>
      </c>
      <c r="E56" s="214">
        <v>7575</v>
      </c>
      <c r="F56" s="215">
        <v>6950</v>
      </c>
      <c r="G56" s="183">
        <v>5950</v>
      </c>
      <c r="H56" s="328">
        <v>5685</v>
      </c>
      <c r="I56" s="214">
        <v>5435</v>
      </c>
      <c r="J56" s="329">
        <v>5160</v>
      </c>
      <c r="K56" s="214">
        <v>4900</v>
      </c>
      <c r="L56" s="329">
        <v>4635</v>
      </c>
      <c r="M56" s="214">
        <v>4375</v>
      </c>
      <c r="N56" s="329">
        <v>4110</v>
      </c>
      <c r="O56" s="214">
        <v>3850</v>
      </c>
      <c r="P56" s="330">
        <v>3585</v>
      </c>
      <c r="Q56" s="4" t="e">
        <f>((Q50/'GRILLE 15-16 manuel V11 (2)'!Q48)-1)*100</f>
        <v>#DIV/0!</v>
      </c>
    </row>
    <row r="57" spans="2:17" ht="15" customHeight="1" x14ac:dyDescent="0.35">
      <c r="B57" s="60" t="s">
        <v>40</v>
      </c>
      <c r="C57" s="129">
        <v>7220</v>
      </c>
      <c r="D57" s="128">
        <v>7220</v>
      </c>
      <c r="E57" s="129">
        <v>7220</v>
      </c>
      <c r="F57" s="128">
        <v>7220</v>
      </c>
      <c r="G57" s="129">
        <v>7220</v>
      </c>
      <c r="H57" s="128">
        <v>7220</v>
      </c>
      <c r="I57" s="129">
        <v>7220</v>
      </c>
      <c r="J57" s="128">
        <v>7220</v>
      </c>
      <c r="K57" s="129">
        <v>7220</v>
      </c>
      <c r="L57" s="128">
        <v>7220</v>
      </c>
      <c r="M57" s="129">
        <v>7220</v>
      </c>
      <c r="N57" s="128">
        <v>7220</v>
      </c>
      <c r="O57" s="129">
        <v>7220</v>
      </c>
      <c r="P57" s="130">
        <v>7220</v>
      </c>
      <c r="Q57" s="4" t="e">
        <f>((Q51/'GRILLE 15-16 manuel V11 (2)'!Q49)-1)*100</f>
        <v>#DIV/0!</v>
      </c>
    </row>
    <row r="58" spans="2:17" ht="15" customHeight="1" x14ac:dyDescent="0.35">
      <c r="B58" s="60" t="s">
        <v>41</v>
      </c>
      <c r="C58" s="129">
        <v>7220</v>
      </c>
      <c r="D58" s="128">
        <v>7220</v>
      </c>
      <c r="E58" s="129">
        <v>7220</v>
      </c>
      <c r="F58" s="128">
        <v>7220</v>
      </c>
      <c r="G58" s="129">
        <v>7220</v>
      </c>
      <c r="H58" s="128">
        <v>7220</v>
      </c>
      <c r="I58" s="129">
        <v>7220</v>
      </c>
      <c r="J58" s="128">
        <v>7220</v>
      </c>
      <c r="K58" s="129">
        <v>7220</v>
      </c>
      <c r="L58" s="128">
        <v>7220</v>
      </c>
      <c r="M58" s="129">
        <v>7220</v>
      </c>
      <c r="N58" s="128">
        <v>7220</v>
      </c>
      <c r="O58" s="129">
        <v>7220</v>
      </c>
      <c r="P58" s="130">
        <v>7220</v>
      </c>
      <c r="Q58" s="4" t="e">
        <f>((Q52/'GRILLE 15-16 manuel V11 (2)'!Q50)-1)*100</f>
        <v>#DIV/0!</v>
      </c>
    </row>
    <row r="59" spans="2:17" ht="15" customHeight="1" thickBot="1" x14ac:dyDescent="0.4">
      <c r="B59" s="90" t="s">
        <v>116</v>
      </c>
      <c r="C59" s="218">
        <v>2900</v>
      </c>
      <c r="D59" s="219">
        <v>2900</v>
      </c>
      <c r="E59" s="218">
        <v>2900</v>
      </c>
      <c r="F59" s="219">
        <v>2900</v>
      </c>
      <c r="G59" s="218">
        <v>2900</v>
      </c>
      <c r="H59" s="219">
        <v>2900</v>
      </c>
      <c r="I59" s="218">
        <v>2900</v>
      </c>
      <c r="J59" s="219">
        <v>2900</v>
      </c>
      <c r="K59" s="218">
        <v>2900</v>
      </c>
      <c r="L59" s="219">
        <v>2900</v>
      </c>
      <c r="M59" s="218">
        <v>2900</v>
      </c>
      <c r="N59" s="219">
        <v>2900</v>
      </c>
      <c r="O59" s="218">
        <v>2900</v>
      </c>
      <c r="P59" s="222">
        <v>2900</v>
      </c>
    </row>
    <row r="60" spans="2:17" ht="15" customHeight="1" x14ac:dyDescent="0.35">
      <c r="B60" s="325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</row>
    <row r="61" spans="2:17" ht="15" customHeight="1" thickBot="1" x14ac:dyDescent="0.4">
      <c r="B61" s="22" t="s">
        <v>49</v>
      </c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</row>
    <row r="62" spans="2:17" ht="15" customHeight="1" x14ac:dyDescent="0.35">
      <c r="B62" s="112" t="s">
        <v>122</v>
      </c>
      <c r="C62" s="213">
        <v>1885</v>
      </c>
      <c r="D62" s="214">
        <v>1885</v>
      </c>
      <c r="E62" s="214">
        <v>1885</v>
      </c>
      <c r="F62" s="214">
        <v>1885</v>
      </c>
      <c r="G62" s="214">
        <v>1885</v>
      </c>
      <c r="H62" s="214">
        <v>1885</v>
      </c>
      <c r="I62" s="214">
        <v>1885</v>
      </c>
      <c r="J62" s="214">
        <v>1885</v>
      </c>
      <c r="K62" s="214">
        <v>1885</v>
      </c>
      <c r="L62" s="214">
        <v>1885</v>
      </c>
      <c r="M62" s="214">
        <v>1885</v>
      </c>
      <c r="N62" s="214">
        <v>1885</v>
      </c>
      <c r="O62" s="214">
        <v>1885</v>
      </c>
      <c r="P62" s="217">
        <v>1885</v>
      </c>
    </row>
    <row r="63" spans="2:17" ht="15" customHeight="1" x14ac:dyDescent="0.35">
      <c r="B63" s="113" t="s">
        <v>123</v>
      </c>
      <c r="C63" s="129">
        <v>3630</v>
      </c>
      <c r="D63" s="128">
        <v>3630</v>
      </c>
      <c r="E63" s="128">
        <v>3630</v>
      </c>
      <c r="F63" s="128">
        <v>3630</v>
      </c>
      <c r="G63" s="128">
        <v>3630</v>
      </c>
      <c r="H63" s="128">
        <v>3630</v>
      </c>
      <c r="I63" s="128">
        <v>3630</v>
      </c>
      <c r="J63" s="128">
        <v>3630</v>
      </c>
      <c r="K63" s="128">
        <v>3630</v>
      </c>
      <c r="L63" s="128">
        <v>3630</v>
      </c>
      <c r="M63" s="128">
        <v>3630</v>
      </c>
      <c r="N63" s="128">
        <v>3630</v>
      </c>
      <c r="O63" s="128">
        <v>3630</v>
      </c>
      <c r="P63" s="130">
        <v>3630</v>
      </c>
    </row>
    <row r="64" spans="2:17" ht="15" customHeight="1" x14ac:dyDescent="0.35">
      <c r="B64" s="113" t="s">
        <v>149</v>
      </c>
      <c r="C64" s="129">
        <v>1400</v>
      </c>
      <c r="D64" s="128">
        <v>1400</v>
      </c>
      <c r="E64" s="128">
        <v>1400</v>
      </c>
      <c r="F64" s="128">
        <v>1400</v>
      </c>
      <c r="G64" s="128">
        <v>1400</v>
      </c>
      <c r="H64" s="128">
        <v>1400</v>
      </c>
      <c r="I64" s="128">
        <v>1400</v>
      </c>
      <c r="J64" s="128">
        <v>1400</v>
      </c>
      <c r="K64" s="128">
        <v>1400</v>
      </c>
      <c r="L64" s="128">
        <v>1400</v>
      </c>
      <c r="M64" s="128">
        <v>1400</v>
      </c>
      <c r="N64" s="128">
        <v>1400</v>
      </c>
      <c r="O64" s="128">
        <v>1400</v>
      </c>
      <c r="P64" s="130">
        <v>1400</v>
      </c>
    </row>
    <row r="65" spans="1:16" ht="15" customHeight="1" x14ac:dyDescent="0.35">
      <c r="B65" s="113" t="s">
        <v>150</v>
      </c>
      <c r="C65" s="129">
        <v>2500</v>
      </c>
      <c r="D65" s="128">
        <v>2500</v>
      </c>
      <c r="E65" s="128">
        <v>2500</v>
      </c>
      <c r="F65" s="128">
        <v>2500</v>
      </c>
      <c r="G65" s="128">
        <v>2500</v>
      </c>
      <c r="H65" s="128">
        <v>2500</v>
      </c>
      <c r="I65" s="128">
        <v>2500</v>
      </c>
      <c r="J65" s="128">
        <v>2500</v>
      </c>
      <c r="K65" s="128">
        <v>2500</v>
      </c>
      <c r="L65" s="128">
        <v>2500</v>
      </c>
      <c r="M65" s="128">
        <v>2500</v>
      </c>
      <c r="N65" s="128">
        <v>2500</v>
      </c>
      <c r="O65" s="128">
        <v>2500</v>
      </c>
      <c r="P65" s="130">
        <v>2500</v>
      </c>
    </row>
    <row r="66" spans="1:16" ht="15" customHeight="1" x14ac:dyDescent="0.35">
      <c r="B66" s="113" t="s">
        <v>151</v>
      </c>
      <c r="C66" s="129">
        <v>1400</v>
      </c>
      <c r="D66" s="128">
        <v>1400</v>
      </c>
      <c r="E66" s="128">
        <v>1400</v>
      </c>
      <c r="F66" s="128">
        <v>1400</v>
      </c>
      <c r="G66" s="128">
        <v>1400</v>
      </c>
      <c r="H66" s="128">
        <v>1400</v>
      </c>
      <c r="I66" s="128">
        <v>1400</v>
      </c>
      <c r="J66" s="128">
        <v>1400</v>
      </c>
      <c r="K66" s="128">
        <v>1400</v>
      </c>
      <c r="L66" s="128">
        <v>1400</v>
      </c>
      <c r="M66" s="128">
        <v>1400</v>
      </c>
      <c r="N66" s="128">
        <v>1400</v>
      </c>
      <c r="O66" s="128">
        <v>1400</v>
      </c>
      <c r="P66" s="130">
        <v>1400</v>
      </c>
    </row>
    <row r="67" spans="1:16" ht="15" customHeight="1" x14ac:dyDescent="0.35">
      <c r="B67" s="113" t="s">
        <v>152</v>
      </c>
      <c r="C67" s="129">
        <v>2500</v>
      </c>
      <c r="D67" s="128">
        <v>2500</v>
      </c>
      <c r="E67" s="128">
        <v>2500</v>
      </c>
      <c r="F67" s="128">
        <v>2500</v>
      </c>
      <c r="G67" s="128">
        <v>2500</v>
      </c>
      <c r="H67" s="128">
        <v>2500</v>
      </c>
      <c r="I67" s="128">
        <v>2500</v>
      </c>
      <c r="J67" s="128">
        <v>2500</v>
      </c>
      <c r="K67" s="128">
        <v>2500</v>
      </c>
      <c r="L67" s="128">
        <v>2500</v>
      </c>
      <c r="M67" s="128">
        <v>2500</v>
      </c>
      <c r="N67" s="128">
        <v>2500</v>
      </c>
      <c r="O67" s="128">
        <v>2500</v>
      </c>
      <c r="P67" s="130">
        <v>2500</v>
      </c>
    </row>
    <row r="68" spans="1:16" ht="15" customHeight="1" x14ac:dyDescent="0.35">
      <c r="B68" s="113" t="s">
        <v>153</v>
      </c>
      <c r="C68" s="129">
        <v>800</v>
      </c>
      <c r="D68" s="128">
        <v>800</v>
      </c>
      <c r="E68" s="128">
        <v>800</v>
      </c>
      <c r="F68" s="128">
        <v>800</v>
      </c>
      <c r="G68" s="128">
        <v>800</v>
      </c>
      <c r="H68" s="128">
        <v>800</v>
      </c>
      <c r="I68" s="128">
        <v>800</v>
      </c>
      <c r="J68" s="128">
        <v>800</v>
      </c>
      <c r="K68" s="128">
        <v>800</v>
      </c>
      <c r="L68" s="128">
        <v>800</v>
      </c>
      <c r="M68" s="128">
        <v>800</v>
      </c>
      <c r="N68" s="128">
        <v>800</v>
      </c>
      <c r="O68" s="128">
        <v>800</v>
      </c>
      <c r="P68" s="130">
        <v>800</v>
      </c>
    </row>
    <row r="69" spans="1:16" ht="15" customHeight="1" x14ac:dyDescent="0.35">
      <c r="B69" s="113" t="s">
        <v>154</v>
      </c>
      <c r="C69" s="129">
        <v>1500</v>
      </c>
      <c r="D69" s="128">
        <v>1500</v>
      </c>
      <c r="E69" s="128">
        <v>1500</v>
      </c>
      <c r="F69" s="128">
        <v>1500</v>
      </c>
      <c r="G69" s="128">
        <v>1500</v>
      </c>
      <c r="H69" s="128">
        <v>1500</v>
      </c>
      <c r="I69" s="128">
        <v>1500</v>
      </c>
      <c r="J69" s="128">
        <v>1500</v>
      </c>
      <c r="K69" s="128">
        <v>1500</v>
      </c>
      <c r="L69" s="128">
        <v>1500</v>
      </c>
      <c r="M69" s="128">
        <v>1500</v>
      </c>
      <c r="N69" s="128">
        <v>1500</v>
      </c>
      <c r="O69" s="128">
        <v>1500</v>
      </c>
      <c r="P69" s="130">
        <v>1500</v>
      </c>
    </row>
    <row r="70" spans="1:16" ht="15" customHeight="1" x14ac:dyDescent="0.35">
      <c r="B70" s="113" t="s">
        <v>155</v>
      </c>
      <c r="C70" s="129">
        <v>1200</v>
      </c>
      <c r="D70" s="128">
        <v>1200</v>
      </c>
      <c r="E70" s="128">
        <v>1200</v>
      </c>
      <c r="F70" s="128">
        <v>1200</v>
      </c>
      <c r="G70" s="128">
        <v>1200</v>
      </c>
      <c r="H70" s="128">
        <v>1200</v>
      </c>
      <c r="I70" s="128">
        <v>1200</v>
      </c>
      <c r="J70" s="128">
        <v>1200</v>
      </c>
      <c r="K70" s="128">
        <v>1200</v>
      </c>
      <c r="L70" s="128">
        <v>1200</v>
      </c>
      <c r="M70" s="128">
        <v>1200</v>
      </c>
      <c r="N70" s="128">
        <v>1200</v>
      </c>
      <c r="O70" s="128">
        <v>1200</v>
      </c>
      <c r="P70" s="130">
        <v>1200</v>
      </c>
    </row>
    <row r="71" spans="1:16" ht="15" customHeight="1" x14ac:dyDescent="0.35">
      <c r="B71" s="113" t="s">
        <v>156</v>
      </c>
      <c r="C71" s="129">
        <v>2400</v>
      </c>
      <c r="D71" s="128">
        <v>2400</v>
      </c>
      <c r="E71" s="128">
        <v>2400</v>
      </c>
      <c r="F71" s="128">
        <v>2400</v>
      </c>
      <c r="G71" s="128">
        <v>2400</v>
      </c>
      <c r="H71" s="128">
        <v>2400</v>
      </c>
      <c r="I71" s="128">
        <v>2400</v>
      </c>
      <c r="J71" s="128">
        <v>2400</v>
      </c>
      <c r="K71" s="128">
        <v>2400</v>
      </c>
      <c r="L71" s="128">
        <v>2400</v>
      </c>
      <c r="M71" s="128">
        <v>2400</v>
      </c>
      <c r="N71" s="128">
        <v>2400</v>
      </c>
      <c r="O71" s="128">
        <v>2400</v>
      </c>
      <c r="P71" s="130">
        <v>2400</v>
      </c>
    </row>
    <row r="72" spans="1:16" ht="15" customHeight="1" x14ac:dyDescent="0.35">
      <c r="B72" s="113" t="s">
        <v>157</v>
      </c>
      <c r="C72" s="129">
        <v>1100</v>
      </c>
      <c r="D72" s="128">
        <v>1100</v>
      </c>
      <c r="E72" s="128">
        <v>1100</v>
      </c>
      <c r="F72" s="128">
        <v>1100</v>
      </c>
      <c r="G72" s="128">
        <v>1100</v>
      </c>
      <c r="H72" s="128">
        <v>1100</v>
      </c>
      <c r="I72" s="128">
        <v>1100</v>
      </c>
      <c r="J72" s="128">
        <v>1100</v>
      </c>
      <c r="K72" s="128">
        <v>1100</v>
      </c>
      <c r="L72" s="128">
        <v>1100</v>
      </c>
      <c r="M72" s="128">
        <v>1100</v>
      </c>
      <c r="N72" s="128">
        <v>1100</v>
      </c>
      <c r="O72" s="128">
        <v>1100</v>
      </c>
      <c r="P72" s="130">
        <v>1100</v>
      </c>
    </row>
    <row r="73" spans="1:16" ht="15" customHeight="1" x14ac:dyDescent="0.35">
      <c r="B73" s="113" t="s">
        <v>158</v>
      </c>
      <c r="C73" s="129">
        <v>2200</v>
      </c>
      <c r="D73" s="128">
        <v>2200</v>
      </c>
      <c r="E73" s="128">
        <v>2200</v>
      </c>
      <c r="F73" s="128">
        <v>2200</v>
      </c>
      <c r="G73" s="128">
        <v>2200</v>
      </c>
      <c r="H73" s="128">
        <v>2200</v>
      </c>
      <c r="I73" s="128">
        <v>2200</v>
      </c>
      <c r="J73" s="128">
        <v>2200</v>
      </c>
      <c r="K73" s="128">
        <v>2200</v>
      </c>
      <c r="L73" s="128">
        <v>2200</v>
      </c>
      <c r="M73" s="128">
        <v>2200</v>
      </c>
      <c r="N73" s="128">
        <v>2200</v>
      </c>
      <c r="O73" s="128">
        <v>2200</v>
      </c>
      <c r="P73" s="130">
        <v>2200</v>
      </c>
    </row>
    <row r="74" spans="1:16" ht="15" customHeight="1" x14ac:dyDescent="0.35">
      <c r="B74" s="113" t="s">
        <v>159</v>
      </c>
      <c r="C74" s="129">
        <v>1250</v>
      </c>
      <c r="D74" s="128">
        <v>1250</v>
      </c>
      <c r="E74" s="128">
        <v>1250</v>
      </c>
      <c r="F74" s="128">
        <v>1250</v>
      </c>
      <c r="G74" s="128">
        <v>1250</v>
      </c>
      <c r="H74" s="128">
        <v>1250</v>
      </c>
      <c r="I74" s="128">
        <v>1250</v>
      </c>
      <c r="J74" s="128">
        <v>1250</v>
      </c>
      <c r="K74" s="128">
        <v>1250</v>
      </c>
      <c r="L74" s="128">
        <v>1250</v>
      </c>
      <c r="M74" s="128">
        <v>1250</v>
      </c>
      <c r="N74" s="128">
        <v>1250</v>
      </c>
      <c r="O74" s="128">
        <v>1250</v>
      </c>
      <c r="P74" s="130">
        <v>1250</v>
      </c>
    </row>
    <row r="75" spans="1:16" ht="15" customHeight="1" x14ac:dyDescent="0.35">
      <c r="B75" s="113" t="s">
        <v>160</v>
      </c>
      <c r="C75" s="129">
        <v>2500</v>
      </c>
      <c r="D75" s="128">
        <v>2500</v>
      </c>
      <c r="E75" s="128">
        <v>2500</v>
      </c>
      <c r="F75" s="128">
        <v>2500</v>
      </c>
      <c r="G75" s="128">
        <v>2500</v>
      </c>
      <c r="H75" s="128">
        <v>2500</v>
      </c>
      <c r="I75" s="128">
        <v>2500</v>
      </c>
      <c r="J75" s="128">
        <v>2500</v>
      </c>
      <c r="K75" s="128">
        <v>2500</v>
      </c>
      <c r="L75" s="128">
        <v>2500</v>
      </c>
      <c r="M75" s="128">
        <v>2500</v>
      </c>
      <c r="N75" s="128">
        <v>2500</v>
      </c>
      <c r="O75" s="128">
        <v>2500</v>
      </c>
      <c r="P75" s="130">
        <v>2500</v>
      </c>
    </row>
    <row r="76" spans="1:16" ht="15" customHeight="1" x14ac:dyDescent="0.35">
      <c r="B76" s="60" t="s">
        <v>84</v>
      </c>
      <c r="C76" s="129">
        <v>1650</v>
      </c>
      <c r="D76" s="128">
        <v>1650</v>
      </c>
      <c r="E76" s="128">
        <v>1650</v>
      </c>
      <c r="F76" s="128">
        <v>1650</v>
      </c>
      <c r="G76" s="128">
        <v>1650</v>
      </c>
      <c r="H76" s="128">
        <v>1200</v>
      </c>
      <c r="I76" s="128">
        <v>1200</v>
      </c>
      <c r="J76" s="128">
        <v>1200</v>
      </c>
      <c r="K76" s="128">
        <v>1200</v>
      </c>
      <c r="L76" s="128">
        <v>1200</v>
      </c>
      <c r="M76" s="128">
        <v>1200</v>
      </c>
      <c r="N76" s="128">
        <v>1200</v>
      </c>
      <c r="O76" s="128">
        <v>1200</v>
      </c>
      <c r="P76" s="130">
        <v>1200</v>
      </c>
    </row>
    <row r="77" spans="1:16" ht="15" customHeight="1" x14ac:dyDescent="0.35">
      <c r="B77" s="60" t="s">
        <v>85</v>
      </c>
      <c r="C77" s="129">
        <v>950</v>
      </c>
      <c r="D77" s="128">
        <v>950</v>
      </c>
      <c r="E77" s="128">
        <v>950</v>
      </c>
      <c r="F77" s="128">
        <v>950</v>
      </c>
      <c r="G77" s="128">
        <v>950</v>
      </c>
      <c r="H77" s="128">
        <v>600</v>
      </c>
      <c r="I77" s="128">
        <v>600</v>
      </c>
      <c r="J77" s="128">
        <v>600</v>
      </c>
      <c r="K77" s="128">
        <v>600</v>
      </c>
      <c r="L77" s="128">
        <v>600</v>
      </c>
      <c r="M77" s="128">
        <v>600</v>
      </c>
      <c r="N77" s="128">
        <v>600</v>
      </c>
      <c r="O77" s="128">
        <v>600</v>
      </c>
      <c r="P77" s="130">
        <v>600</v>
      </c>
    </row>
    <row r="78" spans="1:16" ht="15" customHeight="1" thickBot="1" x14ac:dyDescent="0.4">
      <c r="A78" s="85"/>
      <c r="B78" s="90" t="s">
        <v>93</v>
      </c>
      <c r="C78" s="66">
        <v>1950</v>
      </c>
      <c r="D78" s="67">
        <v>1950</v>
      </c>
      <c r="E78" s="67">
        <v>1950</v>
      </c>
      <c r="F78" s="67">
        <v>1950</v>
      </c>
      <c r="G78" s="67">
        <v>1950</v>
      </c>
      <c r="H78" s="67">
        <v>1300</v>
      </c>
      <c r="I78" s="67">
        <v>1300</v>
      </c>
      <c r="J78" s="67">
        <v>1300</v>
      </c>
      <c r="K78" s="67">
        <v>1300</v>
      </c>
      <c r="L78" s="67">
        <v>1300</v>
      </c>
      <c r="M78" s="67">
        <v>1300</v>
      </c>
      <c r="N78" s="67">
        <v>1300</v>
      </c>
      <c r="O78" s="67">
        <v>1300</v>
      </c>
      <c r="P78" s="71">
        <v>1300</v>
      </c>
    </row>
    <row r="79" spans="1:16" ht="15" customHeight="1" x14ac:dyDescent="0.35">
      <c r="B79" s="86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</row>
    <row r="80" spans="1:16" ht="15" customHeight="1" thickBot="1" x14ac:dyDescent="0.4">
      <c r="B80" s="22" t="s">
        <v>60</v>
      </c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</row>
    <row r="81" spans="2:16" ht="15" customHeight="1" x14ac:dyDescent="0.35">
      <c r="B81" s="89" t="s">
        <v>16</v>
      </c>
      <c r="C81" s="439">
        <v>500</v>
      </c>
      <c r="D81" s="440"/>
      <c r="E81" s="302"/>
      <c r="F81" s="302"/>
      <c r="G81" s="302"/>
      <c r="H81" s="212"/>
      <c r="I81" s="212"/>
      <c r="J81" s="302"/>
      <c r="K81" s="302"/>
      <c r="L81" s="302"/>
      <c r="M81" s="302"/>
      <c r="N81" s="302"/>
      <c r="O81" s="302"/>
    </row>
    <row r="82" spans="2:16" ht="15" customHeight="1" x14ac:dyDescent="0.35">
      <c r="B82" s="60" t="s">
        <v>145</v>
      </c>
      <c r="C82" s="441">
        <v>100</v>
      </c>
      <c r="D82" s="442"/>
      <c r="E82" s="302"/>
      <c r="F82" s="302"/>
      <c r="G82" s="302"/>
      <c r="H82" s="212"/>
      <c r="I82" s="212"/>
      <c r="J82" s="302"/>
      <c r="K82" s="302"/>
      <c r="L82" s="302"/>
      <c r="M82" s="302"/>
      <c r="N82" s="302"/>
      <c r="O82" s="302"/>
    </row>
    <row r="83" spans="2:16" ht="15" customHeight="1" x14ac:dyDescent="0.35">
      <c r="B83" s="60" t="s">
        <v>144</v>
      </c>
      <c r="C83" s="441">
        <v>41</v>
      </c>
      <c r="D83" s="442"/>
      <c r="E83" s="302"/>
      <c r="F83" s="302"/>
      <c r="G83" s="302"/>
      <c r="H83" s="212"/>
      <c r="I83" s="212"/>
      <c r="J83" s="302"/>
      <c r="K83" s="302"/>
      <c r="L83" s="302"/>
      <c r="M83" s="302"/>
      <c r="N83" s="302"/>
      <c r="O83" s="302"/>
    </row>
    <row r="84" spans="2:16" ht="15" customHeight="1" x14ac:dyDescent="0.35">
      <c r="B84" s="60" t="s">
        <v>143</v>
      </c>
      <c r="C84" s="441">
        <v>50</v>
      </c>
      <c r="D84" s="442"/>
      <c r="E84" s="302"/>
      <c r="F84" s="302"/>
      <c r="G84" s="302"/>
      <c r="H84" s="212"/>
      <c r="I84" s="212"/>
      <c r="J84" s="302"/>
      <c r="K84" s="302"/>
      <c r="L84" s="302"/>
      <c r="M84" s="302"/>
      <c r="N84" s="302"/>
      <c r="O84" s="302"/>
    </row>
    <row r="85" spans="2:16" ht="15" customHeight="1" x14ac:dyDescent="0.35">
      <c r="B85" s="60" t="s">
        <v>141</v>
      </c>
      <c r="C85" s="441">
        <v>90</v>
      </c>
      <c r="D85" s="442"/>
      <c r="E85" s="302"/>
      <c r="F85" s="302"/>
      <c r="G85" s="302"/>
      <c r="H85" s="212"/>
      <c r="I85" s="212"/>
      <c r="J85" s="302"/>
      <c r="K85" s="302"/>
      <c r="L85" s="302"/>
      <c r="M85" s="302"/>
      <c r="N85" s="302"/>
      <c r="O85" s="302"/>
    </row>
    <row r="86" spans="2:16" ht="15" customHeight="1" x14ac:dyDescent="0.35">
      <c r="B86" s="60" t="s">
        <v>146</v>
      </c>
      <c r="C86" s="441">
        <v>40</v>
      </c>
      <c r="D86" s="442"/>
      <c r="E86" s="302"/>
      <c r="F86" s="302"/>
      <c r="G86" s="302"/>
      <c r="H86" s="212"/>
      <c r="I86" s="212"/>
      <c r="J86" s="302"/>
      <c r="K86" s="302"/>
      <c r="L86" s="302"/>
      <c r="M86" s="302"/>
      <c r="N86" s="302"/>
      <c r="O86" s="302"/>
    </row>
    <row r="87" spans="2:16" ht="15" customHeight="1" thickBot="1" x14ac:dyDescent="0.4">
      <c r="B87" s="90" t="s">
        <v>142</v>
      </c>
      <c r="C87" s="443">
        <v>85</v>
      </c>
      <c r="D87" s="444"/>
      <c r="E87" s="302"/>
      <c r="F87" s="302"/>
      <c r="G87" s="302"/>
      <c r="H87" s="212"/>
      <c r="I87" s="212"/>
      <c r="J87" s="302"/>
      <c r="K87" s="302"/>
      <c r="L87" s="302"/>
      <c r="M87" s="302"/>
      <c r="N87" s="302"/>
      <c r="O87" s="302"/>
    </row>
    <row r="88" spans="2:16" ht="15" customHeight="1" x14ac:dyDescent="0.35">
      <c r="B88" s="423"/>
      <c r="C88" s="423"/>
      <c r="H88" s="212"/>
      <c r="I88" s="212"/>
    </row>
    <row r="90" spans="2:16" ht="27" customHeight="1" thickBot="1" x14ac:dyDescent="0.4"/>
    <row r="91" spans="2:16" ht="22.5" customHeight="1" thickBot="1" x14ac:dyDescent="0.4">
      <c r="B91" s="394" t="s">
        <v>138</v>
      </c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6"/>
    </row>
    <row r="93" spans="2:16" ht="15" customHeight="1" x14ac:dyDescent="0.35">
      <c r="B93" s="424" t="s">
        <v>147</v>
      </c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</row>
    <row r="94" spans="2:16" ht="15" customHeight="1" x14ac:dyDescent="0.35"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</row>
    <row r="95" spans="2:16" ht="15" customHeight="1" x14ac:dyDescent="0.35"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</row>
    <row r="96" spans="2:16" ht="15" customHeight="1" x14ac:dyDescent="0.35"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</row>
  </sheetData>
  <mergeCells count="21">
    <mergeCell ref="C85:D85"/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H11:P11"/>
    <mergeCell ref="C81:D81"/>
    <mergeCell ref="C82:D82"/>
    <mergeCell ref="C83:D83"/>
    <mergeCell ref="C84:D84"/>
    <mergeCell ref="C86:D86"/>
    <mergeCell ref="C87:D87"/>
    <mergeCell ref="B88:C88"/>
    <mergeCell ref="B91:P91"/>
    <mergeCell ref="B93:P96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&amp;L&amp;"-,Italique"&amp;9&amp;Z&amp;F&amp;R&amp;"-,Italique"&amp;10PH/30-11-2015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49"/>
  <sheetViews>
    <sheetView showGridLines="0" tabSelected="1" topLeftCell="B26" zoomScale="130" zoomScaleNormal="130" workbookViewId="0">
      <selection activeCell="E43" sqref="E43"/>
    </sheetView>
  </sheetViews>
  <sheetFormatPr baseColWidth="10" defaultColWidth="11.453125" defaultRowHeight="15" customHeight="1" x14ac:dyDescent="0.35"/>
  <cols>
    <col min="1" max="1" width="2" style="5" customWidth="1"/>
    <col min="2" max="2" width="58.26953125" style="5" customWidth="1"/>
    <col min="3" max="3" width="10.26953125" style="5" customWidth="1"/>
    <col min="4" max="4" width="9.6328125" style="5" customWidth="1"/>
    <col min="5" max="6" width="7.81640625" style="5" customWidth="1"/>
    <col min="7" max="7" width="8.54296875" style="5" customWidth="1"/>
    <col min="8" max="16" width="7.81640625" style="5" customWidth="1"/>
    <col min="17" max="17" width="3.7265625" style="306" bestFit="1" customWidth="1"/>
    <col min="18" max="16384" width="11.453125" style="5"/>
  </cols>
  <sheetData>
    <row r="1" spans="1:18" ht="33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4"/>
    </row>
    <row r="2" spans="1:18" ht="47.2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6"/>
      <c r="R2" s="4"/>
    </row>
    <row r="3" spans="1:18" ht="47.2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6"/>
      <c r="R3" s="4"/>
    </row>
    <row r="4" spans="1:18" ht="49.5" hidden="1" customHeight="1" thickBot="1" x14ac:dyDescent="0.4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6"/>
      <c r="R4" s="4"/>
    </row>
    <row r="5" spans="1:18" ht="49.5" customHeight="1" x14ac:dyDescent="0.35">
      <c r="A5" s="4"/>
      <c r="B5" s="4"/>
      <c r="C5" s="14"/>
      <c r="D5" s="14"/>
      <c r="E5" s="14"/>
      <c r="F5" s="14"/>
      <c r="G5" s="6"/>
      <c r="H5" s="4"/>
      <c r="I5" s="16"/>
      <c r="J5" s="17"/>
      <c r="K5" s="4"/>
      <c r="L5" s="4"/>
      <c r="M5" s="4"/>
      <c r="N5" s="4"/>
      <c r="O5" s="16"/>
      <c r="P5" s="18"/>
      <c r="Q5" s="6"/>
      <c r="R5" s="4"/>
    </row>
    <row r="6" spans="1:18" ht="49.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6"/>
      <c r="R6" s="4"/>
    </row>
    <row r="7" spans="1:18" ht="24" customHeight="1" x14ac:dyDescent="0.35">
      <c r="A7" s="4"/>
      <c r="B7" s="4"/>
      <c r="C7" s="14"/>
      <c r="D7" s="14"/>
      <c r="E7" s="14"/>
      <c r="F7" s="14"/>
      <c r="G7" s="6"/>
      <c r="H7" s="4"/>
      <c r="I7" s="16"/>
      <c r="J7" s="17"/>
      <c r="K7" s="4"/>
      <c r="L7" s="4"/>
      <c r="M7" s="4"/>
      <c r="N7" s="4"/>
      <c r="O7" s="16"/>
      <c r="P7" s="18"/>
      <c r="Q7" s="6"/>
      <c r="R7" s="4"/>
    </row>
    <row r="8" spans="1:18" ht="18" customHeight="1" thickBot="1" x14ac:dyDescent="0.4">
      <c r="A8" s="4"/>
      <c r="B8" s="4"/>
      <c r="C8" s="14"/>
      <c r="D8" s="14"/>
      <c r="E8" s="14"/>
      <c r="F8" s="14"/>
      <c r="G8" s="6"/>
      <c r="H8" s="4"/>
      <c r="I8" s="16"/>
      <c r="J8" s="17"/>
      <c r="K8" s="4"/>
      <c r="L8" s="4"/>
      <c r="M8" s="4"/>
      <c r="N8" s="4"/>
      <c r="O8" s="16"/>
      <c r="P8" s="18"/>
      <c r="Q8" s="6"/>
      <c r="R8" s="4"/>
    </row>
    <row r="9" spans="1:18" ht="30" customHeight="1" thickBot="1" x14ac:dyDescent="0.4">
      <c r="A9" s="4"/>
      <c r="B9" s="445" t="s">
        <v>173</v>
      </c>
      <c r="C9" s="446"/>
      <c r="D9" s="446"/>
      <c r="E9" s="446"/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7"/>
      <c r="Q9" s="6"/>
      <c r="R9" s="4"/>
    </row>
    <row r="10" spans="1:18" ht="17.25" customHeight="1" thickBot="1" x14ac:dyDescent="0.4">
      <c r="A10" s="4"/>
      <c r="B10" s="4"/>
      <c r="C10" s="14"/>
      <c r="D10" s="14"/>
      <c r="E10" s="14"/>
      <c r="F10" s="14"/>
      <c r="G10" s="6"/>
      <c r="H10" s="4"/>
      <c r="I10" s="16"/>
      <c r="J10" s="17"/>
      <c r="K10" s="4"/>
      <c r="L10" s="4"/>
      <c r="M10" s="4"/>
      <c r="N10" s="4"/>
      <c r="O10" s="16"/>
      <c r="P10" s="18"/>
      <c r="Q10" s="6"/>
      <c r="R10" s="4"/>
    </row>
    <row r="11" spans="1:18" ht="14.25" hidden="1" customHeight="1" x14ac:dyDescent="0.35">
      <c r="A11" s="4"/>
      <c r="B11" s="4"/>
      <c r="C11" s="14"/>
      <c r="D11" s="14"/>
      <c r="E11" s="14"/>
      <c r="F11" s="14"/>
      <c r="G11" s="14" t="s">
        <v>26</v>
      </c>
      <c r="H11" s="428" t="s">
        <v>27</v>
      </c>
      <c r="I11" s="428"/>
      <c r="J11" s="428"/>
      <c r="K11" s="428"/>
      <c r="L11" s="428"/>
      <c r="M11" s="428"/>
      <c r="N11" s="428"/>
      <c r="O11" s="428"/>
      <c r="P11" s="428"/>
      <c r="Q11" s="6"/>
      <c r="R11" s="4"/>
    </row>
    <row r="12" spans="1:18" ht="27" hidden="1" customHeight="1" x14ac:dyDescent="0.35">
      <c r="A12" s="4"/>
      <c r="B12" s="138"/>
      <c r="C12" s="134">
        <v>8160</v>
      </c>
      <c r="D12" s="134">
        <v>7650</v>
      </c>
      <c r="E12" s="134">
        <v>6120</v>
      </c>
      <c r="F12" s="134">
        <v>5610</v>
      </c>
      <c r="G12" s="135">
        <v>4800</v>
      </c>
      <c r="H12" s="358">
        <f>G12-250</f>
        <v>4550</v>
      </c>
      <c r="I12" s="358">
        <f t="shared" ref="I12:P12" si="0">H12-250</f>
        <v>4300</v>
      </c>
      <c r="J12" s="358">
        <f t="shared" si="0"/>
        <v>4050</v>
      </c>
      <c r="K12" s="358">
        <f t="shared" si="0"/>
        <v>3800</v>
      </c>
      <c r="L12" s="358">
        <f t="shared" si="0"/>
        <v>3550</v>
      </c>
      <c r="M12" s="358">
        <f t="shared" si="0"/>
        <v>3300</v>
      </c>
      <c r="N12" s="358">
        <f t="shared" si="0"/>
        <v>3050</v>
      </c>
      <c r="O12" s="358">
        <f t="shared" si="0"/>
        <v>2800</v>
      </c>
      <c r="P12" s="358">
        <f t="shared" si="0"/>
        <v>2550</v>
      </c>
      <c r="Q12" s="6"/>
      <c r="R12" s="4"/>
    </row>
    <row r="13" spans="1:18" ht="29.25" hidden="1" customHeight="1" thickBo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6"/>
      <c r="R13" s="4"/>
    </row>
    <row r="14" spans="1:18" ht="29.25" customHeight="1" thickBot="1" x14ac:dyDescent="0.4">
      <c r="A14" s="4"/>
      <c r="B14" s="22" t="s">
        <v>52</v>
      </c>
      <c r="C14" s="397" t="s">
        <v>67</v>
      </c>
      <c r="D14" s="398"/>
      <c r="E14" s="398"/>
      <c r="F14" s="399"/>
      <c r="G14" s="23"/>
      <c r="H14" s="400" t="s">
        <v>68</v>
      </c>
      <c r="I14" s="401"/>
      <c r="J14" s="401"/>
      <c r="K14" s="401"/>
      <c r="L14" s="401"/>
      <c r="M14" s="401"/>
      <c r="N14" s="401"/>
      <c r="O14" s="401"/>
      <c r="P14" s="402"/>
      <c r="Q14" s="6"/>
      <c r="R14" s="4"/>
    </row>
    <row r="15" spans="1:18" ht="15.75" customHeight="1" x14ac:dyDescent="0.35">
      <c r="A15" s="4"/>
      <c r="B15" s="403" t="s">
        <v>1</v>
      </c>
      <c r="C15" s="405" t="s">
        <v>163</v>
      </c>
      <c r="D15" s="407" t="s">
        <v>4</v>
      </c>
      <c r="E15" s="407" t="s">
        <v>2</v>
      </c>
      <c r="F15" s="409" t="s">
        <v>3</v>
      </c>
      <c r="G15" s="411" t="s">
        <v>140</v>
      </c>
      <c r="H15" s="414" t="s">
        <v>66</v>
      </c>
      <c r="I15" s="415"/>
      <c r="J15" s="415"/>
      <c r="K15" s="415"/>
      <c r="L15" s="415"/>
      <c r="M15" s="415"/>
      <c r="N15" s="415"/>
      <c r="O15" s="415"/>
      <c r="P15" s="416"/>
      <c r="Q15" s="6"/>
      <c r="R15" s="4"/>
    </row>
    <row r="16" spans="1:18" ht="33.75" customHeight="1" thickBot="1" x14ac:dyDescent="0.4">
      <c r="A16" s="4"/>
      <c r="B16" s="404"/>
      <c r="C16" s="406"/>
      <c r="D16" s="408"/>
      <c r="E16" s="408"/>
      <c r="F16" s="410"/>
      <c r="G16" s="412"/>
      <c r="H16" s="1">
        <v>0</v>
      </c>
      <c r="I16" s="2" t="s">
        <v>15</v>
      </c>
      <c r="J16" s="2">
        <v>1</v>
      </c>
      <c r="K16" s="2">
        <v>2</v>
      </c>
      <c r="L16" s="2">
        <v>3</v>
      </c>
      <c r="M16" s="2">
        <v>4</v>
      </c>
      <c r="N16" s="2">
        <v>5</v>
      </c>
      <c r="O16" s="2">
        <v>6</v>
      </c>
      <c r="P16" s="3">
        <v>7</v>
      </c>
      <c r="Q16" s="6"/>
      <c r="R16" s="4"/>
    </row>
    <row r="17" spans="1:21" ht="43.5" hidden="1" customHeight="1" x14ac:dyDescent="0.35">
      <c r="A17" s="4"/>
      <c r="B17" s="24" t="s">
        <v>0</v>
      </c>
      <c r="C17" s="25">
        <v>8270</v>
      </c>
      <c r="D17" s="26">
        <v>7749.9975000000004</v>
      </c>
      <c r="E17" s="26">
        <v>6199.9980000000005</v>
      </c>
      <c r="F17" s="27">
        <v>5680</v>
      </c>
      <c r="G17" s="28">
        <v>4860</v>
      </c>
      <c r="H17" s="29">
        <f>+G17-$P$2</f>
        <v>4610</v>
      </c>
      <c r="I17" s="30">
        <f>H17-$P$2</f>
        <v>4360</v>
      </c>
      <c r="J17" s="30">
        <f t="shared" ref="J17:O18" si="1">I17-$P$2</f>
        <v>4110</v>
      </c>
      <c r="K17" s="30">
        <f t="shared" si="1"/>
        <v>3860</v>
      </c>
      <c r="L17" s="30">
        <f t="shared" si="1"/>
        <v>3610</v>
      </c>
      <c r="M17" s="30">
        <f t="shared" si="1"/>
        <v>3360</v>
      </c>
      <c r="N17" s="30">
        <f t="shared" si="1"/>
        <v>3110</v>
      </c>
      <c r="O17" s="30">
        <f t="shared" si="1"/>
        <v>2860</v>
      </c>
      <c r="P17" s="31">
        <f>O17-$P$2</f>
        <v>2610</v>
      </c>
      <c r="Q17" s="6"/>
      <c r="R17" s="4"/>
    </row>
    <row r="18" spans="1:21" ht="43.5" hidden="1" customHeight="1" x14ac:dyDescent="0.35">
      <c r="A18" s="4"/>
      <c r="B18" s="33" t="s">
        <v>6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ref="H18:P23" si="2">G18-$P$2</f>
        <v>4450</v>
      </c>
      <c r="I18" s="35">
        <f>H18-$P$2</f>
        <v>4200</v>
      </c>
      <c r="J18" s="35">
        <f t="shared" si="1"/>
        <v>3950</v>
      </c>
      <c r="K18" s="35">
        <f t="shared" si="1"/>
        <v>3700</v>
      </c>
      <c r="L18" s="35">
        <f t="shared" si="1"/>
        <v>3450</v>
      </c>
      <c r="M18" s="35">
        <f t="shared" si="1"/>
        <v>3200</v>
      </c>
      <c r="N18" s="35">
        <f t="shared" si="1"/>
        <v>2950</v>
      </c>
      <c r="O18" s="35">
        <f t="shared" si="1"/>
        <v>2700</v>
      </c>
      <c r="P18" s="38">
        <f>O18-$P$2</f>
        <v>2450</v>
      </c>
      <c r="Q18" s="6"/>
      <c r="R18" s="4"/>
    </row>
    <row r="19" spans="1:21" ht="43.5" hidden="1" customHeight="1" x14ac:dyDescent="0.35">
      <c r="A19" s="4"/>
      <c r="B19" s="33" t="s">
        <v>7</v>
      </c>
      <c r="C19" s="34">
        <v>9000</v>
      </c>
      <c r="D19" s="35">
        <v>9000</v>
      </c>
      <c r="E19" s="35">
        <v>7200</v>
      </c>
      <c r="F19" s="36">
        <v>6600</v>
      </c>
      <c r="G19" s="37">
        <v>5640</v>
      </c>
      <c r="H19" s="34">
        <f t="shared" si="2"/>
        <v>5390</v>
      </c>
      <c r="I19" s="35">
        <f t="shared" si="2"/>
        <v>5140</v>
      </c>
      <c r="J19" s="35">
        <f t="shared" si="2"/>
        <v>4890</v>
      </c>
      <c r="K19" s="35">
        <f t="shared" si="2"/>
        <v>4640</v>
      </c>
      <c r="L19" s="35">
        <f t="shared" si="2"/>
        <v>4390</v>
      </c>
      <c r="M19" s="35">
        <f t="shared" si="2"/>
        <v>4140</v>
      </c>
      <c r="N19" s="35">
        <f t="shared" si="2"/>
        <v>3890</v>
      </c>
      <c r="O19" s="35">
        <f t="shared" si="2"/>
        <v>3640</v>
      </c>
      <c r="P19" s="38">
        <f t="shared" si="2"/>
        <v>3390</v>
      </c>
      <c r="Q19" s="6"/>
      <c r="R19" s="4"/>
    </row>
    <row r="20" spans="1:21" ht="43.5" hidden="1" customHeight="1" x14ac:dyDescent="0.35">
      <c r="A20" s="4"/>
      <c r="B20" s="33" t="s">
        <v>11</v>
      </c>
      <c r="C20" s="34">
        <v>7500</v>
      </c>
      <c r="D20" s="35">
        <v>7000</v>
      </c>
      <c r="E20" s="35">
        <v>6000</v>
      </c>
      <c r="F20" s="36">
        <v>5500</v>
      </c>
      <c r="G20" s="37">
        <v>4700</v>
      </c>
      <c r="H20" s="34">
        <f t="shared" si="2"/>
        <v>4450</v>
      </c>
      <c r="I20" s="35">
        <f t="shared" si="2"/>
        <v>4200</v>
      </c>
      <c r="J20" s="35">
        <f t="shared" si="2"/>
        <v>3950</v>
      </c>
      <c r="K20" s="35">
        <f t="shared" si="2"/>
        <v>3700</v>
      </c>
      <c r="L20" s="35">
        <f t="shared" si="2"/>
        <v>3450</v>
      </c>
      <c r="M20" s="35">
        <f t="shared" si="2"/>
        <v>3200</v>
      </c>
      <c r="N20" s="35">
        <f t="shared" si="2"/>
        <v>2950</v>
      </c>
      <c r="O20" s="35">
        <f t="shared" si="2"/>
        <v>2700</v>
      </c>
      <c r="P20" s="38">
        <f t="shared" si="2"/>
        <v>2450</v>
      </c>
      <c r="Q20" s="6"/>
      <c r="R20" s="4"/>
    </row>
    <row r="21" spans="1:21" ht="43.5" hidden="1" customHeight="1" x14ac:dyDescent="0.35">
      <c r="A21" s="4"/>
      <c r="B21" s="33" t="s">
        <v>8</v>
      </c>
      <c r="C21" s="34">
        <v>8000</v>
      </c>
      <c r="D21" s="35">
        <v>7500</v>
      </c>
      <c r="E21" s="35">
        <v>6000</v>
      </c>
      <c r="F21" s="36">
        <v>5500</v>
      </c>
      <c r="G21" s="37">
        <v>4700</v>
      </c>
      <c r="H21" s="34">
        <f t="shared" si="2"/>
        <v>4450</v>
      </c>
      <c r="I21" s="35">
        <f t="shared" si="2"/>
        <v>4200</v>
      </c>
      <c r="J21" s="35">
        <f t="shared" si="2"/>
        <v>3950</v>
      </c>
      <c r="K21" s="35">
        <f t="shared" si="2"/>
        <v>3700</v>
      </c>
      <c r="L21" s="35">
        <f t="shared" si="2"/>
        <v>3450</v>
      </c>
      <c r="M21" s="35">
        <f t="shared" si="2"/>
        <v>3200</v>
      </c>
      <c r="N21" s="35">
        <f t="shared" si="2"/>
        <v>2950</v>
      </c>
      <c r="O21" s="35">
        <f t="shared" si="2"/>
        <v>2700</v>
      </c>
      <c r="P21" s="38">
        <f t="shared" si="2"/>
        <v>2450</v>
      </c>
      <c r="Q21" s="6"/>
      <c r="R21" s="4"/>
    </row>
    <row r="22" spans="1:21" ht="43.5" hidden="1" customHeight="1" x14ac:dyDescent="0.35">
      <c r="A22" s="4"/>
      <c r="B22" s="33" t="s">
        <v>9</v>
      </c>
      <c r="C22" s="34">
        <v>8000</v>
      </c>
      <c r="D22" s="35">
        <v>7500</v>
      </c>
      <c r="E22" s="35">
        <v>6000</v>
      </c>
      <c r="F22" s="36">
        <v>5500</v>
      </c>
      <c r="G22" s="37">
        <v>4700</v>
      </c>
      <c r="H22" s="34">
        <f t="shared" si="2"/>
        <v>4450</v>
      </c>
      <c r="I22" s="35">
        <f t="shared" si="2"/>
        <v>4200</v>
      </c>
      <c r="J22" s="35">
        <f t="shared" si="2"/>
        <v>3950</v>
      </c>
      <c r="K22" s="35">
        <f t="shared" si="2"/>
        <v>3700</v>
      </c>
      <c r="L22" s="35">
        <f t="shared" si="2"/>
        <v>3450</v>
      </c>
      <c r="M22" s="35">
        <f t="shared" si="2"/>
        <v>3200</v>
      </c>
      <c r="N22" s="35">
        <f t="shared" si="2"/>
        <v>2950</v>
      </c>
      <c r="O22" s="35">
        <f t="shared" si="2"/>
        <v>2700</v>
      </c>
      <c r="P22" s="38">
        <f t="shared" si="2"/>
        <v>2450</v>
      </c>
      <c r="Q22" s="6"/>
      <c r="R22" s="4"/>
    </row>
    <row r="23" spans="1:21" ht="43.5" hidden="1" customHeight="1" thickBot="1" x14ac:dyDescent="0.4">
      <c r="A23" s="4"/>
      <c r="B23" s="39" t="s">
        <v>10</v>
      </c>
      <c r="C23" s="40">
        <v>8000</v>
      </c>
      <c r="D23" s="41">
        <v>7500</v>
      </c>
      <c r="E23" s="41">
        <v>6000</v>
      </c>
      <c r="F23" s="42">
        <v>5500</v>
      </c>
      <c r="G23" s="43">
        <v>4700</v>
      </c>
      <c r="H23" s="40">
        <f t="shared" si="2"/>
        <v>4450</v>
      </c>
      <c r="I23" s="41">
        <f t="shared" si="2"/>
        <v>4200</v>
      </c>
      <c r="J23" s="41">
        <f t="shared" si="2"/>
        <v>3950</v>
      </c>
      <c r="K23" s="41">
        <f t="shared" si="2"/>
        <v>3700</v>
      </c>
      <c r="L23" s="41">
        <f t="shared" si="2"/>
        <v>3450</v>
      </c>
      <c r="M23" s="41">
        <f t="shared" si="2"/>
        <v>3200</v>
      </c>
      <c r="N23" s="41">
        <f t="shared" si="2"/>
        <v>2950</v>
      </c>
      <c r="O23" s="41">
        <f t="shared" si="2"/>
        <v>2700</v>
      </c>
      <c r="P23" s="44">
        <f t="shared" si="2"/>
        <v>2450</v>
      </c>
      <c r="Q23" s="6"/>
      <c r="R23" s="4"/>
    </row>
    <row r="24" spans="1:21" ht="43.5" hidden="1" customHeight="1" x14ac:dyDescent="0.35">
      <c r="A24" s="4"/>
      <c r="B24" s="45"/>
      <c r="C24" s="46"/>
      <c r="D24" s="46"/>
      <c r="E24" s="46"/>
      <c r="F24" s="46"/>
      <c r="G24" s="45"/>
      <c r="H24" s="46"/>
      <c r="I24" s="46"/>
      <c r="J24" s="46"/>
      <c r="K24" s="46"/>
      <c r="L24" s="46"/>
      <c r="M24" s="46"/>
      <c r="N24" s="46"/>
      <c r="O24" s="46"/>
      <c r="P24" s="47"/>
      <c r="Q24" s="6"/>
      <c r="R24" s="4"/>
    </row>
    <row r="25" spans="1:21" ht="43.5" hidden="1" customHeight="1" x14ac:dyDescent="0.35">
      <c r="A25" s="4"/>
      <c r="B25" s="45"/>
      <c r="C25" s="46"/>
      <c r="D25" s="46"/>
      <c r="E25" s="46"/>
      <c r="F25" s="46"/>
      <c r="G25" s="45"/>
      <c r="H25" s="46"/>
      <c r="I25" s="46"/>
      <c r="J25" s="46"/>
      <c r="K25" s="46"/>
      <c r="L25" s="46"/>
      <c r="M25" s="46"/>
      <c r="N25" s="46"/>
      <c r="O25" s="46"/>
      <c r="P25" s="47"/>
      <c r="Q25" s="6"/>
      <c r="R25" s="4"/>
    </row>
    <row r="26" spans="1:21" ht="6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4"/>
    </row>
    <row r="27" spans="1:21" ht="15" customHeight="1" x14ac:dyDescent="0.35">
      <c r="B27" s="385" t="s">
        <v>170</v>
      </c>
      <c r="C27" s="361">
        <v>8534.5</v>
      </c>
      <c r="D27" s="362">
        <v>7995</v>
      </c>
      <c r="E27" s="362">
        <v>6385</v>
      </c>
      <c r="F27" s="363">
        <v>5840</v>
      </c>
      <c r="G27" s="364">
        <v>5034.8500000000004</v>
      </c>
      <c r="H27" s="365">
        <v>4720</v>
      </c>
      <c r="I27" s="362">
        <v>4455</v>
      </c>
      <c r="J27" s="362">
        <v>4190</v>
      </c>
      <c r="K27" s="362">
        <v>3930</v>
      </c>
      <c r="L27" s="362">
        <v>3665</v>
      </c>
      <c r="M27" s="362">
        <v>3390</v>
      </c>
      <c r="N27" s="362">
        <v>3130</v>
      </c>
      <c r="O27" s="362">
        <v>2870</v>
      </c>
      <c r="P27" s="366">
        <v>2600</v>
      </c>
      <c r="Q27" s="360"/>
      <c r="R27" s="359"/>
      <c r="S27" s="359"/>
      <c r="T27" s="359"/>
      <c r="U27" s="359"/>
    </row>
    <row r="28" spans="1:21" ht="15" customHeight="1" x14ac:dyDescent="0.3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</row>
    <row r="29" spans="1:21" ht="15" customHeight="1" thickBot="1" x14ac:dyDescent="0.4">
      <c r="B29" s="22" t="s">
        <v>169</v>
      </c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4"/>
    </row>
    <row r="30" spans="1:21" ht="15" customHeight="1" x14ac:dyDescent="0.35">
      <c r="B30" s="386" t="s">
        <v>167</v>
      </c>
      <c r="C30" s="367">
        <v>9150</v>
      </c>
      <c r="D30" s="368">
        <v>8500</v>
      </c>
      <c r="E30" s="368">
        <v>6800</v>
      </c>
      <c r="F30" s="369">
        <v>6200</v>
      </c>
      <c r="G30" s="370">
        <v>5300</v>
      </c>
      <c r="H30" s="371">
        <v>4985</v>
      </c>
      <c r="I30" s="368">
        <v>4720</v>
      </c>
      <c r="J30" s="368">
        <v>4450</v>
      </c>
      <c r="K30" s="368">
        <v>4185</v>
      </c>
      <c r="L30" s="368">
        <v>3920</v>
      </c>
      <c r="M30" s="368">
        <v>3630</v>
      </c>
      <c r="N30" s="368">
        <v>3370</v>
      </c>
      <c r="O30" s="368">
        <v>3110</v>
      </c>
      <c r="P30" s="372">
        <v>2840</v>
      </c>
      <c r="Q30" s="305"/>
    </row>
    <row r="31" spans="1:21" ht="15" customHeight="1" x14ac:dyDescent="0.35">
      <c r="B31" s="385" t="s">
        <v>166</v>
      </c>
      <c r="C31" s="361">
        <v>10490</v>
      </c>
      <c r="D31" s="362">
        <v>9900</v>
      </c>
      <c r="E31" s="362">
        <v>8250</v>
      </c>
      <c r="F31" s="363">
        <v>7680</v>
      </c>
      <c r="G31" s="364">
        <v>6790</v>
      </c>
      <c r="H31" s="365">
        <v>6500</v>
      </c>
      <c r="I31" s="362">
        <v>6235</v>
      </c>
      <c r="J31" s="362">
        <v>5970</v>
      </c>
      <c r="K31" s="362">
        <v>5710</v>
      </c>
      <c r="L31" s="362">
        <v>5445</v>
      </c>
      <c r="M31" s="362">
        <v>5170</v>
      </c>
      <c r="N31" s="362">
        <v>4910</v>
      </c>
      <c r="O31" s="362">
        <v>4650</v>
      </c>
      <c r="P31" s="366">
        <v>4380</v>
      </c>
      <c r="Q31" s="305"/>
    </row>
    <row r="32" spans="1:21" ht="15" customHeight="1" x14ac:dyDescent="0.35">
      <c r="B32" s="387" t="s">
        <v>168</v>
      </c>
      <c r="C32" s="373">
        <v>9170</v>
      </c>
      <c r="D32" s="374">
        <v>8580</v>
      </c>
      <c r="E32" s="374">
        <v>6930</v>
      </c>
      <c r="F32" s="375">
        <v>6365</v>
      </c>
      <c r="G32" s="376">
        <v>5540</v>
      </c>
      <c r="H32" s="377">
        <v>5240</v>
      </c>
      <c r="I32" s="374">
        <v>4980</v>
      </c>
      <c r="J32" s="374">
        <v>4695</v>
      </c>
      <c r="K32" s="374">
        <v>4440</v>
      </c>
      <c r="L32" s="374">
        <v>4180</v>
      </c>
      <c r="M32" s="374">
        <v>3905</v>
      </c>
      <c r="N32" s="374">
        <v>3640</v>
      </c>
      <c r="O32" s="374">
        <v>3385</v>
      </c>
      <c r="P32" s="378">
        <v>3110</v>
      </c>
      <c r="Q32" s="305"/>
    </row>
    <row r="33" spans="1:17" ht="15" customHeight="1" x14ac:dyDescent="0.35">
      <c r="B33" s="385" t="s">
        <v>165</v>
      </c>
      <c r="C33" s="361">
        <v>10670</v>
      </c>
      <c r="D33" s="362">
        <v>10060</v>
      </c>
      <c r="E33" s="362">
        <v>8410</v>
      </c>
      <c r="F33" s="363">
        <v>7840</v>
      </c>
      <c r="G33" s="364">
        <v>6950</v>
      </c>
      <c r="H33" s="365">
        <v>6650</v>
      </c>
      <c r="I33" s="362">
        <v>6385</v>
      </c>
      <c r="J33" s="362">
        <v>6120</v>
      </c>
      <c r="K33" s="362">
        <v>5860</v>
      </c>
      <c r="L33" s="362">
        <v>5595</v>
      </c>
      <c r="M33" s="362">
        <v>5320</v>
      </c>
      <c r="N33" s="362">
        <v>5060</v>
      </c>
      <c r="O33" s="362">
        <v>4800</v>
      </c>
      <c r="P33" s="366">
        <v>4530</v>
      </c>
      <c r="Q33" s="305"/>
    </row>
    <row r="34" spans="1:17" ht="15" customHeight="1" x14ac:dyDescent="0.35">
      <c r="B34" s="385" t="s">
        <v>164</v>
      </c>
      <c r="C34" s="361">
        <v>10670</v>
      </c>
      <c r="D34" s="362">
        <v>10060</v>
      </c>
      <c r="E34" s="362">
        <v>8410</v>
      </c>
      <c r="F34" s="363">
        <v>7840</v>
      </c>
      <c r="G34" s="364">
        <v>6950</v>
      </c>
      <c r="H34" s="365">
        <v>6650</v>
      </c>
      <c r="I34" s="362">
        <v>6385</v>
      </c>
      <c r="J34" s="362">
        <v>6120</v>
      </c>
      <c r="K34" s="362">
        <v>5860</v>
      </c>
      <c r="L34" s="362">
        <v>5595</v>
      </c>
      <c r="M34" s="362">
        <v>5320</v>
      </c>
      <c r="N34" s="362">
        <v>5060</v>
      </c>
      <c r="O34" s="362">
        <v>4800</v>
      </c>
      <c r="P34" s="366">
        <v>4530</v>
      </c>
      <c r="Q34" s="305"/>
    </row>
    <row r="35" spans="1:17" ht="14.5" x14ac:dyDescent="0.35">
      <c r="B35" s="385" t="s">
        <v>148</v>
      </c>
      <c r="C35" s="361">
        <v>9615</v>
      </c>
      <c r="D35" s="362">
        <v>9210</v>
      </c>
      <c r="E35" s="362">
        <v>8715</v>
      </c>
      <c r="F35" s="363">
        <v>8340</v>
      </c>
      <c r="G35" s="364">
        <v>7535</v>
      </c>
      <c r="H35" s="365">
        <v>7000</v>
      </c>
      <c r="I35" s="362">
        <v>6500</v>
      </c>
      <c r="J35" s="362">
        <v>6190</v>
      </c>
      <c r="K35" s="362">
        <v>5700</v>
      </c>
      <c r="L35" s="362">
        <v>5300</v>
      </c>
      <c r="M35" s="362">
        <v>5000</v>
      </c>
      <c r="N35" s="362">
        <v>4800</v>
      </c>
      <c r="O35" s="362">
        <v>4500</v>
      </c>
      <c r="P35" s="366">
        <v>4200</v>
      </c>
      <c r="Q35" s="305"/>
    </row>
    <row r="36" spans="1:17" thickBot="1" x14ac:dyDescent="0.4">
      <c r="B36" s="388" t="s">
        <v>42</v>
      </c>
      <c r="C36" s="379">
        <v>5475</v>
      </c>
      <c r="D36" s="380">
        <v>5255</v>
      </c>
      <c r="E36" s="380">
        <v>4305</v>
      </c>
      <c r="F36" s="381">
        <v>3500</v>
      </c>
      <c r="G36" s="382">
        <v>2970</v>
      </c>
      <c r="H36" s="383"/>
      <c r="I36" s="380"/>
      <c r="J36" s="380"/>
      <c r="K36" s="380"/>
      <c r="L36" s="380"/>
      <c r="M36" s="380"/>
      <c r="N36" s="380"/>
      <c r="O36" s="380"/>
      <c r="P36" s="384"/>
      <c r="Q36" s="305"/>
    </row>
    <row r="37" spans="1:17" ht="15" customHeight="1" x14ac:dyDescent="0.35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</row>
    <row r="38" spans="1:17" ht="15" customHeight="1" thickBot="1" x14ac:dyDescent="0.4">
      <c r="B38" s="22" t="s">
        <v>60</v>
      </c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</row>
    <row r="39" spans="1:17" ht="15" customHeight="1" x14ac:dyDescent="0.35">
      <c r="B39" s="389" t="s">
        <v>16</v>
      </c>
      <c r="C39" s="459">
        <v>500</v>
      </c>
      <c r="D39" s="460"/>
      <c r="E39" s="302"/>
      <c r="F39" s="302"/>
      <c r="G39" s="302"/>
      <c r="H39" s="212"/>
      <c r="I39" s="212"/>
      <c r="J39" s="302"/>
      <c r="K39" s="302"/>
      <c r="L39" s="302"/>
      <c r="M39" s="302"/>
      <c r="N39" s="302"/>
      <c r="O39" s="302"/>
    </row>
    <row r="40" spans="1:17" ht="15" customHeight="1" x14ac:dyDescent="0.35">
      <c r="B40" s="390" t="s">
        <v>145</v>
      </c>
      <c r="C40" s="451">
        <v>100</v>
      </c>
      <c r="D40" s="452"/>
      <c r="E40" s="302"/>
      <c r="F40" s="302"/>
      <c r="G40" s="302"/>
      <c r="H40" s="212"/>
      <c r="I40" s="212"/>
      <c r="J40" s="302"/>
      <c r="K40" s="302"/>
      <c r="L40" s="302"/>
      <c r="M40" s="302"/>
      <c r="N40" s="302"/>
      <c r="O40" s="302"/>
    </row>
    <row r="41" spans="1:17" ht="15" customHeight="1" x14ac:dyDescent="0.35">
      <c r="B41" s="390" t="s">
        <v>144</v>
      </c>
      <c r="C41" s="451">
        <v>41</v>
      </c>
      <c r="D41" s="452"/>
      <c r="E41" s="302"/>
      <c r="F41" s="302"/>
      <c r="G41" s="302"/>
      <c r="H41" s="212"/>
      <c r="I41" s="212"/>
      <c r="J41" s="302"/>
      <c r="K41" s="302"/>
      <c r="L41" s="302"/>
      <c r="M41" s="302"/>
      <c r="N41" s="302"/>
      <c r="O41" s="302"/>
    </row>
    <row r="42" spans="1:17" ht="15" customHeight="1" x14ac:dyDescent="0.35">
      <c r="B42" s="390" t="s">
        <v>143</v>
      </c>
      <c r="C42" s="451">
        <v>50</v>
      </c>
      <c r="D42" s="452"/>
      <c r="E42" s="302"/>
      <c r="F42" s="302"/>
      <c r="G42" s="302"/>
      <c r="H42" s="212"/>
      <c r="I42" s="212"/>
      <c r="J42" s="302"/>
      <c r="K42" s="302"/>
      <c r="L42" s="302"/>
      <c r="M42" s="302"/>
      <c r="N42" s="302"/>
      <c r="O42" s="302"/>
    </row>
    <row r="43" spans="1:17" ht="15" customHeight="1" x14ac:dyDescent="0.35">
      <c r="B43" s="390" t="s">
        <v>162</v>
      </c>
      <c r="C43" s="451">
        <v>90</v>
      </c>
      <c r="D43" s="452"/>
      <c r="E43" s="302"/>
      <c r="F43" s="302"/>
      <c r="G43" s="302"/>
      <c r="H43" s="212"/>
      <c r="I43" s="212"/>
      <c r="J43" s="302"/>
      <c r="K43" s="302"/>
      <c r="L43" s="302"/>
      <c r="M43" s="302"/>
      <c r="N43" s="302"/>
      <c r="O43" s="302"/>
    </row>
    <row r="44" spans="1:17" ht="15" customHeight="1" x14ac:dyDescent="0.35">
      <c r="B44" s="390" t="s">
        <v>146</v>
      </c>
      <c r="C44" s="451">
        <v>40</v>
      </c>
      <c r="D44" s="452"/>
      <c r="E44" s="302"/>
      <c r="F44" s="302"/>
      <c r="G44" s="302"/>
      <c r="H44" s="212"/>
      <c r="I44" s="212"/>
      <c r="J44" s="302"/>
      <c r="K44" s="302"/>
      <c r="L44" s="302"/>
      <c r="M44" s="302"/>
      <c r="N44" s="302"/>
      <c r="O44" s="302"/>
    </row>
    <row r="45" spans="1:17" ht="15" customHeight="1" x14ac:dyDescent="0.35">
      <c r="B45" s="391" t="s">
        <v>174</v>
      </c>
      <c r="C45" s="453">
        <v>50</v>
      </c>
      <c r="D45" s="454"/>
      <c r="E45" s="302"/>
      <c r="F45" s="302"/>
      <c r="G45" s="302"/>
      <c r="H45" s="212"/>
      <c r="I45" s="212"/>
      <c r="J45" s="302"/>
      <c r="K45" s="302"/>
      <c r="L45" s="302"/>
      <c r="M45" s="302"/>
      <c r="N45" s="302"/>
      <c r="O45" s="302"/>
    </row>
    <row r="46" spans="1:17" ht="15" customHeight="1" thickBot="1" x14ac:dyDescent="0.4">
      <c r="B46" s="392" t="s">
        <v>171</v>
      </c>
      <c r="C46" s="455">
        <v>85</v>
      </c>
      <c r="D46" s="456"/>
      <c r="H46" s="212"/>
      <c r="I46" s="212"/>
    </row>
    <row r="47" spans="1:17" ht="58" customHeight="1" x14ac:dyDescent="0.35">
      <c r="B47" s="393" t="s">
        <v>172</v>
      </c>
    </row>
    <row r="48" spans="1:17" ht="24.5" customHeight="1" x14ac:dyDescent="0.35">
      <c r="B48" s="457"/>
      <c r="C48" s="458"/>
      <c r="D48" s="458"/>
    </row>
    <row r="49" spans="2:4" ht="21" customHeight="1" x14ac:dyDescent="0.35">
      <c r="B49" s="457"/>
      <c r="C49" s="458"/>
      <c r="D49" s="458"/>
    </row>
  </sheetData>
  <mergeCells count="21">
    <mergeCell ref="C43:D43"/>
    <mergeCell ref="B9:P9"/>
    <mergeCell ref="H11:P11"/>
    <mergeCell ref="C14:F14"/>
    <mergeCell ref="H14:P14"/>
    <mergeCell ref="B15:B16"/>
    <mergeCell ref="C15:C16"/>
    <mergeCell ref="D15:D16"/>
    <mergeCell ref="E15:E16"/>
    <mergeCell ref="F15:F16"/>
    <mergeCell ref="G15:G16"/>
    <mergeCell ref="H15:P15"/>
    <mergeCell ref="C39:D39"/>
    <mergeCell ref="C40:D40"/>
    <mergeCell ref="C41:D41"/>
    <mergeCell ref="C42:D42"/>
    <mergeCell ref="C44:D44"/>
    <mergeCell ref="C45:D45"/>
    <mergeCell ref="C46:D46"/>
    <mergeCell ref="B49:D49"/>
    <mergeCell ref="B48:D48"/>
  </mergeCells>
  <pageMargins left="0.43307086614173229" right="0.39370078740157483" top="0.35433070866141736" bottom="0.43307086614173229" header="0.15748031496062992" footer="0.19685039370078741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91"/>
  <sheetViews>
    <sheetView showGridLines="0" topLeftCell="A6" zoomScale="160" zoomScaleNormal="160" workbookViewId="0">
      <selection activeCell="C27" sqref="C27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463" t="s">
        <v>134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5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4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4"/>
      <c r="S7" s="4"/>
    </row>
    <row r="8" spans="1:19" ht="15" customHeight="1" x14ac:dyDescent="0.35">
      <c r="A8" s="4"/>
      <c r="B8" s="138"/>
      <c r="C8" s="134">
        <v>8160</v>
      </c>
      <c r="D8" s="134">
        <v>7650</v>
      </c>
      <c r="E8" s="134">
        <v>6120</v>
      </c>
      <c r="F8" s="134">
        <v>5610</v>
      </c>
      <c r="G8" s="135">
        <v>4800</v>
      </c>
      <c r="H8" s="234">
        <f>G8-250</f>
        <v>4550</v>
      </c>
      <c r="I8" s="234">
        <f t="shared" ref="I8:P8" si="0">H8-250</f>
        <v>4300</v>
      </c>
      <c r="J8" s="234">
        <f t="shared" si="0"/>
        <v>4050</v>
      </c>
      <c r="K8" s="234">
        <f t="shared" si="0"/>
        <v>3800</v>
      </c>
      <c r="L8" s="234">
        <f t="shared" si="0"/>
        <v>3550</v>
      </c>
      <c r="M8" s="234">
        <f t="shared" si="0"/>
        <v>3300</v>
      </c>
      <c r="N8" s="234">
        <f t="shared" si="0"/>
        <v>3050</v>
      </c>
      <c r="O8" s="234">
        <f t="shared" si="0"/>
        <v>2800</v>
      </c>
      <c r="P8" s="234">
        <f t="shared" si="0"/>
        <v>2550</v>
      </c>
      <c r="Q8" s="4"/>
      <c r="R8" s="4"/>
      <c r="S8" s="4"/>
    </row>
    <row r="9" spans="1:19" ht="15" customHeight="1" thickBo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12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4"/>
      <c r="S11" s="4"/>
    </row>
    <row r="12" spans="1:19" ht="32.2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4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thickBot="1" x14ac:dyDescent="0.4">
      <c r="B23" s="112" t="s">
        <v>70</v>
      </c>
      <c r="C23" s="278">
        <v>8870</v>
      </c>
      <c r="D23" s="278">
        <v>8100</v>
      </c>
      <c r="E23" s="278">
        <v>7080</v>
      </c>
      <c r="F23" s="278">
        <v>6000</v>
      </c>
      <c r="G23" s="278">
        <v>5080</v>
      </c>
      <c r="H23" s="278">
        <v>4830</v>
      </c>
      <c r="I23" s="278">
        <v>4580</v>
      </c>
      <c r="J23" s="278">
        <v>4330</v>
      </c>
      <c r="K23" s="278">
        <v>4080</v>
      </c>
      <c r="L23" s="278">
        <v>3830</v>
      </c>
      <c r="M23" s="278">
        <v>3580</v>
      </c>
      <c r="N23" s="278">
        <v>3330</v>
      </c>
      <c r="O23" s="278">
        <v>3080</v>
      </c>
      <c r="P23" s="278">
        <v>2830</v>
      </c>
    </row>
    <row r="24" spans="1:19" ht="15" customHeight="1" x14ac:dyDescent="0.35">
      <c r="B24" s="113" t="s">
        <v>107</v>
      </c>
      <c r="C24" s="269">
        <v>8340</v>
      </c>
      <c r="D24" s="270">
        <v>7820</v>
      </c>
      <c r="E24" s="270">
        <v>6250</v>
      </c>
      <c r="F24" s="271">
        <v>5740</v>
      </c>
      <c r="G24" s="272">
        <v>4900</v>
      </c>
      <c r="H24" s="273">
        <v>4640</v>
      </c>
      <c r="I24" s="270">
        <v>4380</v>
      </c>
      <c r="J24" s="270">
        <v>4120</v>
      </c>
      <c r="K24" s="270">
        <v>3860</v>
      </c>
      <c r="L24" s="270">
        <v>3600</v>
      </c>
      <c r="M24" s="270">
        <v>3330</v>
      </c>
      <c r="N24" s="270">
        <v>3080</v>
      </c>
      <c r="O24" s="270">
        <v>2820</v>
      </c>
      <c r="P24" s="274">
        <v>2560</v>
      </c>
    </row>
    <row r="25" spans="1:19" ht="15" hidden="1" customHeight="1" x14ac:dyDescent="0.35">
      <c r="B25" s="113" t="s">
        <v>102</v>
      </c>
      <c r="C25" s="236"/>
      <c r="D25" s="279"/>
      <c r="E25" s="279"/>
      <c r="F25" s="280"/>
      <c r="G25" s="281"/>
      <c r="H25" s="282"/>
      <c r="I25" s="279"/>
      <c r="J25" s="279"/>
      <c r="K25" s="279"/>
      <c r="L25" s="279"/>
      <c r="M25" s="279"/>
      <c r="N25" s="279"/>
      <c r="O25" s="279"/>
      <c r="P25" s="283"/>
    </row>
    <row r="26" spans="1:19" ht="15" hidden="1" customHeight="1" x14ac:dyDescent="0.35">
      <c r="B26" s="113" t="s">
        <v>102</v>
      </c>
      <c r="C26" s="236"/>
      <c r="D26" s="279"/>
      <c r="E26" s="279"/>
      <c r="F26" s="280"/>
      <c r="G26" s="281"/>
      <c r="H26" s="282"/>
      <c r="I26" s="279"/>
      <c r="J26" s="279"/>
      <c r="K26" s="279"/>
      <c r="L26" s="279"/>
      <c r="M26" s="279"/>
      <c r="N26" s="279"/>
      <c r="O26" s="279"/>
      <c r="P26" s="283"/>
    </row>
    <row r="27" spans="1:19" ht="15" customHeight="1" x14ac:dyDescent="0.35">
      <c r="B27" s="113" t="s">
        <v>110</v>
      </c>
      <c r="C27" s="236">
        <f>ROUNDUP('GRILLE 17-18  OK'!C27*1.01,0)</f>
        <v>8343</v>
      </c>
      <c r="D27" s="236">
        <f>ROUNDUP('GRILLE 17-18  OK'!D27*1.01,0)</f>
        <v>7818</v>
      </c>
      <c r="E27" s="236">
        <f>ROUNDUP('GRILLE 17-18  OK'!E27*1.01,0)</f>
        <v>6252</v>
      </c>
      <c r="F27" s="236">
        <f>ROUNDUP('GRILLE 17-18  OK'!F27*1.01,0)</f>
        <v>5737</v>
      </c>
      <c r="G27" s="236">
        <f>ROUNDUP('GRILLE 17-18  OK'!G27*1.01,0)</f>
        <v>4899</v>
      </c>
      <c r="H27" s="236">
        <f>ROUNDUP('GRILLE 17-18  OK'!H27*1.01,0)</f>
        <v>4636</v>
      </c>
      <c r="I27" s="236">
        <f>ROUNDUP('GRILLE 17-18  OK'!I27*1.01,0)</f>
        <v>4384</v>
      </c>
      <c r="J27" s="236">
        <f>ROUNDUP('GRILLE 17-18  OK'!J27*1.01,0)</f>
        <v>4121</v>
      </c>
      <c r="K27" s="236">
        <f>ROUNDUP('GRILLE 17-18  OK'!K27*1.01,0)</f>
        <v>3859</v>
      </c>
      <c r="L27" s="236">
        <f>ROUNDUP('GRILLE 17-18  OK'!L27*1.01,0)</f>
        <v>3596</v>
      </c>
      <c r="M27" s="236">
        <f>ROUNDUP('GRILLE 17-18  OK'!M27*1.01,0)</f>
        <v>3333</v>
      </c>
      <c r="N27" s="236">
        <f>ROUNDUP('GRILLE 17-18  OK'!N27*1.01,0)</f>
        <v>3081</v>
      </c>
      <c r="O27" s="236">
        <f>ROUNDUP('GRILLE 17-18  OK'!O27*1.01,0)</f>
        <v>2818</v>
      </c>
      <c r="P27" s="236">
        <f>ROUNDUP('GRILLE 17-18  OK'!P27*1.01,0)</f>
        <v>2556</v>
      </c>
    </row>
    <row r="28" spans="1:19" ht="15" customHeight="1" x14ac:dyDescent="0.35">
      <c r="B28" s="113" t="s">
        <v>108</v>
      </c>
      <c r="C28" s="236">
        <f>ROUNDUP('GRILLE 17-18  OK'!C28*1.015,0)</f>
        <v>8384</v>
      </c>
      <c r="D28" s="236">
        <f>ROUNDUP('GRILLE 17-18  OK'!D28*1.015,0)</f>
        <v>7857</v>
      </c>
      <c r="E28" s="236">
        <f>ROUNDUP('GRILLE 17-18  OK'!E28*1.015,0)</f>
        <v>6283</v>
      </c>
      <c r="F28" s="236">
        <f>ROUNDUP('GRILLE 17-18  OK'!F28*1.015,0)</f>
        <v>5766</v>
      </c>
      <c r="G28" s="236">
        <f>ROUNDUP('GRILLE 17-18  OK'!G28*1.015,0)</f>
        <v>4923</v>
      </c>
      <c r="H28" s="236">
        <f>ROUNDUP('GRILLE 17-18  OK'!H28*1.015,0)</f>
        <v>4659</v>
      </c>
      <c r="I28" s="236">
        <f>ROUNDUP('GRILLE 17-18  OK'!I28*1.015,0)</f>
        <v>4406</v>
      </c>
      <c r="J28" s="236">
        <f>ROUNDUP('GRILLE 17-18  OK'!J28*1.015,0)</f>
        <v>4142</v>
      </c>
      <c r="K28" s="236">
        <f>ROUNDUP('GRILLE 17-18  OK'!K28*1.015,0)</f>
        <v>3878</v>
      </c>
      <c r="L28" s="236">
        <f>ROUNDUP('GRILLE 17-18  OK'!L28*1.015,0)</f>
        <v>3614</v>
      </c>
      <c r="M28" s="236">
        <f>ROUNDUP('GRILLE 17-18  OK'!M28*1.015,0)</f>
        <v>3350</v>
      </c>
      <c r="N28" s="236">
        <f>ROUNDUP('GRILLE 17-18  OK'!N28*1.015,0)</f>
        <v>3096</v>
      </c>
      <c r="O28" s="236">
        <f>ROUNDUP('GRILLE 17-18  OK'!O28*1.015,0)</f>
        <v>2832</v>
      </c>
      <c r="P28" s="236">
        <f>ROUNDUP('GRILLE 17-18  OK'!P28*1.015,0)</f>
        <v>2568</v>
      </c>
    </row>
    <row r="29" spans="1:19" ht="15" customHeight="1" x14ac:dyDescent="0.35">
      <c r="B29" s="113" t="s">
        <v>69</v>
      </c>
      <c r="C29" s="236">
        <f>ROUNDUP('GRILLE 17-18  OK'!C29*1.015,0)</f>
        <v>9430</v>
      </c>
      <c r="D29" s="236">
        <f>ROUNDUP('GRILLE 17-18  OK'!D29*1.015,0)</f>
        <v>9293</v>
      </c>
      <c r="E29" s="236">
        <f>ROUNDUP('GRILLE 17-18  OK'!E29*1.015,0)</f>
        <v>7547</v>
      </c>
      <c r="F29" s="236">
        <f>ROUNDUP('GRILLE 17-18  OK'!F29*1.015,0)</f>
        <v>6918</v>
      </c>
      <c r="G29" s="236">
        <f>ROUNDUP('GRILLE 17-18  OK'!G29*1.015,0)</f>
        <v>5923</v>
      </c>
      <c r="H29" s="236">
        <f>ROUNDUP('GRILLE 17-18  OK'!H29*1.015,0)</f>
        <v>5664</v>
      </c>
      <c r="I29" s="236">
        <f>ROUNDUP('GRILLE 17-18  OK'!I29*1.015,0)</f>
        <v>5410</v>
      </c>
      <c r="J29" s="236">
        <f>ROUNDUP('GRILLE 17-18  OK'!J29*1.015,0)</f>
        <v>5152</v>
      </c>
      <c r="K29" s="236">
        <f>ROUNDUP('GRILLE 17-18  OK'!K29*1.015,0)</f>
        <v>4898</v>
      </c>
      <c r="L29" s="236">
        <f>ROUNDUP('GRILLE 17-18  OK'!L29*1.015,0)</f>
        <v>4639</v>
      </c>
      <c r="M29" s="236">
        <f>ROUNDUP('GRILLE 17-18  OK'!M29*1.015,0)</f>
        <v>4380</v>
      </c>
      <c r="N29" s="236">
        <f>ROUNDUP('GRILLE 17-18  OK'!N29*1.015,0)</f>
        <v>4126</v>
      </c>
      <c r="O29" s="236">
        <f>ROUNDUP('GRILLE 17-18  OK'!O29*1.015,0)</f>
        <v>3868</v>
      </c>
      <c r="P29" s="236">
        <f>ROUNDUP('GRILLE 17-18  OK'!P29*1.015,0)</f>
        <v>3614</v>
      </c>
    </row>
    <row r="30" spans="1:19" ht="15" customHeight="1" x14ac:dyDescent="0.35">
      <c r="B30" s="113" t="s">
        <v>104</v>
      </c>
      <c r="C30" s="236">
        <f>ROUNDUP('GRILLE 17-18  OK'!C30*1.01,0)</f>
        <v>7828</v>
      </c>
      <c r="D30" s="236">
        <f>ROUNDUP('GRILLE 17-18  OK'!D30*1.01,0)</f>
        <v>7303</v>
      </c>
      <c r="E30" s="236">
        <f>ROUNDUP('GRILLE 17-18  OK'!E30*1.01,0)</f>
        <v>6252</v>
      </c>
      <c r="F30" s="236">
        <f>ROUNDUP('GRILLE 17-18  OK'!F30*1.01,0)</f>
        <v>5757</v>
      </c>
      <c r="G30" s="236">
        <f>ROUNDUP('GRILLE 17-18  OK'!G30*1.01,0)</f>
        <v>4899</v>
      </c>
      <c r="H30" s="236">
        <f>ROUNDUP('GRILLE 17-18  OK'!H30*1.01,0)</f>
        <v>4636</v>
      </c>
      <c r="I30" s="236">
        <f>ROUNDUP('GRILLE 17-18  OK'!I30*1.01,0)</f>
        <v>4384</v>
      </c>
      <c r="J30" s="236">
        <f>ROUNDUP('GRILLE 17-18  OK'!J30*1.01,0)</f>
        <v>4121</v>
      </c>
      <c r="K30" s="236">
        <f>ROUNDUP('GRILLE 17-18  OK'!K30*1.01,0)</f>
        <v>3859</v>
      </c>
      <c r="L30" s="236">
        <f>ROUNDUP('GRILLE 17-18  OK'!L30*1.01,0)</f>
        <v>3596</v>
      </c>
      <c r="M30" s="236">
        <f>ROUNDUP('GRILLE 17-18  OK'!M30*1.01,0)</f>
        <v>3333</v>
      </c>
      <c r="N30" s="236">
        <f>ROUNDUP('GRILLE 17-18  OK'!N30*1.01,0)</f>
        <v>3081</v>
      </c>
      <c r="O30" s="236">
        <f>ROUNDUP('GRILLE 17-18  OK'!O30*1.01,0)</f>
        <v>2818</v>
      </c>
      <c r="P30" s="236">
        <f>ROUNDUP('GRILLE 17-18  OK'!P30*1.01,0)</f>
        <v>2556</v>
      </c>
    </row>
    <row r="31" spans="1:19" ht="15" customHeight="1" x14ac:dyDescent="0.35">
      <c r="B31" s="113" t="s">
        <v>105</v>
      </c>
      <c r="C31" s="236">
        <f>ROUNDUP('GRILLE 17-18  OK'!C31*1.01,0)</f>
        <v>5050</v>
      </c>
      <c r="D31" s="236">
        <f>ROUNDUP('GRILLE 17-18  OK'!D31*1.01,0)</f>
        <v>4697</v>
      </c>
      <c r="E31" s="236">
        <f>ROUNDUP('GRILLE 17-18  OK'!E31*1.01,0)</f>
        <v>4495</v>
      </c>
      <c r="F31" s="236">
        <f>ROUNDUP('GRILLE 17-18  OK'!F31*1.01,0)</f>
        <v>3687</v>
      </c>
      <c r="G31" s="236">
        <f>ROUNDUP('GRILLE 17-18  OK'!G31*1.01,0)</f>
        <v>3182</v>
      </c>
      <c r="H31" s="236">
        <f>ROUNDUP('GRILLE 17-18  OK'!H31*1.01,0)</f>
        <v>2975</v>
      </c>
      <c r="I31" s="236">
        <f>ROUNDUP('GRILLE 17-18  OK'!I31*1.01,0)</f>
        <v>2717</v>
      </c>
      <c r="J31" s="236">
        <f>ROUNDUP('GRILLE 17-18  OK'!J31*1.01,0)</f>
        <v>2606</v>
      </c>
      <c r="K31" s="236">
        <f>ROUNDUP('GRILLE 17-18  OK'!K31*1.01,0)</f>
        <v>2606</v>
      </c>
      <c r="L31" s="236">
        <f>ROUNDUP('GRILLE 17-18  OK'!L31*1.01,0)</f>
        <v>2606</v>
      </c>
      <c r="M31" s="236">
        <f>ROUNDUP('GRILLE 17-18  OK'!M31*1.01,0)</f>
        <v>2606</v>
      </c>
      <c r="N31" s="236">
        <f>ROUNDUP('GRILLE 17-18  OK'!N31*1.01,0)</f>
        <v>2606</v>
      </c>
      <c r="O31" s="236">
        <f>ROUNDUP('GRILLE 17-18  OK'!O31*1.01,0)</f>
        <v>2606</v>
      </c>
      <c r="P31" s="236">
        <f>ROUNDUP('GRILLE 17-18  OK'!P31*1.01,0)</f>
        <v>2606</v>
      </c>
      <c r="R31" s="88"/>
    </row>
    <row r="32" spans="1:19" ht="15" customHeight="1" thickBot="1" x14ac:dyDescent="0.4">
      <c r="B32" s="114" t="s">
        <v>46</v>
      </c>
      <c r="C32" s="236">
        <f>ROUNDUP('GRILLE 17-18  OK'!C32*1.01,0)</f>
        <v>556</v>
      </c>
      <c r="D32" s="236">
        <f>ROUNDUP('GRILLE 17-18  OK'!D32*1.01,0)</f>
        <v>556</v>
      </c>
      <c r="E32" s="236">
        <f>ROUNDUP('GRILLE 17-18  OK'!E32*1.01,0)</f>
        <v>556</v>
      </c>
      <c r="F32" s="236">
        <f>ROUNDUP('GRILLE 17-18  OK'!F32*1.01,0)</f>
        <v>556</v>
      </c>
      <c r="G32" s="236">
        <f>ROUNDUP('GRILLE 17-18  OK'!G32*1.01,0)</f>
        <v>556</v>
      </c>
      <c r="H32" s="236">
        <f>ROUNDUP('GRILLE 17-18  OK'!H32*1.01,0)</f>
        <v>556</v>
      </c>
      <c r="I32" s="236">
        <f>ROUNDUP('GRILLE 17-18  OK'!I32*1.01,0)</f>
        <v>556</v>
      </c>
      <c r="J32" s="236">
        <f>ROUNDUP('GRILLE 17-18  OK'!J32*1.01,0)</f>
        <v>556</v>
      </c>
      <c r="K32" s="236">
        <f>ROUNDUP('GRILLE 17-18  OK'!K32*1.01,0)</f>
        <v>556</v>
      </c>
      <c r="L32" s="236">
        <f>ROUNDUP('GRILLE 17-18  OK'!L32*1.01,0)</f>
        <v>556</v>
      </c>
      <c r="M32" s="236">
        <f>ROUNDUP('GRILLE 17-18  OK'!M32*1.01,0)</f>
        <v>556</v>
      </c>
      <c r="N32" s="236">
        <f>ROUNDUP('GRILLE 17-18  OK'!N32*1.01,0)</f>
        <v>556</v>
      </c>
      <c r="O32" s="236">
        <f>ROUNDUP('GRILLE 17-18  OK'!O32*1.01,0)</f>
        <v>556</v>
      </c>
      <c r="P32" s="236">
        <f>ROUNDUP('GRILLE 17-18  OK'!P32*1.01,0)</f>
        <v>556</v>
      </c>
      <c r="R32" s="88"/>
    </row>
    <row r="33" spans="2:16" ht="15" customHeight="1" x14ac:dyDescent="0.35">
      <c r="C33" s="132"/>
      <c r="D33" s="132"/>
      <c r="E33" s="132"/>
      <c r="F33" s="132"/>
      <c r="G33" s="132"/>
      <c r="H33" s="4"/>
      <c r="I33" s="4"/>
      <c r="J33" s="4"/>
      <c r="K33" s="4"/>
      <c r="L33" s="4"/>
      <c r="M33" s="4"/>
      <c r="N33" s="4"/>
      <c r="O33" s="4"/>
      <c r="P33" s="4"/>
    </row>
    <row r="34" spans="2:16" ht="15" customHeight="1" thickBot="1" x14ac:dyDescent="0.4">
      <c r="B34" s="22" t="s">
        <v>57</v>
      </c>
      <c r="C34" s="132"/>
      <c r="D34" s="132"/>
      <c r="E34" s="132"/>
      <c r="F34" s="132"/>
      <c r="G34" s="132"/>
      <c r="H34" s="4"/>
      <c r="I34" s="4"/>
      <c r="J34" s="4"/>
      <c r="K34" s="4"/>
      <c r="L34" s="4"/>
      <c r="M34" s="4"/>
      <c r="N34" s="4"/>
      <c r="O34" s="4"/>
      <c r="P34" s="4"/>
    </row>
    <row r="35" spans="2:16" ht="15" customHeight="1" x14ac:dyDescent="0.35">
      <c r="B35" s="89" t="s">
        <v>114</v>
      </c>
      <c r="C35" s="216">
        <v>9000</v>
      </c>
      <c r="D35" s="214">
        <f>C35</f>
        <v>9000</v>
      </c>
      <c r="E35" s="214">
        <f>D35</f>
        <v>9000</v>
      </c>
      <c r="F35" s="214">
        <f t="shared" ref="F35:O35" si="3">E35</f>
        <v>9000</v>
      </c>
      <c r="G35" s="214">
        <f t="shared" si="3"/>
        <v>9000</v>
      </c>
      <c r="H35" s="214">
        <f t="shared" si="3"/>
        <v>9000</v>
      </c>
      <c r="I35" s="214">
        <f t="shared" si="3"/>
        <v>9000</v>
      </c>
      <c r="J35" s="214">
        <f t="shared" si="3"/>
        <v>9000</v>
      </c>
      <c r="K35" s="214">
        <f t="shared" si="3"/>
        <v>9000</v>
      </c>
      <c r="L35" s="214">
        <f t="shared" si="3"/>
        <v>9000</v>
      </c>
      <c r="M35" s="214">
        <f t="shared" si="3"/>
        <v>9000</v>
      </c>
      <c r="N35" s="214">
        <f t="shared" si="3"/>
        <v>9000</v>
      </c>
      <c r="O35" s="214">
        <f t="shared" si="3"/>
        <v>9000</v>
      </c>
      <c r="P35" s="217">
        <v>9000</v>
      </c>
    </row>
    <row r="36" spans="2:16" ht="15" hidden="1" customHeight="1" x14ac:dyDescent="0.35">
      <c r="B36" s="235" t="s">
        <v>115</v>
      </c>
      <c r="C36" s="294">
        <v>2500</v>
      </c>
      <c r="D36" s="295">
        <v>2500</v>
      </c>
      <c r="E36" s="295">
        <v>2500</v>
      </c>
      <c r="F36" s="296">
        <v>2500</v>
      </c>
      <c r="G36" s="297">
        <v>2500</v>
      </c>
      <c r="H36" s="294">
        <v>2500</v>
      </c>
      <c r="I36" s="295">
        <v>2500</v>
      </c>
      <c r="J36" s="295">
        <v>2500</v>
      </c>
      <c r="K36" s="295">
        <v>2500</v>
      </c>
      <c r="L36" s="295">
        <v>2500</v>
      </c>
      <c r="M36" s="295">
        <v>2500</v>
      </c>
      <c r="N36" s="295">
        <v>2500</v>
      </c>
      <c r="O36" s="295">
        <v>2500</v>
      </c>
      <c r="P36" s="304">
        <v>2500</v>
      </c>
    </row>
    <row r="37" spans="2:16" ht="15" hidden="1" customHeight="1" thickBot="1" x14ac:dyDescent="0.4">
      <c r="B37" s="275" t="s">
        <v>59</v>
      </c>
      <c r="C37" s="298">
        <v>8700</v>
      </c>
      <c r="D37" s="299">
        <f>+C37</f>
        <v>8700</v>
      </c>
      <c r="E37" s="299">
        <v>8700</v>
      </c>
      <c r="F37" s="300">
        <v>8700</v>
      </c>
      <c r="G37" s="301">
        <v>8700</v>
      </c>
      <c r="H37" s="298">
        <v>8700</v>
      </c>
      <c r="I37" s="299">
        <v>8700</v>
      </c>
      <c r="J37" s="299">
        <v>8700</v>
      </c>
      <c r="K37" s="299">
        <v>8700</v>
      </c>
      <c r="L37" s="299">
        <v>8700</v>
      </c>
      <c r="M37" s="299">
        <v>8700</v>
      </c>
      <c r="N37" s="299">
        <v>8700</v>
      </c>
      <c r="O37" s="299">
        <v>8700</v>
      </c>
      <c r="P37" s="303">
        <v>8700</v>
      </c>
    </row>
    <row r="38" spans="2:16" ht="15" customHeight="1" x14ac:dyDescent="0.3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16" ht="15" customHeight="1" thickBot="1" x14ac:dyDescent="0.4">
      <c r="B39" s="22" t="s">
        <v>30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ht="15" customHeight="1" x14ac:dyDescent="0.35">
      <c r="B40" s="89" t="s">
        <v>33</v>
      </c>
      <c r="C40" s="213">
        <v>10000</v>
      </c>
      <c r="D40" s="214">
        <f>C40</f>
        <v>10000</v>
      </c>
      <c r="E40" s="214">
        <f t="shared" ref="E40:O40" si="4">D40</f>
        <v>10000</v>
      </c>
      <c r="F40" s="214">
        <f t="shared" si="4"/>
        <v>10000</v>
      </c>
      <c r="G40" s="214">
        <f t="shared" si="4"/>
        <v>10000</v>
      </c>
      <c r="H40" s="214">
        <f t="shared" si="4"/>
        <v>10000</v>
      </c>
      <c r="I40" s="214">
        <f t="shared" si="4"/>
        <v>10000</v>
      </c>
      <c r="J40" s="214">
        <f t="shared" si="4"/>
        <v>10000</v>
      </c>
      <c r="K40" s="214">
        <f t="shared" si="4"/>
        <v>10000</v>
      </c>
      <c r="L40" s="214">
        <f t="shared" si="4"/>
        <v>10000</v>
      </c>
      <c r="M40" s="214">
        <f t="shared" si="4"/>
        <v>10000</v>
      </c>
      <c r="N40" s="214">
        <f t="shared" si="4"/>
        <v>10000</v>
      </c>
      <c r="O40" s="214">
        <f t="shared" si="4"/>
        <v>10000</v>
      </c>
      <c r="P40" s="217">
        <v>10000</v>
      </c>
    </row>
    <row r="41" spans="2:16" ht="15" customHeight="1" x14ac:dyDescent="0.35">
      <c r="B41" s="60" t="s">
        <v>34</v>
      </c>
      <c r="C41" s="129">
        <v>15000</v>
      </c>
      <c r="D41" s="128">
        <v>15000</v>
      </c>
      <c r="E41" s="128">
        <v>15000</v>
      </c>
      <c r="F41" s="145">
        <v>15000</v>
      </c>
      <c r="G41" s="146">
        <v>15000</v>
      </c>
      <c r="H41" s="133">
        <v>15000</v>
      </c>
      <c r="I41" s="128">
        <v>15000</v>
      </c>
      <c r="J41" s="128">
        <v>15000</v>
      </c>
      <c r="K41" s="128">
        <v>15000</v>
      </c>
      <c r="L41" s="128">
        <v>15000</v>
      </c>
      <c r="M41" s="128">
        <v>15000</v>
      </c>
      <c r="N41" s="128">
        <v>15000</v>
      </c>
      <c r="O41" s="128">
        <v>15000</v>
      </c>
      <c r="P41" s="130">
        <v>15000</v>
      </c>
    </row>
    <row r="42" spans="2:16" ht="15" customHeight="1" x14ac:dyDescent="0.35">
      <c r="B42" s="60" t="s">
        <v>35</v>
      </c>
      <c r="C42" s="129">
        <v>15000</v>
      </c>
      <c r="D42" s="128">
        <v>15000</v>
      </c>
      <c r="E42" s="128">
        <v>15000</v>
      </c>
      <c r="F42" s="145">
        <v>15000</v>
      </c>
      <c r="G42" s="146">
        <v>15000</v>
      </c>
      <c r="H42" s="133">
        <v>15000</v>
      </c>
      <c r="I42" s="128">
        <v>15000</v>
      </c>
      <c r="J42" s="128">
        <v>15000</v>
      </c>
      <c r="K42" s="128">
        <v>15000</v>
      </c>
      <c r="L42" s="128">
        <v>15000</v>
      </c>
      <c r="M42" s="128">
        <v>15000</v>
      </c>
      <c r="N42" s="128">
        <v>15000</v>
      </c>
      <c r="O42" s="128">
        <v>15000</v>
      </c>
      <c r="P42" s="130">
        <v>15000</v>
      </c>
    </row>
    <row r="43" spans="2:16" ht="15" customHeight="1" x14ac:dyDescent="0.35">
      <c r="B43" s="60" t="s">
        <v>119</v>
      </c>
      <c r="C43" s="129">
        <v>13000</v>
      </c>
      <c r="D43" s="128">
        <v>13000</v>
      </c>
      <c r="E43" s="128">
        <v>13000</v>
      </c>
      <c r="F43" s="145">
        <v>13000</v>
      </c>
      <c r="G43" s="146">
        <v>13000</v>
      </c>
      <c r="H43" s="133">
        <v>13000</v>
      </c>
      <c r="I43" s="128">
        <v>13000</v>
      </c>
      <c r="J43" s="128">
        <v>13000</v>
      </c>
      <c r="K43" s="128">
        <v>13000</v>
      </c>
      <c r="L43" s="128">
        <v>13000</v>
      </c>
      <c r="M43" s="128">
        <v>13000</v>
      </c>
      <c r="N43" s="128">
        <v>13000</v>
      </c>
      <c r="O43" s="128">
        <v>13000</v>
      </c>
      <c r="P43" s="130">
        <v>13000</v>
      </c>
    </row>
    <row r="44" spans="2:16" ht="15" customHeight="1" x14ac:dyDescent="0.35">
      <c r="B44" s="60" t="s">
        <v>120</v>
      </c>
      <c r="C44" s="129">
        <v>2000</v>
      </c>
      <c r="D44" s="128">
        <v>2000</v>
      </c>
      <c r="E44" s="128">
        <v>2000</v>
      </c>
      <c r="F44" s="145">
        <v>2000</v>
      </c>
      <c r="G44" s="146">
        <v>2000</v>
      </c>
      <c r="H44" s="133">
        <v>2000</v>
      </c>
      <c r="I44" s="128">
        <v>2000</v>
      </c>
      <c r="J44" s="128">
        <v>2000</v>
      </c>
      <c r="K44" s="128">
        <v>2000</v>
      </c>
      <c r="L44" s="128">
        <v>2000</v>
      </c>
      <c r="M44" s="128">
        <v>2000</v>
      </c>
      <c r="N44" s="128">
        <v>2000</v>
      </c>
      <c r="O44" s="128">
        <v>2000</v>
      </c>
      <c r="P44" s="130">
        <v>2000</v>
      </c>
    </row>
    <row r="45" spans="2:16" ht="15" customHeight="1" thickBot="1" x14ac:dyDescent="0.4">
      <c r="B45" s="275" t="s">
        <v>36</v>
      </c>
      <c r="C45" s="298">
        <v>550</v>
      </c>
      <c r="D45" s="299">
        <v>550</v>
      </c>
      <c r="E45" s="299">
        <v>550</v>
      </c>
      <c r="F45" s="300">
        <v>550</v>
      </c>
      <c r="G45" s="301">
        <v>550</v>
      </c>
      <c r="H45" s="298">
        <v>550</v>
      </c>
      <c r="I45" s="299">
        <v>550</v>
      </c>
      <c r="J45" s="299">
        <v>550</v>
      </c>
      <c r="K45" s="299">
        <v>550</v>
      </c>
      <c r="L45" s="299">
        <v>550</v>
      </c>
      <c r="M45" s="299">
        <v>550</v>
      </c>
      <c r="N45" s="299">
        <v>550</v>
      </c>
      <c r="O45" s="299">
        <v>550</v>
      </c>
      <c r="P45" s="303">
        <v>550</v>
      </c>
    </row>
    <row r="46" spans="2:16" ht="15" customHeight="1" thickBot="1" x14ac:dyDescent="0.4">
      <c r="B46" s="275" t="s">
        <v>37</v>
      </c>
      <c r="C46" s="298">
        <v>250</v>
      </c>
      <c r="D46" s="299">
        <v>250</v>
      </c>
      <c r="E46" s="299">
        <v>250</v>
      </c>
      <c r="F46" s="300">
        <v>250</v>
      </c>
      <c r="G46" s="301">
        <v>250</v>
      </c>
      <c r="H46" s="298">
        <v>250</v>
      </c>
      <c r="I46" s="299">
        <v>250</v>
      </c>
      <c r="J46" s="299">
        <v>250</v>
      </c>
      <c r="K46" s="299">
        <v>250</v>
      </c>
      <c r="L46" s="299">
        <v>250</v>
      </c>
      <c r="M46" s="299">
        <v>250</v>
      </c>
      <c r="N46" s="299">
        <v>250</v>
      </c>
      <c r="O46" s="299">
        <v>250</v>
      </c>
      <c r="P46" s="303">
        <v>250</v>
      </c>
    </row>
    <row r="47" spans="2:16" ht="15" customHeight="1" x14ac:dyDescent="0.3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2:16" ht="15" customHeight="1" thickBot="1" x14ac:dyDescent="0.4">
      <c r="B48" s="22" t="s">
        <v>31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2:17" ht="15" customHeight="1" x14ac:dyDescent="0.35">
      <c r="B49" s="112" t="s">
        <v>55</v>
      </c>
      <c r="C49" s="129">
        <f>ROUNDUP('GRILLE 17-18  OK'!C49*1.01,0)</f>
        <v>8853</v>
      </c>
      <c r="D49" s="129">
        <f>ROUNDUP('GRILLE 17-18  OK'!D49*1.01,0)</f>
        <v>8333</v>
      </c>
      <c r="E49" s="129">
        <f>ROUNDUP('GRILLE 17-18  OK'!E49*1.01,0)</f>
        <v>6767</v>
      </c>
      <c r="F49" s="129">
        <f>ROUNDUP('GRILLE 17-18  OK'!F49*1.01,0)</f>
        <v>6247</v>
      </c>
      <c r="G49" s="129">
        <f>ROUNDUP('GRILLE 17-18  OK'!G49*1.01,0)</f>
        <v>5414</v>
      </c>
      <c r="H49" s="129">
        <f>ROUNDUP('GRILLE 17-18  OK'!H49*1.01,0)</f>
        <v>5152</v>
      </c>
      <c r="I49" s="129">
        <f>ROUNDUP('GRILLE 17-18  OK'!I49*1.01,0)</f>
        <v>4889</v>
      </c>
      <c r="J49" s="129">
        <f>ROUNDUP('GRILLE 17-18  OK'!J49*1.01,0)</f>
        <v>4631</v>
      </c>
      <c r="K49" s="129">
        <f>ROUNDUP('GRILLE 17-18  OK'!K49*1.01,0)</f>
        <v>4369</v>
      </c>
      <c r="L49" s="129">
        <f>ROUNDUP('GRILLE 17-18  OK'!L49*1.01,0)</f>
        <v>4111</v>
      </c>
      <c r="M49" s="129">
        <f>ROUNDUP('GRILLE 17-18  OK'!M49*1.01,0)</f>
        <v>3849</v>
      </c>
      <c r="N49" s="129">
        <f>ROUNDUP('GRILLE 17-18  OK'!N49*1.01,0)</f>
        <v>3586</v>
      </c>
      <c r="O49" s="129">
        <f>ROUNDUP('GRILLE 17-18  OK'!O49*1.01,0)</f>
        <v>3328</v>
      </c>
      <c r="P49" s="129">
        <f>ROUNDUP('GRILLE 17-18  OK'!P49*1.01,0)</f>
        <v>3066</v>
      </c>
    </row>
    <row r="50" spans="2:17" ht="15" customHeight="1" x14ac:dyDescent="0.35">
      <c r="B50" s="113" t="s">
        <v>28</v>
      </c>
      <c r="C50" s="129">
        <f>ROUNDUP('GRILLE 17-18  OK'!C50*1.01,0)</f>
        <v>10121</v>
      </c>
      <c r="D50" s="129">
        <f>ROUNDUP('GRILLE 17-18  OK'!D50*1.01,0)</f>
        <v>9616</v>
      </c>
      <c r="E50" s="129">
        <f>ROUNDUP('GRILLE 17-18  OK'!E50*1.01,0)</f>
        <v>8065</v>
      </c>
      <c r="F50" s="129">
        <f>ROUNDUP('GRILLE 17-18  OK'!F50*1.01,0)</f>
        <v>7555</v>
      </c>
      <c r="G50" s="129">
        <f>ROUNDUP('GRILLE 17-18  OK'!G50*1.01,0)</f>
        <v>6626</v>
      </c>
      <c r="H50" s="129">
        <f>ROUNDUP('GRILLE 17-18  OK'!H50*1.01,0)</f>
        <v>6368</v>
      </c>
      <c r="I50" s="129">
        <f>ROUNDUP('GRILLE 17-18  OK'!I50*1.01,0)</f>
        <v>6111</v>
      </c>
      <c r="J50" s="129">
        <f>ROUNDUP('GRILLE 17-18  OK'!J50*1.01,0)</f>
        <v>5858</v>
      </c>
      <c r="K50" s="129">
        <f>ROUNDUP('GRILLE 17-18  OK'!K50*1.01,0)</f>
        <v>5601</v>
      </c>
      <c r="L50" s="129">
        <f>ROUNDUP('GRILLE 17-18  OK'!L50*1.01,0)</f>
        <v>5343</v>
      </c>
      <c r="M50" s="129">
        <f>ROUNDUP('GRILLE 17-18  OK'!M50*1.01,0)</f>
        <v>5086</v>
      </c>
      <c r="N50" s="129">
        <f>ROUNDUP('GRILLE 17-18  OK'!N50*1.01,0)</f>
        <v>4828</v>
      </c>
      <c r="O50" s="129">
        <f>ROUNDUP('GRILLE 17-18  OK'!O50*1.01,0)</f>
        <v>4569</v>
      </c>
      <c r="P50" s="129">
        <f>ROUNDUP('GRILLE 17-18  OK'!P50*1.01,0)</f>
        <v>4318</v>
      </c>
    </row>
    <row r="51" spans="2:17" ht="15" customHeight="1" x14ac:dyDescent="0.35">
      <c r="B51" s="113" t="s">
        <v>29</v>
      </c>
      <c r="C51" s="129">
        <f>ROUNDUP('GRILLE 17-18  OK'!C51*1.01,0)</f>
        <v>10171</v>
      </c>
      <c r="D51" s="129">
        <f>ROUNDUP('GRILLE 17-18  OK'!D51*1.01,0)</f>
        <v>9661</v>
      </c>
      <c r="E51" s="129">
        <f>ROUNDUP('GRILLE 17-18  OK'!E51*1.01,0)</f>
        <v>8116</v>
      </c>
      <c r="F51" s="129">
        <f>ROUNDUP('GRILLE 17-18  OK'!F51*1.01,0)</f>
        <v>7606</v>
      </c>
      <c r="G51" s="129">
        <f>ROUNDUP('GRILLE 17-18  OK'!G51*1.01,0)</f>
        <v>6777</v>
      </c>
      <c r="H51" s="129">
        <f>ROUNDUP('GRILLE 17-18  OK'!H51*1.01,0)</f>
        <v>6522</v>
      </c>
      <c r="I51" s="129">
        <f>ROUNDUP('GRILLE 17-18  OK'!I51*1.01,0)</f>
        <v>6268</v>
      </c>
      <c r="J51" s="129">
        <f>ROUNDUP('GRILLE 17-18  OK'!J51*1.01,0)</f>
        <v>6010</v>
      </c>
      <c r="K51" s="129">
        <f>ROUNDUP('GRILLE 17-18  OK'!K51*1.01,0)</f>
        <v>5757</v>
      </c>
      <c r="L51" s="129">
        <f>ROUNDUP('GRILLE 17-18  OK'!L51*1.01,0)</f>
        <v>5500</v>
      </c>
      <c r="M51" s="129">
        <f>ROUNDUP('GRILLE 17-18  OK'!M51*1.01,0)</f>
        <v>5242</v>
      </c>
      <c r="N51" s="129">
        <f>ROUNDUP('GRILLE 17-18  OK'!N51*1.01,0)</f>
        <v>4990</v>
      </c>
      <c r="O51" s="129">
        <f>ROUNDUP('GRILLE 17-18  OK'!O51*1.01,0)</f>
        <v>4723</v>
      </c>
      <c r="P51" s="129">
        <f>ROUNDUP('GRILLE 17-18  OK'!P51*1.01,0)</f>
        <v>4470</v>
      </c>
    </row>
    <row r="52" spans="2:17" ht="15" customHeight="1" x14ac:dyDescent="0.35">
      <c r="B52" s="113" t="s">
        <v>111</v>
      </c>
      <c r="C52" s="129">
        <f>ROUNDUP('GRILLE 17-18  OK'!C52*1.01,0)</f>
        <v>9399</v>
      </c>
      <c r="D52" s="129">
        <f>ROUNDUP('GRILLE 17-18  OK'!D52*1.01,0)</f>
        <v>8888</v>
      </c>
      <c r="E52" s="129">
        <f>ROUNDUP('GRILLE 17-18  OK'!E52*1.01,0)</f>
        <v>7353</v>
      </c>
      <c r="F52" s="129">
        <f>ROUNDUP('GRILLE 17-18  OK'!F52*1.01,0)</f>
        <v>6843</v>
      </c>
      <c r="G52" s="129">
        <f>ROUNDUP('GRILLE 17-18  OK'!G52*1.01,0)</f>
        <v>6025</v>
      </c>
      <c r="H52" s="129">
        <f>ROUNDUP('GRILLE 17-18  OK'!H52*1.01,0)</f>
        <v>5768</v>
      </c>
      <c r="I52" s="129">
        <f>ROUNDUP('GRILLE 17-18  OK'!I52*1.01,0)</f>
        <v>5515</v>
      </c>
      <c r="J52" s="129">
        <f>ROUNDUP('GRILLE 17-18  OK'!J52*1.01,0)</f>
        <v>5258</v>
      </c>
      <c r="K52" s="129">
        <f>ROUNDUP('GRILLE 17-18  OK'!K52*1.01,0)</f>
        <v>5000</v>
      </c>
      <c r="L52" s="129">
        <f>ROUNDUP('GRILLE 17-18  OK'!L52*1.01,0)</f>
        <v>4747</v>
      </c>
      <c r="M52" s="129">
        <f>ROUNDUP('GRILLE 17-18  OK'!M52*1.01,0)</f>
        <v>4495</v>
      </c>
      <c r="N52" s="129">
        <f>ROUNDUP('GRILLE 17-18  OK'!N52*1.01,0)</f>
        <v>4237</v>
      </c>
      <c r="O52" s="129">
        <f>ROUNDUP('GRILLE 17-18  OK'!O52*1.01,0)</f>
        <v>3980</v>
      </c>
      <c r="P52" s="129">
        <f>ROUNDUP('GRILLE 17-18  OK'!P52*1.01,0)</f>
        <v>3722</v>
      </c>
    </row>
    <row r="53" spans="2:17" ht="15" customHeight="1" x14ac:dyDescent="0.35">
      <c r="B53" s="113" t="s">
        <v>109</v>
      </c>
      <c r="C53" s="129">
        <f>ROUNDUP('GRILLE 17-18  OK'!C53*1.01,0)</f>
        <v>8848</v>
      </c>
      <c r="D53" s="129">
        <f>ROUNDUP('GRILLE 17-18  OK'!D53*1.01,0)</f>
        <v>8282</v>
      </c>
      <c r="E53" s="129">
        <f>ROUNDUP('GRILLE 17-18  OK'!E53*1.01,0)</f>
        <v>6616</v>
      </c>
      <c r="F53" s="129">
        <f>ROUNDUP('GRILLE 17-18  OK'!F53*1.01,0)</f>
        <v>6060</v>
      </c>
      <c r="G53" s="129">
        <f>ROUNDUP('GRILLE 17-18  OK'!G53*1.01,0)</f>
        <v>5177</v>
      </c>
      <c r="H53" s="129">
        <f>ROUNDUP('GRILLE 17-18  OK'!H53*1.01,0)</f>
        <v>4909</v>
      </c>
      <c r="I53" s="129">
        <f>ROUNDUP('GRILLE 17-18  OK'!I53*1.01,0)</f>
        <v>4631</v>
      </c>
      <c r="J53" s="129">
        <f>ROUNDUP('GRILLE 17-18  OK'!J53*1.01,0)</f>
        <v>4364</v>
      </c>
      <c r="K53" s="129">
        <f>ROUNDUP('GRILLE 17-18  OK'!K53*1.01,0)</f>
        <v>4096</v>
      </c>
      <c r="L53" s="129">
        <f>ROUNDUP('GRILLE 17-18  OK'!L53*1.01,0)</f>
        <v>3818</v>
      </c>
      <c r="M53" s="129">
        <f>ROUNDUP('GRILLE 17-18  OK'!M53*1.01,0)</f>
        <v>3551</v>
      </c>
      <c r="N53" s="129">
        <f>ROUNDUP('GRILLE 17-18  OK'!N53*1.01,0)</f>
        <v>3293</v>
      </c>
      <c r="O53" s="129">
        <f>ROUNDUP('GRILLE 17-18  OK'!O53*1.01,0)</f>
        <v>3036</v>
      </c>
      <c r="P53" s="129">
        <f>ROUNDUP('GRILLE 17-18  OK'!P53*1.01,0)</f>
        <v>2778</v>
      </c>
      <c r="Q53" s="5">
        <v>2750</v>
      </c>
    </row>
    <row r="54" spans="2:17" ht="15" customHeight="1" thickBot="1" x14ac:dyDescent="0.4">
      <c r="B54" s="275" t="s">
        <v>32</v>
      </c>
      <c r="C54" s="298"/>
      <c r="D54" s="299"/>
      <c r="E54" s="299"/>
      <c r="F54" s="300"/>
      <c r="G54" s="301"/>
      <c r="H54" s="298"/>
      <c r="I54" s="299"/>
      <c r="J54" s="299"/>
      <c r="K54" s="299"/>
      <c r="L54" s="299"/>
      <c r="M54" s="299"/>
      <c r="N54" s="299"/>
      <c r="O54" s="299"/>
      <c r="P54" s="303"/>
    </row>
    <row r="55" spans="2:17" ht="15" customHeight="1" thickBot="1" x14ac:dyDescent="0.4">
      <c r="B55" s="114" t="s">
        <v>42</v>
      </c>
      <c r="C55" s="129">
        <f>ROUNDUP('GRILLE 17-18  OK'!C55*1.01,0)</f>
        <v>5348</v>
      </c>
      <c r="D55" s="129">
        <f>ROUNDUP('GRILLE 17-18  OK'!D55*1.01,0)</f>
        <v>5141</v>
      </c>
      <c r="E55" s="129">
        <f>ROUNDUP('GRILLE 17-18  OK'!E55*1.01,0)</f>
        <v>4217</v>
      </c>
      <c r="F55" s="129">
        <f>ROUNDUP('GRILLE 17-18  OK'!F55*1.01,0)</f>
        <v>3445</v>
      </c>
      <c r="G55" s="129">
        <f>ROUNDUP('GRILLE 17-18  OK'!G55*1.01,0)</f>
        <v>2924</v>
      </c>
      <c r="H55" s="218" t="s">
        <v>121</v>
      </c>
      <c r="I55" s="219"/>
      <c r="J55" s="219"/>
      <c r="K55" s="219"/>
      <c r="L55" s="219"/>
      <c r="M55" s="219"/>
      <c r="N55" s="219"/>
      <c r="O55" s="219"/>
      <c r="P55" s="222"/>
    </row>
    <row r="56" spans="2:17" ht="15" customHeight="1" x14ac:dyDescent="0.35"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4" t="e">
        <f>((Q50/'GRILLE 15-16 manuel V11 (2)'!Q46)-1)*100</f>
        <v>#DIV/0!</v>
      </c>
    </row>
    <row r="57" spans="2:17" ht="15" customHeight="1" thickBot="1" x14ac:dyDescent="0.4">
      <c r="B57" s="22" t="s">
        <v>47</v>
      </c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</row>
    <row r="58" spans="2:17" ht="15" customHeight="1" x14ac:dyDescent="0.35">
      <c r="B58" s="112" t="s">
        <v>50</v>
      </c>
      <c r="C58" s="213">
        <v>9990</v>
      </c>
      <c r="D58" s="214">
        <v>9380</v>
      </c>
      <c r="E58" s="214">
        <v>7500</v>
      </c>
      <c r="F58" s="215">
        <v>6880</v>
      </c>
      <c r="G58" s="183">
        <v>5890</v>
      </c>
      <c r="H58" s="216">
        <v>5630</v>
      </c>
      <c r="I58" s="214">
        <v>5380</v>
      </c>
      <c r="J58" s="214">
        <v>5110</v>
      </c>
      <c r="K58" s="214">
        <v>4850</v>
      </c>
      <c r="L58" s="214">
        <v>4590</v>
      </c>
      <c r="M58" s="214">
        <v>4330</v>
      </c>
      <c r="N58" s="214">
        <v>4070</v>
      </c>
      <c r="O58" s="214">
        <v>3810</v>
      </c>
      <c r="P58" s="217">
        <v>3550</v>
      </c>
    </row>
    <row r="59" spans="2:17" ht="15" customHeight="1" thickBot="1" x14ac:dyDescent="0.4">
      <c r="B59" s="275" t="s">
        <v>118</v>
      </c>
      <c r="C59" s="298">
        <v>9500</v>
      </c>
      <c r="D59" s="299">
        <v>8980</v>
      </c>
      <c r="E59" s="299">
        <v>7430</v>
      </c>
      <c r="F59" s="300">
        <v>6920</v>
      </c>
      <c r="G59" s="301">
        <v>6090</v>
      </c>
      <c r="H59" s="298">
        <v>5830</v>
      </c>
      <c r="I59" s="299">
        <v>5580</v>
      </c>
      <c r="J59" s="299">
        <v>5320</v>
      </c>
      <c r="K59" s="299">
        <v>5060</v>
      </c>
      <c r="L59" s="299">
        <v>4800</v>
      </c>
      <c r="M59" s="299">
        <v>4540</v>
      </c>
      <c r="N59" s="299">
        <v>4290</v>
      </c>
      <c r="O59" s="299">
        <v>4030</v>
      </c>
      <c r="P59" s="303">
        <v>3770</v>
      </c>
    </row>
    <row r="60" spans="2:17" ht="15" customHeight="1" x14ac:dyDescent="0.35">
      <c r="B60" s="60" t="s">
        <v>40</v>
      </c>
      <c r="C60" s="129">
        <v>7150</v>
      </c>
      <c r="D60" s="128">
        <v>7150</v>
      </c>
      <c r="E60" s="128">
        <v>7150</v>
      </c>
      <c r="F60" s="145">
        <v>7150</v>
      </c>
      <c r="G60" s="146">
        <v>7150</v>
      </c>
      <c r="H60" s="133">
        <v>7150</v>
      </c>
      <c r="I60" s="128">
        <v>7150</v>
      </c>
      <c r="J60" s="128">
        <v>7150</v>
      </c>
      <c r="K60" s="128">
        <v>7150</v>
      </c>
      <c r="L60" s="128">
        <v>7150</v>
      </c>
      <c r="M60" s="128">
        <v>7150</v>
      </c>
      <c r="N60" s="128">
        <v>7150</v>
      </c>
      <c r="O60" s="128">
        <v>7150</v>
      </c>
      <c r="P60" s="130">
        <v>7150</v>
      </c>
    </row>
    <row r="61" spans="2:17" ht="15" customHeight="1" x14ac:dyDescent="0.35">
      <c r="B61" s="60" t="s">
        <v>41</v>
      </c>
      <c r="C61" s="129">
        <v>7150</v>
      </c>
      <c r="D61" s="128">
        <v>7150</v>
      </c>
      <c r="E61" s="128">
        <v>7150</v>
      </c>
      <c r="F61" s="145">
        <v>7150</v>
      </c>
      <c r="G61" s="146">
        <v>7150</v>
      </c>
      <c r="H61" s="133">
        <v>7150</v>
      </c>
      <c r="I61" s="128">
        <v>7150</v>
      </c>
      <c r="J61" s="128">
        <v>7150</v>
      </c>
      <c r="K61" s="128">
        <v>7150</v>
      </c>
      <c r="L61" s="128">
        <v>7150</v>
      </c>
      <c r="M61" s="128">
        <v>7150</v>
      </c>
      <c r="N61" s="128">
        <v>7150</v>
      </c>
      <c r="O61" s="128">
        <v>7150</v>
      </c>
      <c r="P61" s="130">
        <v>7150</v>
      </c>
    </row>
    <row r="62" spans="2:17" ht="15" customHeight="1" x14ac:dyDescent="0.35">
      <c r="B62" s="60" t="s">
        <v>116</v>
      </c>
      <c r="C62" s="129">
        <v>2870</v>
      </c>
      <c r="D62" s="128">
        <v>2870</v>
      </c>
      <c r="E62" s="128">
        <v>2870</v>
      </c>
      <c r="F62" s="145">
        <v>2870</v>
      </c>
      <c r="G62" s="146">
        <v>2870</v>
      </c>
      <c r="H62" s="133">
        <v>2870</v>
      </c>
      <c r="I62" s="128">
        <v>2870</v>
      </c>
      <c r="J62" s="128">
        <v>2870</v>
      </c>
      <c r="K62" s="128">
        <v>2870</v>
      </c>
      <c r="L62" s="128">
        <v>2870</v>
      </c>
      <c r="M62" s="128">
        <v>2870</v>
      </c>
      <c r="N62" s="128">
        <v>2870</v>
      </c>
      <c r="O62" s="128">
        <v>2870</v>
      </c>
      <c r="P62" s="130">
        <v>2870</v>
      </c>
    </row>
    <row r="63" spans="2:17" ht="15" customHeight="1" x14ac:dyDescent="0.35"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</row>
    <row r="64" spans="2:17" ht="15" customHeight="1" thickBot="1" x14ac:dyDescent="0.4">
      <c r="B64" s="22" t="s">
        <v>49</v>
      </c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</row>
    <row r="65" spans="1:16" ht="15" customHeight="1" x14ac:dyDescent="0.35">
      <c r="B65" s="112" t="s">
        <v>122</v>
      </c>
      <c r="C65" s="129">
        <f>ROUNDUP('GRILLE 17-18  OK'!C65*1.01,0)</f>
        <v>1818</v>
      </c>
      <c r="D65" s="129">
        <f>ROUNDUP('GRILLE 17-18  OK'!D65*1.01,0)</f>
        <v>1818</v>
      </c>
      <c r="E65" s="129">
        <f>ROUNDUP('GRILLE 17-18  OK'!E65*1.01,0)</f>
        <v>1818</v>
      </c>
      <c r="F65" s="129">
        <f>ROUNDUP('GRILLE 17-18  OK'!F65*1.01,0)</f>
        <v>1818</v>
      </c>
      <c r="G65" s="129">
        <f>ROUNDUP('GRILLE 17-18  OK'!G65*1.01,0)</f>
        <v>1818</v>
      </c>
      <c r="H65" s="129">
        <f>ROUNDUP('GRILLE 17-18  OK'!H65*1.01,0)</f>
        <v>1818</v>
      </c>
      <c r="I65" s="129">
        <f>ROUNDUP('GRILLE 17-18  OK'!I65*1.01,0)</f>
        <v>1818</v>
      </c>
      <c r="J65" s="129">
        <f>ROUNDUP('GRILLE 17-18  OK'!J65*1.01,0)</f>
        <v>1818</v>
      </c>
      <c r="K65" s="129">
        <f>ROUNDUP('GRILLE 17-18  OK'!K65*1.01,0)</f>
        <v>1818</v>
      </c>
      <c r="L65" s="129">
        <f>ROUNDUP('GRILLE 17-18  OK'!L65*1.01,0)</f>
        <v>1818</v>
      </c>
      <c r="M65" s="129">
        <f>ROUNDUP('GRILLE 17-18  OK'!M65*1.01,0)</f>
        <v>1818</v>
      </c>
      <c r="N65" s="129">
        <f>ROUNDUP('GRILLE 17-18  OK'!N65*1.01,0)</f>
        <v>1818</v>
      </c>
      <c r="O65" s="129">
        <f>ROUNDUP('GRILLE 17-18  OK'!O65*1.01,0)</f>
        <v>1818</v>
      </c>
      <c r="P65" s="129">
        <f>ROUNDUP('GRILLE 17-18  OK'!P65*1.01,0)</f>
        <v>1818</v>
      </c>
    </row>
    <row r="66" spans="1:16" ht="15" customHeight="1" x14ac:dyDescent="0.35">
      <c r="B66" s="113" t="s">
        <v>123</v>
      </c>
      <c r="C66" s="129">
        <f>ROUNDUP('GRILLE 17-18  OK'!C66*1.01,0)</f>
        <v>3636</v>
      </c>
      <c r="D66" s="129">
        <f>ROUNDUP('GRILLE 17-18  OK'!D66*1.01,0)</f>
        <v>3636</v>
      </c>
      <c r="E66" s="129">
        <f>ROUNDUP('GRILLE 17-18  OK'!E66*1.01,0)</f>
        <v>3636</v>
      </c>
      <c r="F66" s="129">
        <f>ROUNDUP('GRILLE 17-18  OK'!F66*1.01,0)</f>
        <v>3636</v>
      </c>
      <c r="G66" s="129">
        <f>ROUNDUP('GRILLE 17-18  OK'!G66*1.01,0)</f>
        <v>3636</v>
      </c>
      <c r="H66" s="129">
        <f>ROUNDUP('GRILLE 17-18  OK'!H66*1.01,0)</f>
        <v>3636</v>
      </c>
      <c r="I66" s="129">
        <f>ROUNDUP('GRILLE 17-18  OK'!I66*1.01,0)</f>
        <v>3636</v>
      </c>
      <c r="J66" s="129">
        <f>ROUNDUP('GRILLE 17-18  OK'!J66*1.01,0)</f>
        <v>3636</v>
      </c>
      <c r="K66" s="129">
        <f>ROUNDUP('GRILLE 17-18  OK'!K66*1.01,0)</f>
        <v>3636</v>
      </c>
      <c r="L66" s="129">
        <f>ROUNDUP('GRILLE 17-18  OK'!L66*1.01,0)</f>
        <v>3636</v>
      </c>
      <c r="M66" s="129">
        <f>ROUNDUP('GRILLE 17-18  OK'!M66*1.01,0)</f>
        <v>3636</v>
      </c>
      <c r="N66" s="129">
        <f>ROUNDUP('GRILLE 17-18  OK'!N66*1.01,0)</f>
        <v>3636</v>
      </c>
      <c r="O66" s="129">
        <f>ROUNDUP('GRILLE 17-18  OK'!O66*1.01,0)</f>
        <v>3636</v>
      </c>
      <c r="P66" s="129">
        <f>ROUNDUP('GRILLE 17-18  OK'!P66*1.01,0)</f>
        <v>3636</v>
      </c>
    </row>
    <row r="67" spans="1:16" ht="15" customHeight="1" x14ac:dyDescent="0.35">
      <c r="B67" s="113" t="s">
        <v>45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</row>
    <row r="68" spans="1:16" ht="15" customHeight="1" x14ac:dyDescent="0.35">
      <c r="B68" s="113" t="s">
        <v>84</v>
      </c>
      <c r="C68" s="129">
        <f>ROUNDUP('GRILLE 17-18  OK'!C69*1.01,0)</f>
        <v>1536</v>
      </c>
      <c r="D68" s="129">
        <f>ROUNDUP('GRILLE 17-18  OK'!D69*1.01,0)</f>
        <v>1536</v>
      </c>
      <c r="E68" s="129">
        <f>ROUNDUP('GRILLE 17-18  OK'!E69*1.01,0)</f>
        <v>1536</v>
      </c>
      <c r="F68" s="129">
        <f>ROUNDUP('GRILLE 17-18  OK'!F69*1.01,0)</f>
        <v>1536</v>
      </c>
      <c r="G68" s="129">
        <f>ROUNDUP('GRILLE 17-18  OK'!G69*1.01,0)</f>
        <v>1536</v>
      </c>
      <c r="H68" s="129">
        <f>ROUNDUP('GRILLE 17-18  OK'!H69*1.01,0)</f>
        <v>1212</v>
      </c>
      <c r="I68" s="129">
        <f>ROUNDUP('GRILLE 17-18  OK'!I69*1.01,0)</f>
        <v>1212</v>
      </c>
      <c r="J68" s="129">
        <f>ROUNDUP('GRILLE 17-18  OK'!J69*1.01,0)</f>
        <v>1212</v>
      </c>
      <c r="K68" s="129">
        <f>ROUNDUP('GRILLE 17-18  OK'!K69*1.01,0)</f>
        <v>1212</v>
      </c>
      <c r="L68" s="129">
        <f>ROUNDUP('GRILLE 17-18  OK'!L69*1.01,0)</f>
        <v>1212</v>
      </c>
      <c r="M68" s="129">
        <f>ROUNDUP('GRILLE 17-18  OK'!M69*1.01,0)</f>
        <v>1212</v>
      </c>
      <c r="N68" s="129">
        <f>ROUNDUP('GRILLE 17-18  OK'!N69*1.01,0)</f>
        <v>1212</v>
      </c>
      <c r="O68" s="129">
        <f>ROUNDUP('GRILLE 17-18  OK'!O69*1.01,0)</f>
        <v>1212</v>
      </c>
      <c r="P68" s="129">
        <f>ROUNDUP('GRILLE 17-18  OK'!P69*1.01,0)</f>
        <v>1212</v>
      </c>
    </row>
    <row r="69" spans="1:16" ht="15" customHeight="1" x14ac:dyDescent="0.35">
      <c r="B69" s="113" t="s">
        <v>85</v>
      </c>
      <c r="C69" s="129">
        <f>ROUNDUP('GRILLE 17-18  OK'!C70*1.01,0)</f>
        <v>629</v>
      </c>
      <c r="D69" s="129">
        <f>ROUNDUP('GRILLE 17-18  OK'!D70*1.01,0)</f>
        <v>629</v>
      </c>
      <c r="E69" s="129">
        <f>ROUNDUP('GRILLE 17-18  OK'!E70*1.01,0)</f>
        <v>629</v>
      </c>
      <c r="F69" s="129">
        <f>ROUNDUP('GRILLE 17-18  OK'!F70*1.01,0)</f>
        <v>629</v>
      </c>
      <c r="G69" s="129">
        <f>ROUNDUP('GRILLE 17-18  OK'!G70*1.01,0)</f>
        <v>629</v>
      </c>
      <c r="H69" s="129">
        <f>ROUNDUP('GRILLE 17-18  OK'!H70*1.01,0)</f>
        <v>430</v>
      </c>
      <c r="I69" s="129">
        <f>ROUNDUP('GRILLE 17-18  OK'!I70*1.01,0)</f>
        <v>430</v>
      </c>
      <c r="J69" s="129">
        <f>ROUNDUP('GRILLE 17-18  OK'!J70*1.01,0)</f>
        <v>430</v>
      </c>
      <c r="K69" s="129">
        <f>ROUNDUP('GRILLE 17-18  OK'!K70*1.01,0)</f>
        <v>430</v>
      </c>
      <c r="L69" s="129">
        <f>ROUNDUP('GRILLE 17-18  OK'!L70*1.01,0)</f>
        <v>430</v>
      </c>
      <c r="M69" s="129">
        <f>ROUNDUP('GRILLE 17-18  OK'!M70*1.01,0)</f>
        <v>430</v>
      </c>
      <c r="N69" s="129">
        <f>ROUNDUP('GRILLE 17-18  OK'!N70*1.01,0)</f>
        <v>430</v>
      </c>
      <c r="O69" s="129">
        <f>ROUNDUP('GRILLE 17-18  OK'!O70*1.01,0)</f>
        <v>430</v>
      </c>
      <c r="P69" s="129">
        <f>ROUNDUP('GRILLE 17-18  OK'!P70*1.01,0)</f>
        <v>430</v>
      </c>
    </row>
    <row r="70" spans="1:16" ht="15" customHeight="1" thickBot="1" x14ac:dyDescent="0.4">
      <c r="A70" s="85"/>
      <c r="B70" s="114" t="s">
        <v>93</v>
      </c>
      <c r="C70" s="129">
        <f>ROUNDUP('GRILLE 17-18  OK'!C71*1.01,0)</f>
        <v>1566</v>
      </c>
      <c r="D70" s="129">
        <f>ROUNDUP('GRILLE 17-18  OK'!D71*1.01,0)</f>
        <v>1566</v>
      </c>
      <c r="E70" s="129">
        <f>ROUNDUP('GRILLE 17-18  OK'!E71*1.01,0)</f>
        <v>1566</v>
      </c>
      <c r="F70" s="129">
        <f>ROUNDUP('GRILLE 17-18  OK'!F71*1.01,0)</f>
        <v>1566</v>
      </c>
      <c r="G70" s="129">
        <f>ROUNDUP('GRILLE 17-18  OK'!G71*1.01,0)</f>
        <v>1566</v>
      </c>
      <c r="H70" s="129">
        <f>ROUNDUP('GRILLE 17-18  OK'!H71*1.01,0)</f>
        <v>1212</v>
      </c>
      <c r="I70" s="129">
        <f>ROUNDUP('GRILLE 17-18  OK'!I71*1.01,0)</f>
        <v>1212</v>
      </c>
      <c r="J70" s="129">
        <f>ROUNDUP('GRILLE 17-18  OK'!J71*1.01,0)</f>
        <v>1212</v>
      </c>
      <c r="K70" s="129">
        <f>ROUNDUP('GRILLE 17-18  OK'!K71*1.01,0)</f>
        <v>1212</v>
      </c>
      <c r="L70" s="129">
        <f>ROUNDUP('GRILLE 17-18  OK'!L71*1.01,0)</f>
        <v>1212</v>
      </c>
      <c r="M70" s="129">
        <f>ROUNDUP('GRILLE 17-18  OK'!M71*1.01,0)</f>
        <v>1212</v>
      </c>
      <c r="N70" s="129">
        <f>ROUNDUP('GRILLE 17-18  OK'!N71*1.01,0)</f>
        <v>1212</v>
      </c>
      <c r="O70" s="129">
        <f>ROUNDUP('GRILLE 17-18  OK'!O71*1.01,0)</f>
        <v>1212</v>
      </c>
      <c r="P70" s="129">
        <f>ROUNDUP('GRILLE 17-18  OK'!P71*1.01,0)</f>
        <v>1212</v>
      </c>
    </row>
    <row r="71" spans="1:16" ht="15" customHeight="1" x14ac:dyDescent="0.35">
      <c r="B71" s="86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</row>
    <row r="72" spans="1:16" ht="15" customHeight="1" x14ac:dyDescent="0.35">
      <c r="B72" s="86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</row>
    <row r="73" spans="1:16" ht="15" customHeight="1" x14ac:dyDescent="0.3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ht="15" customHeight="1" thickBot="1" x14ac:dyDescent="0.4">
      <c r="B74" s="22" t="s">
        <v>60</v>
      </c>
    </row>
    <row r="75" spans="1:16" ht="15" customHeight="1" x14ac:dyDescent="0.35">
      <c r="B75" s="89" t="s">
        <v>16</v>
      </c>
      <c r="C75" s="466" t="s">
        <v>24</v>
      </c>
      <c r="D75" s="467"/>
      <c r="H75" s="212"/>
      <c r="I75" s="212"/>
    </row>
    <row r="76" spans="1:16" ht="15" customHeight="1" x14ac:dyDescent="0.35">
      <c r="B76" s="60" t="s">
        <v>17</v>
      </c>
      <c r="C76" s="461">
        <v>100</v>
      </c>
      <c r="D76" s="462"/>
      <c r="H76" s="212"/>
      <c r="I76" s="212"/>
    </row>
    <row r="77" spans="1:16" ht="15" customHeight="1" x14ac:dyDescent="0.35">
      <c r="B77" s="60" t="s">
        <v>61</v>
      </c>
      <c r="C77" s="461">
        <v>41</v>
      </c>
      <c r="D77" s="462"/>
      <c r="H77" s="212"/>
      <c r="I77" s="212"/>
    </row>
    <row r="78" spans="1:16" ht="15" customHeight="1" x14ac:dyDescent="0.35">
      <c r="B78" s="60" t="s">
        <v>18</v>
      </c>
      <c r="C78" s="461" t="s">
        <v>113</v>
      </c>
      <c r="D78" s="462"/>
      <c r="H78" s="212"/>
      <c r="I78" s="212"/>
    </row>
    <row r="79" spans="1:16" ht="15" customHeight="1" x14ac:dyDescent="0.35">
      <c r="B79" s="60" t="s">
        <v>106</v>
      </c>
      <c r="C79" s="461">
        <v>50</v>
      </c>
      <c r="D79" s="462"/>
      <c r="H79" s="212"/>
      <c r="I79" s="212"/>
    </row>
    <row r="80" spans="1:16" ht="15" customHeight="1" x14ac:dyDescent="0.35">
      <c r="B80" s="60" t="s">
        <v>19</v>
      </c>
      <c r="C80" s="461">
        <v>90</v>
      </c>
      <c r="D80" s="462"/>
      <c r="H80" s="212"/>
      <c r="I80" s="212"/>
    </row>
    <row r="81" spans="2:16" ht="15" customHeight="1" x14ac:dyDescent="0.35">
      <c r="B81" s="60" t="s">
        <v>62</v>
      </c>
      <c r="C81" s="461">
        <v>40</v>
      </c>
      <c r="D81" s="462"/>
      <c r="H81" s="212"/>
      <c r="I81" s="212"/>
    </row>
    <row r="82" spans="2:16" ht="15" customHeight="1" thickBot="1" x14ac:dyDescent="0.4">
      <c r="B82" s="90" t="s">
        <v>63</v>
      </c>
      <c r="C82" s="468">
        <v>85</v>
      </c>
      <c r="D82" s="469"/>
      <c r="H82" s="212"/>
      <c r="I82" s="212"/>
    </row>
    <row r="83" spans="2:16" ht="15" customHeight="1" x14ac:dyDescent="0.35">
      <c r="B83" s="423" t="s">
        <v>112</v>
      </c>
      <c r="C83" s="423"/>
      <c r="H83" s="212"/>
      <c r="I83" s="212"/>
    </row>
    <row r="85" spans="2:16" ht="27" customHeight="1" thickBot="1" x14ac:dyDescent="0.4"/>
    <row r="86" spans="2:16" ht="22.5" customHeight="1" thickBot="1" x14ac:dyDescent="0.4">
      <c r="B86" s="394" t="s">
        <v>133</v>
      </c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5"/>
      <c r="P86" s="396"/>
    </row>
    <row r="88" spans="2:16" ht="15" customHeight="1" x14ac:dyDescent="0.35">
      <c r="B88" s="424" t="s">
        <v>137</v>
      </c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</row>
    <row r="89" spans="2:16" ht="15" customHeight="1" x14ac:dyDescent="0.35"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</row>
    <row r="90" spans="2:16" ht="15" customHeight="1" x14ac:dyDescent="0.35"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</row>
    <row r="91" spans="2:16" ht="15" customHeight="1" x14ac:dyDescent="0.35"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</row>
  </sheetData>
  <mergeCells count="22">
    <mergeCell ref="B88:P91"/>
    <mergeCell ref="C79:D79"/>
    <mergeCell ref="C78:D78"/>
    <mergeCell ref="C80:D80"/>
    <mergeCell ref="C81:D81"/>
    <mergeCell ref="C82:D82"/>
    <mergeCell ref="B83:C83"/>
    <mergeCell ref="B86:P86"/>
    <mergeCell ref="C77:D77"/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H11:P11"/>
    <mergeCell ref="C75:D75"/>
    <mergeCell ref="C76:D76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&amp;L&amp;"-,Italique"&amp;9&amp;Z&amp;F&amp;R&amp;"-,Italique"&amp;10PH/30-11-2015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87"/>
  <sheetViews>
    <sheetView showGridLines="0" topLeftCell="A63" zoomScale="115" zoomScaleNormal="115" workbookViewId="0">
      <selection activeCell="P29" sqref="P29"/>
    </sheetView>
  </sheetViews>
  <sheetFormatPr baseColWidth="10" defaultColWidth="11.453125" defaultRowHeight="15" customHeight="1" x14ac:dyDescent="0.35"/>
  <cols>
    <col min="1" max="1" width="2" style="5" customWidth="1"/>
    <col min="2" max="2" width="47.453125" style="5" customWidth="1"/>
    <col min="3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79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4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4"/>
      <c r="S7" s="4"/>
    </row>
    <row r="8" spans="1:19" ht="15" customHeight="1" x14ac:dyDescent="0.35">
      <c r="A8" s="4"/>
      <c r="B8" s="138"/>
      <c r="C8" s="134">
        <v>8160</v>
      </c>
      <c r="D8" s="134">
        <v>7650</v>
      </c>
      <c r="E8" s="134">
        <v>6120</v>
      </c>
      <c r="F8" s="134">
        <v>5610</v>
      </c>
      <c r="G8" s="135">
        <v>4800</v>
      </c>
      <c r="H8" s="137">
        <f>G8-250</f>
        <v>4550</v>
      </c>
      <c r="I8" s="137">
        <f t="shared" ref="I8:P8" si="0">H8-250</f>
        <v>4300</v>
      </c>
      <c r="J8" s="137">
        <f t="shared" si="0"/>
        <v>4050</v>
      </c>
      <c r="K8" s="137">
        <f t="shared" si="0"/>
        <v>3800</v>
      </c>
      <c r="L8" s="137">
        <f t="shared" si="0"/>
        <v>3550</v>
      </c>
      <c r="M8" s="137">
        <f t="shared" si="0"/>
        <v>3300</v>
      </c>
      <c r="N8" s="137">
        <f t="shared" si="0"/>
        <v>3050</v>
      </c>
      <c r="O8" s="137">
        <f t="shared" si="0"/>
        <v>2800</v>
      </c>
      <c r="P8" s="137">
        <f t="shared" si="0"/>
        <v>2550</v>
      </c>
      <c r="Q8" s="4"/>
      <c r="R8" s="4"/>
      <c r="S8" s="4"/>
    </row>
    <row r="9" spans="1:19" ht="15" customHeight="1" thickBo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12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4"/>
      <c r="S11" s="4"/>
    </row>
    <row r="12" spans="1:19" ht="32.2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4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5">
      <c r="B23" s="112" t="s">
        <v>70</v>
      </c>
      <c r="C23" s="213">
        <v>8435.4</v>
      </c>
      <c r="D23" s="214">
        <v>7904.9974500000008</v>
      </c>
      <c r="E23" s="214">
        <v>6325</v>
      </c>
      <c r="F23" s="214">
        <v>5795</v>
      </c>
      <c r="G23" s="183">
        <v>4960</v>
      </c>
      <c r="H23" s="216">
        <v>4705</v>
      </c>
      <c r="I23" s="214">
        <v>4450</v>
      </c>
      <c r="J23" s="214">
        <v>4195</v>
      </c>
      <c r="K23" s="214">
        <v>3940</v>
      </c>
      <c r="L23" s="214">
        <v>3685</v>
      </c>
      <c r="M23" s="214">
        <v>3430</v>
      </c>
      <c r="N23" s="214">
        <v>3175</v>
      </c>
      <c r="O23" s="214">
        <v>2920</v>
      </c>
      <c r="P23" s="217">
        <v>2665</v>
      </c>
    </row>
    <row r="24" spans="1:19" ht="15" customHeight="1" x14ac:dyDescent="0.35">
      <c r="B24" s="113" t="s">
        <v>102</v>
      </c>
      <c r="C24" s="129">
        <v>8160</v>
      </c>
      <c r="D24" s="128">
        <v>7650</v>
      </c>
      <c r="E24" s="128">
        <v>6120</v>
      </c>
      <c r="F24" s="145">
        <v>5610</v>
      </c>
      <c r="G24" s="146">
        <v>4795</v>
      </c>
      <c r="H24" s="133">
        <v>4540</v>
      </c>
      <c r="I24" s="128">
        <v>4285</v>
      </c>
      <c r="J24" s="128">
        <v>4030</v>
      </c>
      <c r="K24" s="128">
        <v>3775</v>
      </c>
      <c r="L24" s="128">
        <v>3520</v>
      </c>
      <c r="M24" s="128">
        <v>3265</v>
      </c>
      <c r="N24" s="128">
        <v>3010</v>
      </c>
      <c r="O24" s="128">
        <v>2755</v>
      </c>
      <c r="P24" s="130">
        <v>2500</v>
      </c>
    </row>
    <row r="25" spans="1:19" ht="15" hidden="1" customHeight="1" x14ac:dyDescent="0.35">
      <c r="B25" s="113" t="s">
        <v>81</v>
      </c>
      <c r="C25" s="129">
        <v>8160</v>
      </c>
      <c r="D25" s="128">
        <v>7650</v>
      </c>
      <c r="E25" s="128">
        <v>6120</v>
      </c>
      <c r="F25" s="145">
        <v>5610</v>
      </c>
      <c r="G25" s="146">
        <v>4795</v>
      </c>
      <c r="H25" s="133">
        <v>4540</v>
      </c>
      <c r="I25" s="128">
        <v>4285</v>
      </c>
      <c r="J25" s="128">
        <v>4030</v>
      </c>
      <c r="K25" s="128">
        <v>3775</v>
      </c>
      <c r="L25" s="128">
        <v>3520</v>
      </c>
      <c r="M25" s="128">
        <v>3265</v>
      </c>
      <c r="N25" s="128">
        <v>3010</v>
      </c>
      <c r="O25" s="128">
        <v>2755</v>
      </c>
      <c r="P25" s="130">
        <v>2500</v>
      </c>
    </row>
    <row r="26" spans="1:19" ht="15" hidden="1" customHeight="1" x14ac:dyDescent="0.35">
      <c r="B26" s="113" t="s">
        <v>90</v>
      </c>
      <c r="C26" s="129">
        <v>8160</v>
      </c>
      <c r="D26" s="128">
        <v>7650</v>
      </c>
      <c r="E26" s="128">
        <v>6120</v>
      </c>
      <c r="F26" s="145">
        <v>5610</v>
      </c>
      <c r="G26" s="146">
        <v>4795</v>
      </c>
      <c r="H26" s="133">
        <v>4540</v>
      </c>
      <c r="I26" s="128">
        <v>4285</v>
      </c>
      <c r="J26" s="128">
        <v>4030</v>
      </c>
      <c r="K26" s="128">
        <v>3775</v>
      </c>
      <c r="L26" s="128">
        <v>3520</v>
      </c>
      <c r="M26" s="128">
        <v>3265</v>
      </c>
      <c r="N26" s="128">
        <v>3010</v>
      </c>
      <c r="O26" s="128">
        <v>2755</v>
      </c>
      <c r="P26" s="130">
        <v>2500</v>
      </c>
    </row>
    <row r="27" spans="1:19" ht="15" customHeight="1" x14ac:dyDescent="0.35">
      <c r="B27" s="113" t="s">
        <v>69</v>
      </c>
      <c r="C27" s="129">
        <v>9180</v>
      </c>
      <c r="D27" s="128">
        <v>9045</v>
      </c>
      <c r="E27" s="128">
        <v>7345</v>
      </c>
      <c r="F27" s="145">
        <v>6735</v>
      </c>
      <c r="G27" s="146">
        <v>5765</v>
      </c>
      <c r="H27" s="133">
        <v>5515</v>
      </c>
      <c r="I27" s="128">
        <v>5265</v>
      </c>
      <c r="J27" s="128">
        <v>5015</v>
      </c>
      <c r="K27" s="128">
        <v>4765</v>
      </c>
      <c r="L27" s="128">
        <v>4515</v>
      </c>
      <c r="M27" s="128">
        <v>4265</v>
      </c>
      <c r="N27" s="128">
        <v>4015</v>
      </c>
      <c r="O27" s="128">
        <v>3765</v>
      </c>
      <c r="P27" s="130">
        <v>3515</v>
      </c>
    </row>
    <row r="28" spans="1:19" ht="15" customHeight="1" x14ac:dyDescent="0.35">
      <c r="B28" s="113" t="s">
        <v>104</v>
      </c>
      <c r="C28" s="129">
        <v>7650</v>
      </c>
      <c r="D28" s="128">
        <v>7140</v>
      </c>
      <c r="E28" s="128">
        <v>6120</v>
      </c>
      <c r="F28" s="145">
        <v>5610</v>
      </c>
      <c r="G28" s="146">
        <v>4795</v>
      </c>
      <c r="H28" s="133">
        <v>4540</v>
      </c>
      <c r="I28" s="128">
        <v>4285</v>
      </c>
      <c r="J28" s="128">
        <v>4030</v>
      </c>
      <c r="K28" s="128">
        <v>3775</v>
      </c>
      <c r="L28" s="128">
        <v>3520</v>
      </c>
      <c r="M28" s="128">
        <v>3265</v>
      </c>
      <c r="N28" s="128">
        <v>3010</v>
      </c>
      <c r="O28" s="128">
        <v>2755</v>
      </c>
      <c r="P28" s="130">
        <v>2550</v>
      </c>
    </row>
    <row r="29" spans="1:19" ht="15" customHeight="1" x14ac:dyDescent="0.35">
      <c r="B29" s="113" t="s">
        <v>105</v>
      </c>
      <c r="C29" s="129">
        <v>5000</v>
      </c>
      <c r="D29" s="128">
        <v>4600</v>
      </c>
      <c r="E29" s="128">
        <v>4400</v>
      </c>
      <c r="F29" s="145">
        <v>3600</v>
      </c>
      <c r="G29" s="146">
        <v>3100</v>
      </c>
      <c r="H29" s="133">
        <v>2910</v>
      </c>
      <c r="I29" s="128">
        <v>2655</v>
      </c>
      <c r="J29" s="128">
        <v>2550</v>
      </c>
      <c r="K29" s="128">
        <v>2550</v>
      </c>
      <c r="L29" s="128">
        <v>2550</v>
      </c>
      <c r="M29" s="128">
        <v>2550</v>
      </c>
      <c r="N29" s="128">
        <v>2550</v>
      </c>
      <c r="O29" s="128">
        <v>2550</v>
      </c>
      <c r="P29" s="130">
        <v>2550</v>
      </c>
      <c r="R29" s="88"/>
    </row>
    <row r="30" spans="1:19" ht="15" customHeight="1" x14ac:dyDescent="0.35">
      <c r="B30" s="113" t="s">
        <v>46</v>
      </c>
      <c r="C30" s="129">
        <v>550</v>
      </c>
      <c r="D30" s="128">
        <v>550</v>
      </c>
      <c r="E30" s="128">
        <v>550</v>
      </c>
      <c r="F30" s="145">
        <v>550</v>
      </c>
      <c r="G30" s="146">
        <v>550</v>
      </c>
      <c r="H30" s="133">
        <v>550</v>
      </c>
      <c r="I30" s="128">
        <v>550</v>
      </c>
      <c r="J30" s="128">
        <v>550</v>
      </c>
      <c r="K30" s="128">
        <v>550</v>
      </c>
      <c r="L30" s="128">
        <v>550</v>
      </c>
      <c r="M30" s="128">
        <v>550</v>
      </c>
      <c r="N30" s="128">
        <v>550</v>
      </c>
      <c r="O30" s="128">
        <v>550</v>
      </c>
      <c r="P30" s="130">
        <v>550</v>
      </c>
    </row>
    <row r="31" spans="1:19" ht="15" customHeight="1" x14ac:dyDescent="0.35">
      <c r="B31" s="113" t="s">
        <v>20</v>
      </c>
      <c r="C31" s="129">
        <v>6400</v>
      </c>
      <c r="D31" s="128">
        <v>6100</v>
      </c>
      <c r="E31" s="128">
        <v>5600</v>
      </c>
      <c r="F31" s="145">
        <v>4590</v>
      </c>
      <c r="G31" s="146">
        <v>4080</v>
      </c>
      <c r="H31" s="133">
        <v>3830</v>
      </c>
      <c r="I31" s="128">
        <v>3580</v>
      </c>
      <c r="J31" s="128">
        <v>3330</v>
      </c>
      <c r="K31" s="128">
        <v>3080</v>
      </c>
      <c r="L31" s="128">
        <v>3080</v>
      </c>
      <c r="M31" s="128">
        <v>3080</v>
      </c>
      <c r="N31" s="128">
        <v>3080</v>
      </c>
      <c r="O31" s="128">
        <v>3080</v>
      </c>
      <c r="P31" s="130">
        <v>3080</v>
      </c>
    </row>
    <row r="32" spans="1:19" ht="15" customHeight="1" x14ac:dyDescent="0.35">
      <c r="B32" s="113" t="s">
        <v>21</v>
      </c>
      <c r="C32" s="129">
        <v>6400</v>
      </c>
      <c r="D32" s="128">
        <v>6100</v>
      </c>
      <c r="E32" s="128">
        <v>4600</v>
      </c>
      <c r="F32" s="145">
        <v>3600</v>
      </c>
      <c r="G32" s="146">
        <v>3100</v>
      </c>
      <c r="H32" s="133">
        <v>2900</v>
      </c>
      <c r="I32" s="128">
        <v>2600</v>
      </c>
      <c r="J32" s="128">
        <v>2600</v>
      </c>
      <c r="K32" s="128">
        <v>2600</v>
      </c>
      <c r="L32" s="128">
        <v>2600</v>
      </c>
      <c r="M32" s="128">
        <v>2600</v>
      </c>
      <c r="N32" s="128">
        <v>2600</v>
      </c>
      <c r="O32" s="128">
        <v>2600</v>
      </c>
      <c r="P32" s="130">
        <v>2600</v>
      </c>
    </row>
    <row r="33" spans="2:16" ht="15" customHeight="1" thickBot="1" x14ac:dyDescent="0.4">
      <c r="B33" s="114" t="s">
        <v>48</v>
      </c>
      <c r="C33" s="218">
        <v>7600</v>
      </c>
      <c r="D33" s="219">
        <v>7100</v>
      </c>
      <c r="E33" s="219">
        <v>6100</v>
      </c>
      <c r="F33" s="220">
        <v>5600</v>
      </c>
      <c r="G33" s="221">
        <v>4800</v>
      </c>
      <c r="H33" s="226">
        <v>4550</v>
      </c>
      <c r="I33" s="219">
        <v>4300</v>
      </c>
      <c r="J33" s="219">
        <v>4050</v>
      </c>
      <c r="K33" s="219">
        <v>4050</v>
      </c>
      <c r="L33" s="219">
        <v>4050</v>
      </c>
      <c r="M33" s="219">
        <v>4050</v>
      </c>
      <c r="N33" s="219">
        <v>4050</v>
      </c>
      <c r="O33" s="219">
        <v>4050</v>
      </c>
      <c r="P33" s="222">
        <v>4050</v>
      </c>
    </row>
    <row r="34" spans="2:16" ht="15" customHeight="1" x14ac:dyDescent="0.35">
      <c r="C34" s="132"/>
      <c r="D34" s="132"/>
      <c r="E34" s="132"/>
      <c r="F34" s="132"/>
      <c r="G34" s="132"/>
      <c r="H34" s="4"/>
      <c r="I34" s="4"/>
      <c r="J34" s="4"/>
      <c r="K34" s="4"/>
      <c r="L34" s="4"/>
      <c r="M34" s="4"/>
      <c r="N34" s="4"/>
      <c r="O34" s="4"/>
      <c r="P34" s="4"/>
    </row>
    <row r="35" spans="2:16" ht="15" customHeight="1" thickBot="1" x14ac:dyDescent="0.4">
      <c r="B35" s="22" t="s">
        <v>57</v>
      </c>
      <c r="C35" s="132"/>
      <c r="D35" s="132"/>
      <c r="E35" s="132"/>
      <c r="F35" s="132"/>
      <c r="G35" s="132"/>
      <c r="H35" s="4"/>
      <c r="I35" s="4"/>
      <c r="J35" s="4"/>
      <c r="K35" s="4"/>
      <c r="L35" s="4"/>
      <c r="M35" s="4"/>
      <c r="N35" s="4"/>
      <c r="O35" s="4"/>
      <c r="P35" s="4"/>
    </row>
    <row r="36" spans="2:16" ht="15" customHeight="1" x14ac:dyDescent="0.35">
      <c r="B36" s="89" t="s">
        <v>58</v>
      </c>
      <c r="C36" s="52">
        <v>5050</v>
      </c>
      <c r="D36" s="49">
        <v>5050</v>
      </c>
      <c r="E36" s="49">
        <v>5050</v>
      </c>
      <c r="F36" s="50">
        <v>5050</v>
      </c>
      <c r="G36" s="51">
        <v>5050</v>
      </c>
      <c r="H36" s="52">
        <v>5050</v>
      </c>
      <c r="I36" s="49">
        <v>5050</v>
      </c>
      <c r="J36" s="49">
        <v>5050</v>
      </c>
      <c r="K36" s="49">
        <v>5050</v>
      </c>
      <c r="L36" s="49">
        <v>5050</v>
      </c>
      <c r="M36" s="49">
        <v>5050</v>
      </c>
      <c r="N36" s="49">
        <v>5050</v>
      </c>
      <c r="O36" s="49">
        <v>5050</v>
      </c>
      <c r="P36" s="53">
        <v>5050</v>
      </c>
    </row>
    <row r="37" spans="2:16" ht="15" customHeight="1" thickBot="1" x14ac:dyDescent="0.4">
      <c r="B37" s="90" t="s">
        <v>59</v>
      </c>
      <c r="C37" s="70">
        <v>8550</v>
      </c>
      <c r="D37" s="67">
        <v>8550</v>
      </c>
      <c r="E37" s="67">
        <v>8550</v>
      </c>
      <c r="F37" s="68">
        <v>8550</v>
      </c>
      <c r="G37" s="69">
        <v>8550</v>
      </c>
      <c r="H37" s="70">
        <v>8550</v>
      </c>
      <c r="I37" s="67">
        <v>8550</v>
      </c>
      <c r="J37" s="67">
        <v>8550</v>
      </c>
      <c r="K37" s="67">
        <v>8550</v>
      </c>
      <c r="L37" s="67">
        <v>8550</v>
      </c>
      <c r="M37" s="67">
        <v>8550</v>
      </c>
      <c r="N37" s="67">
        <v>8550</v>
      </c>
      <c r="O37" s="67">
        <v>8550</v>
      </c>
      <c r="P37" s="71">
        <v>8550</v>
      </c>
    </row>
    <row r="38" spans="2:16" ht="15" customHeight="1" x14ac:dyDescent="0.3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16" ht="15" customHeight="1" thickBot="1" x14ac:dyDescent="0.4">
      <c r="B39" s="22" t="s">
        <v>30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ht="15" customHeight="1" x14ac:dyDescent="0.35">
      <c r="B40" s="89" t="s">
        <v>33</v>
      </c>
      <c r="C40" s="48">
        <v>9500</v>
      </c>
      <c r="D40" s="49">
        <v>9500</v>
      </c>
      <c r="E40" s="49">
        <v>9500</v>
      </c>
      <c r="F40" s="50">
        <v>9500</v>
      </c>
      <c r="G40" s="51">
        <v>9500</v>
      </c>
      <c r="H40" s="52">
        <v>9500</v>
      </c>
      <c r="I40" s="49">
        <v>9500</v>
      </c>
      <c r="J40" s="49">
        <v>9500</v>
      </c>
      <c r="K40" s="49">
        <v>9500</v>
      </c>
      <c r="L40" s="49">
        <v>9500</v>
      </c>
      <c r="M40" s="49">
        <v>9500</v>
      </c>
      <c r="N40" s="49">
        <v>9500</v>
      </c>
      <c r="O40" s="49">
        <v>9500</v>
      </c>
      <c r="P40" s="53">
        <v>9500</v>
      </c>
    </row>
    <row r="41" spans="2:16" ht="15" customHeight="1" x14ac:dyDescent="0.35">
      <c r="B41" s="60" t="s">
        <v>34</v>
      </c>
      <c r="C41" s="54">
        <v>14000</v>
      </c>
      <c r="D41" s="58">
        <v>14000</v>
      </c>
      <c r="E41" s="58">
        <v>14000</v>
      </c>
      <c r="F41" s="180">
        <v>14000</v>
      </c>
      <c r="G41" s="57">
        <v>14000</v>
      </c>
      <c r="H41" s="58">
        <v>14000</v>
      </c>
      <c r="I41" s="58">
        <v>14000</v>
      </c>
      <c r="J41" s="58">
        <v>14000</v>
      </c>
      <c r="K41" s="58">
        <v>14000</v>
      </c>
      <c r="L41" s="58">
        <v>14000</v>
      </c>
      <c r="M41" s="58">
        <v>14000</v>
      </c>
      <c r="N41" s="58">
        <v>14000</v>
      </c>
      <c r="O41" s="58">
        <v>14000</v>
      </c>
      <c r="P41" s="202">
        <v>14000</v>
      </c>
    </row>
    <row r="42" spans="2:16" ht="15" customHeight="1" x14ac:dyDescent="0.35">
      <c r="B42" s="60" t="s">
        <v>35</v>
      </c>
      <c r="C42" s="129">
        <v>15000</v>
      </c>
      <c r="D42" s="133">
        <v>15000</v>
      </c>
      <c r="E42" s="133">
        <v>15000</v>
      </c>
      <c r="F42" s="181">
        <v>15000</v>
      </c>
      <c r="G42" s="146">
        <v>15000</v>
      </c>
      <c r="H42" s="133">
        <v>15000</v>
      </c>
      <c r="I42" s="133">
        <v>15000</v>
      </c>
      <c r="J42" s="133">
        <v>15000</v>
      </c>
      <c r="K42" s="133">
        <v>15000</v>
      </c>
      <c r="L42" s="133">
        <v>15000</v>
      </c>
      <c r="M42" s="133">
        <v>15000</v>
      </c>
      <c r="N42" s="133">
        <v>15000</v>
      </c>
      <c r="O42" s="133">
        <v>15000</v>
      </c>
      <c r="P42" s="203">
        <v>15000</v>
      </c>
    </row>
    <row r="43" spans="2:16" ht="15" customHeight="1" x14ac:dyDescent="0.35">
      <c r="B43" s="60" t="s">
        <v>36</v>
      </c>
      <c r="C43" s="54">
        <v>550</v>
      </c>
      <c r="D43" s="58">
        <v>550</v>
      </c>
      <c r="E43" s="58">
        <v>550</v>
      </c>
      <c r="F43" s="180">
        <v>550</v>
      </c>
      <c r="G43" s="57">
        <v>550</v>
      </c>
      <c r="H43" s="58">
        <v>550</v>
      </c>
      <c r="I43" s="58">
        <v>550</v>
      </c>
      <c r="J43" s="58">
        <v>550</v>
      </c>
      <c r="K43" s="58">
        <v>550</v>
      </c>
      <c r="L43" s="58">
        <v>550</v>
      </c>
      <c r="M43" s="58">
        <v>550</v>
      </c>
      <c r="N43" s="58">
        <v>550</v>
      </c>
      <c r="O43" s="58">
        <v>550</v>
      </c>
      <c r="P43" s="202">
        <v>550</v>
      </c>
    </row>
    <row r="44" spans="2:16" ht="15" customHeight="1" thickBot="1" x14ac:dyDescent="0.4">
      <c r="B44" s="90" t="s">
        <v>37</v>
      </c>
      <c r="C44" s="66">
        <v>250</v>
      </c>
      <c r="D44" s="70">
        <v>250</v>
      </c>
      <c r="E44" s="70">
        <v>250</v>
      </c>
      <c r="F44" s="182">
        <v>250</v>
      </c>
      <c r="G44" s="69">
        <v>250</v>
      </c>
      <c r="H44" s="70">
        <v>250</v>
      </c>
      <c r="I44" s="70">
        <v>250</v>
      </c>
      <c r="J44" s="70">
        <v>250</v>
      </c>
      <c r="K44" s="70">
        <v>250</v>
      </c>
      <c r="L44" s="70">
        <v>250</v>
      </c>
      <c r="M44" s="70">
        <v>250</v>
      </c>
      <c r="N44" s="70">
        <v>250</v>
      </c>
      <c r="O44" s="70">
        <v>250</v>
      </c>
      <c r="P44" s="204">
        <v>250</v>
      </c>
    </row>
    <row r="45" spans="2:16" ht="15" customHeight="1" x14ac:dyDescent="0.3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2:16" ht="15" customHeight="1" thickBot="1" x14ac:dyDescent="0.4">
      <c r="B46" s="22" t="s">
        <v>31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2:16" ht="15" customHeight="1" thickBot="1" x14ac:dyDescent="0.4">
      <c r="B47" s="112" t="s">
        <v>43</v>
      </c>
      <c r="C47" s="470" t="s">
        <v>82</v>
      </c>
      <c r="D47" s="471"/>
      <c r="E47" s="471"/>
      <c r="F47" s="471"/>
      <c r="G47" s="472"/>
      <c r="H47" s="471"/>
      <c r="I47" s="471"/>
      <c r="J47" s="471"/>
      <c r="K47" s="471"/>
      <c r="L47" s="471"/>
      <c r="M47" s="471"/>
      <c r="N47" s="471"/>
      <c r="O47" s="471"/>
      <c r="P47" s="473"/>
    </row>
    <row r="48" spans="2:16" ht="15" customHeight="1" x14ac:dyDescent="0.35">
      <c r="B48" s="113" t="s">
        <v>55</v>
      </c>
      <c r="C48" s="129">
        <v>500</v>
      </c>
      <c r="D48" s="128">
        <v>500</v>
      </c>
      <c r="E48" s="128">
        <v>500</v>
      </c>
      <c r="F48" s="145">
        <v>500</v>
      </c>
      <c r="G48" s="183">
        <v>500</v>
      </c>
      <c r="H48" s="133">
        <v>500</v>
      </c>
      <c r="I48" s="128">
        <v>500</v>
      </c>
      <c r="J48" s="128">
        <v>500</v>
      </c>
      <c r="K48" s="128">
        <v>500</v>
      </c>
      <c r="L48" s="128">
        <v>500</v>
      </c>
      <c r="M48" s="128">
        <v>500</v>
      </c>
      <c r="N48" s="128">
        <v>500</v>
      </c>
      <c r="O48" s="128">
        <v>500</v>
      </c>
      <c r="P48" s="130">
        <v>500</v>
      </c>
    </row>
    <row r="49" spans="2:17" ht="15" customHeight="1" x14ac:dyDescent="0.35">
      <c r="B49" s="113" t="s">
        <v>28</v>
      </c>
      <c r="C49" s="129">
        <v>9900</v>
      </c>
      <c r="D49" s="128">
        <v>9400</v>
      </c>
      <c r="E49" s="128">
        <v>7890</v>
      </c>
      <c r="F49" s="145">
        <v>7390</v>
      </c>
      <c r="G49" s="146">
        <v>6480</v>
      </c>
      <c r="H49" s="133">
        <v>6230</v>
      </c>
      <c r="I49" s="128">
        <v>5979.75</v>
      </c>
      <c r="J49" s="128">
        <v>5730</v>
      </c>
      <c r="K49" s="128">
        <v>5480</v>
      </c>
      <c r="L49" s="128">
        <v>5230</v>
      </c>
      <c r="M49" s="128">
        <v>4974.75</v>
      </c>
      <c r="N49" s="128">
        <v>4725</v>
      </c>
      <c r="O49" s="128">
        <v>4470</v>
      </c>
      <c r="P49" s="130">
        <v>4220</v>
      </c>
    </row>
    <row r="50" spans="2:17" ht="15" customHeight="1" x14ac:dyDescent="0.35">
      <c r="B50" s="113" t="s">
        <v>29</v>
      </c>
      <c r="C50" s="129">
        <v>9950</v>
      </c>
      <c r="D50" s="128">
        <v>9450</v>
      </c>
      <c r="E50" s="128">
        <v>7940</v>
      </c>
      <c r="F50" s="145">
        <v>7440</v>
      </c>
      <c r="G50" s="146">
        <v>6630</v>
      </c>
      <c r="H50" s="133">
        <v>6380</v>
      </c>
      <c r="I50" s="128">
        <v>6130</v>
      </c>
      <c r="J50" s="128">
        <v>5880</v>
      </c>
      <c r="K50" s="128">
        <v>5630</v>
      </c>
      <c r="L50" s="128">
        <v>5380</v>
      </c>
      <c r="M50" s="128">
        <v>5130</v>
      </c>
      <c r="N50" s="128">
        <v>4880</v>
      </c>
      <c r="O50" s="128">
        <v>4620</v>
      </c>
      <c r="P50" s="130">
        <v>4370</v>
      </c>
    </row>
    <row r="51" spans="2:17" ht="15" customHeight="1" x14ac:dyDescent="0.35">
      <c r="B51" s="113" t="s">
        <v>32</v>
      </c>
      <c r="C51" s="129">
        <v>2450</v>
      </c>
      <c r="D51" s="128">
        <v>2450</v>
      </c>
      <c r="E51" s="128">
        <v>2450</v>
      </c>
      <c r="F51" s="145">
        <v>2450</v>
      </c>
      <c r="G51" s="146">
        <v>2450</v>
      </c>
      <c r="H51" s="129">
        <v>2450</v>
      </c>
      <c r="I51" s="128">
        <v>2450</v>
      </c>
      <c r="J51" s="128">
        <v>2450</v>
      </c>
      <c r="K51" s="128">
        <v>2450</v>
      </c>
      <c r="L51" s="128">
        <v>2450</v>
      </c>
      <c r="M51" s="128">
        <v>2450</v>
      </c>
      <c r="N51" s="128">
        <v>2450</v>
      </c>
      <c r="O51" s="128">
        <v>2450</v>
      </c>
      <c r="P51" s="130">
        <v>2450</v>
      </c>
    </row>
    <row r="52" spans="2:17" ht="15" customHeight="1" thickBot="1" x14ac:dyDescent="0.4">
      <c r="B52" s="114" t="s">
        <v>42</v>
      </c>
      <c r="C52" s="218">
        <v>4795</v>
      </c>
      <c r="D52" s="219">
        <v>4590</v>
      </c>
      <c r="E52" s="219">
        <v>3675</v>
      </c>
      <c r="F52" s="220">
        <v>3370</v>
      </c>
      <c r="G52" s="221">
        <v>2860</v>
      </c>
      <c r="H52" s="218">
        <v>2860</v>
      </c>
      <c r="I52" s="219">
        <v>2860</v>
      </c>
      <c r="J52" s="219">
        <v>2860</v>
      </c>
      <c r="K52" s="219">
        <v>2860</v>
      </c>
      <c r="L52" s="219">
        <v>2860</v>
      </c>
      <c r="M52" s="219">
        <v>2860</v>
      </c>
      <c r="N52" s="219">
        <v>2860</v>
      </c>
      <c r="O52" s="219">
        <v>2860</v>
      </c>
      <c r="P52" s="222">
        <v>2860</v>
      </c>
    </row>
    <row r="53" spans="2:17" ht="15" customHeight="1" x14ac:dyDescent="0.35">
      <c r="C53" s="4">
        <f>((C49/'GRILLE 15-16 manuel V11 (2)'!C46)-1)*100</f>
        <v>0.50761421319795996</v>
      </c>
      <c r="D53" s="4">
        <f>((D49/'GRILLE 15-16 manuel V11 (2)'!D46)-1)*100</f>
        <v>0.53475935828877219</v>
      </c>
      <c r="E53" s="4">
        <f>((E49/'GRILLE 15-16 manuel V11 (2)'!E46)-1)*100</f>
        <v>0.50955414012738842</v>
      </c>
      <c r="F53" s="4">
        <f>((F49/'GRILLE 15-16 manuel V11 (2)'!F46)-1)*100</f>
        <v>0.54421768707482165</v>
      </c>
      <c r="G53" s="4">
        <f>((G49/'GRILLE 15-16 manuel V11 (2)'!G46)-1)*100</f>
        <v>0.46511627906977715</v>
      </c>
      <c r="H53" s="4">
        <f>((H49/'GRILLE 15-16 manuel V11 (2)'!H46)-1)*100</f>
        <v>0.48387096774193949</v>
      </c>
      <c r="I53" s="4">
        <f>((I49/'GRILLE 15-16 manuel V11 (2)'!I46)-1)*100</f>
        <v>0.49999999999998934</v>
      </c>
      <c r="J53" s="4">
        <f>((J49/'GRILLE 15-16 manuel V11 (2)'!J46)-1)*100</f>
        <v>0.52631578947368585</v>
      </c>
      <c r="K53" s="4">
        <f>((K49/'GRILLE 15-16 manuel V11 (2)'!K46)-1)*100</f>
        <v>0.55045871559633586</v>
      </c>
      <c r="L53" s="4">
        <f>((L49/'GRILLE 15-16 manuel V11 (2)'!L46)-1)*100</f>
        <v>0.57692307692307487</v>
      </c>
      <c r="M53" s="4">
        <f>((M49/'GRILLE 15-16 manuel V11 (2)'!M46)-1)*100</f>
        <v>0.49999999999998934</v>
      </c>
      <c r="N53" s="4">
        <f>((N49/'GRILLE 15-16 manuel V11 (2)'!N46)-1)*100</f>
        <v>0.53191489361701372</v>
      </c>
      <c r="O53" s="4">
        <f>((O49/'GRILLE 15-16 manuel V11 (2)'!O46)-1)*100</f>
        <v>0.44943820224718767</v>
      </c>
      <c r="P53" s="4">
        <f>((P49/'GRILLE 15-16 manuel V11 (2)'!P46)-1)*100</f>
        <v>0.4761904761904745</v>
      </c>
      <c r="Q53" s="4" t="e">
        <f>((Q49/'GRILLE 15-16 manuel V11 (2)'!Q46)-1)*100</f>
        <v>#DIV/0!</v>
      </c>
    </row>
    <row r="54" spans="2:17" ht="15" customHeight="1" thickBot="1" x14ac:dyDescent="0.4">
      <c r="B54" s="22" t="s">
        <v>47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2:17" ht="15" customHeight="1" x14ac:dyDescent="0.35">
      <c r="B55" s="112" t="s">
        <v>50</v>
      </c>
      <c r="C55" s="213">
        <v>9790</v>
      </c>
      <c r="D55" s="214">
        <v>9180</v>
      </c>
      <c r="E55" s="214">
        <v>7345</v>
      </c>
      <c r="F55" s="215">
        <v>6730</v>
      </c>
      <c r="G55" s="183">
        <v>5765</v>
      </c>
      <c r="H55" s="216">
        <v>5510</v>
      </c>
      <c r="I55" s="214">
        <v>5255</v>
      </c>
      <c r="J55" s="214">
        <v>5000</v>
      </c>
      <c r="K55" s="214">
        <v>4745</v>
      </c>
      <c r="L55" s="214">
        <v>4490</v>
      </c>
      <c r="M55" s="214">
        <v>4235</v>
      </c>
      <c r="N55" s="214">
        <v>3980</v>
      </c>
      <c r="O55" s="214">
        <v>3725</v>
      </c>
      <c r="P55" s="217">
        <v>3470</v>
      </c>
    </row>
    <row r="56" spans="2:17" ht="15" customHeight="1" x14ac:dyDescent="0.35">
      <c r="B56" s="113" t="s">
        <v>38</v>
      </c>
      <c r="C56" s="228">
        <v>1225</v>
      </c>
      <c r="D56" s="229">
        <v>1225</v>
      </c>
      <c r="E56" s="230">
        <v>1225</v>
      </c>
      <c r="F56" s="231">
        <v>1225</v>
      </c>
      <c r="G56" s="232">
        <v>1225</v>
      </c>
      <c r="H56" s="230">
        <v>1225</v>
      </c>
      <c r="I56" s="230">
        <v>1225</v>
      </c>
      <c r="J56" s="229">
        <v>1225</v>
      </c>
      <c r="K56" s="230">
        <v>1225</v>
      </c>
      <c r="L56" s="229">
        <v>1225</v>
      </c>
      <c r="M56" s="230">
        <v>1225</v>
      </c>
      <c r="N56" s="229">
        <v>1225</v>
      </c>
      <c r="O56" s="230">
        <v>1225</v>
      </c>
      <c r="P56" s="233">
        <v>1225</v>
      </c>
    </row>
    <row r="57" spans="2:17" ht="15" customHeight="1" x14ac:dyDescent="0.35">
      <c r="B57" s="113" t="s">
        <v>39</v>
      </c>
      <c r="C57" s="474" t="s">
        <v>82</v>
      </c>
      <c r="D57" s="475"/>
      <c r="E57" s="475"/>
      <c r="F57" s="475"/>
      <c r="G57" s="475"/>
      <c r="H57" s="475"/>
      <c r="I57" s="475"/>
      <c r="J57" s="475"/>
      <c r="K57" s="475"/>
      <c r="L57" s="475"/>
      <c r="M57" s="475"/>
      <c r="N57" s="475"/>
      <c r="O57" s="475"/>
      <c r="P57" s="476"/>
    </row>
    <row r="58" spans="2:17" ht="15" customHeight="1" x14ac:dyDescent="0.35">
      <c r="B58" s="113" t="s">
        <v>40</v>
      </c>
      <c r="C58" s="129">
        <v>6940</v>
      </c>
      <c r="D58" s="128">
        <v>6940</v>
      </c>
      <c r="E58" s="133">
        <v>6940</v>
      </c>
      <c r="F58" s="145">
        <v>6940</v>
      </c>
      <c r="G58" s="146">
        <v>6940</v>
      </c>
      <c r="H58" s="133">
        <v>6940</v>
      </c>
      <c r="I58" s="133">
        <v>6940</v>
      </c>
      <c r="J58" s="128">
        <v>6940</v>
      </c>
      <c r="K58" s="133">
        <v>6940</v>
      </c>
      <c r="L58" s="128">
        <v>6940</v>
      </c>
      <c r="M58" s="133">
        <v>6940</v>
      </c>
      <c r="N58" s="128">
        <v>6940</v>
      </c>
      <c r="O58" s="133">
        <v>6940</v>
      </c>
      <c r="P58" s="130">
        <v>6940</v>
      </c>
    </row>
    <row r="59" spans="2:17" ht="15" customHeight="1" x14ac:dyDescent="0.35">
      <c r="B59" s="113" t="s">
        <v>41</v>
      </c>
      <c r="C59" s="129">
        <v>6940</v>
      </c>
      <c r="D59" s="128">
        <v>6940</v>
      </c>
      <c r="E59" s="133">
        <v>6940</v>
      </c>
      <c r="F59" s="145">
        <v>6940</v>
      </c>
      <c r="G59" s="146">
        <v>6940</v>
      </c>
      <c r="H59" s="133">
        <v>6940</v>
      </c>
      <c r="I59" s="133">
        <v>6940</v>
      </c>
      <c r="J59" s="128">
        <v>6940</v>
      </c>
      <c r="K59" s="133">
        <v>6940</v>
      </c>
      <c r="L59" s="128">
        <v>6940</v>
      </c>
      <c r="M59" s="133">
        <v>6940</v>
      </c>
      <c r="N59" s="128">
        <v>6940</v>
      </c>
      <c r="O59" s="133">
        <v>6940</v>
      </c>
      <c r="P59" s="130">
        <v>6940</v>
      </c>
    </row>
    <row r="60" spans="2:17" ht="15" customHeight="1" thickBot="1" x14ac:dyDescent="0.4">
      <c r="B60" s="114" t="s">
        <v>51</v>
      </c>
      <c r="C60" s="218">
        <v>2805</v>
      </c>
      <c r="D60" s="219">
        <v>2805</v>
      </c>
      <c r="E60" s="226">
        <v>2805</v>
      </c>
      <c r="F60" s="220">
        <v>2805</v>
      </c>
      <c r="G60" s="221">
        <v>2805</v>
      </c>
      <c r="H60" s="226">
        <v>2805</v>
      </c>
      <c r="I60" s="226">
        <v>2805</v>
      </c>
      <c r="J60" s="219">
        <v>2805</v>
      </c>
      <c r="K60" s="226">
        <v>2805</v>
      </c>
      <c r="L60" s="219">
        <v>2805</v>
      </c>
      <c r="M60" s="226">
        <v>2805</v>
      </c>
      <c r="N60" s="219">
        <v>2805</v>
      </c>
      <c r="O60" s="226">
        <v>2805</v>
      </c>
      <c r="P60" s="222">
        <v>2805</v>
      </c>
    </row>
    <row r="61" spans="2:17" ht="15" customHeight="1" x14ac:dyDescent="0.35"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</row>
    <row r="62" spans="2:17" ht="15" customHeight="1" thickBot="1" x14ac:dyDescent="0.4">
      <c r="B62" s="22" t="s">
        <v>49</v>
      </c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</row>
    <row r="63" spans="2:17" ht="15" customHeight="1" x14ac:dyDescent="0.35">
      <c r="B63" s="112" t="s">
        <v>44</v>
      </c>
      <c r="C63" s="213">
        <v>1735</v>
      </c>
      <c r="D63" s="214">
        <v>1735</v>
      </c>
      <c r="E63" s="214">
        <v>1735</v>
      </c>
      <c r="F63" s="215">
        <v>1735</v>
      </c>
      <c r="G63" s="183">
        <v>1735</v>
      </c>
      <c r="H63" s="216">
        <v>1735</v>
      </c>
      <c r="I63" s="214">
        <v>1735</v>
      </c>
      <c r="J63" s="214">
        <v>1735</v>
      </c>
      <c r="K63" s="214">
        <v>1735</v>
      </c>
      <c r="L63" s="214">
        <v>1735</v>
      </c>
      <c r="M63" s="214">
        <v>1735</v>
      </c>
      <c r="N63" s="214">
        <v>1735</v>
      </c>
      <c r="O63" s="214">
        <v>1735</v>
      </c>
      <c r="P63" s="217">
        <v>1735</v>
      </c>
    </row>
    <row r="64" spans="2:17" ht="15" customHeight="1" x14ac:dyDescent="0.35">
      <c r="B64" s="113" t="s">
        <v>45</v>
      </c>
      <c r="C64" s="129">
        <v>1200</v>
      </c>
      <c r="D64" s="128">
        <v>1200</v>
      </c>
      <c r="E64" s="128">
        <v>1200</v>
      </c>
      <c r="F64" s="145">
        <v>1200</v>
      </c>
      <c r="G64" s="146">
        <v>1200</v>
      </c>
      <c r="H64" s="133">
        <v>1200</v>
      </c>
      <c r="I64" s="128">
        <v>1200</v>
      </c>
      <c r="J64" s="128">
        <v>1200</v>
      </c>
      <c r="K64" s="128">
        <v>1200</v>
      </c>
      <c r="L64" s="128">
        <v>1200</v>
      </c>
      <c r="M64" s="128">
        <v>1200</v>
      </c>
      <c r="N64" s="128">
        <v>1200</v>
      </c>
      <c r="O64" s="128">
        <v>1200</v>
      </c>
      <c r="P64" s="130">
        <v>1200</v>
      </c>
    </row>
    <row r="65" spans="1:16" ht="15" customHeight="1" x14ac:dyDescent="0.35">
      <c r="B65" s="113" t="s">
        <v>84</v>
      </c>
      <c r="C65" s="129">
        <v>1500</v>
      </c>
      <c r="D65" s="128">
        <v>1500</v>
      </c>
      <c r="E65" s="128">
        <v>1500</v>
      </c>
      <c r="F65" s="145">
        <v>1500</v>
      </c>
      <c r="G65" s="146">
        <v>1500</v>
      </c>
      <c r="H65" s="133">
        <v>1500</v>
      </c>
      <c r="I65" s="128">
        <v>1500</v>
      </c>
      <c r="J65" s="128">
        <v>1500</v>
      </c>
      <c r="K65" s="128">
        <v>1500</v>
      </c>
      <c r="L65" s="128">
        <v>1500</v>
      </c>
      <c r="M65" s="128">
        <v>1500</v>
      </c>
      <c r="N65" s="128">
        <v>1500</v>
      </c>
      <c r="O65" s="128">
        <v>1500</v>
      </c>
      <c r="P65" s="130">
        <v>1500</v>
      </c>
    </row>
    <row r="66" spans="1:16" ht="15" customHeight="1" x14ac:dyDescent="0.35">
      <c r="B66" s="113" t="s">
        <v>85</v>
      </c>
      <c r="C66" s="129">
        <v>615</v>
      </c>
      <c r="D66" s="128">
        <v>615</v>
      </c>
      <c r="E66" s="128">
        <v>615</v>
      </c>
      <c r="F66" s="145">
        <v>615</v>
      </c>
      <c r="G66" s="146">
        <v>615</v>
      </c>
      <c r="H66" s="133">
        <v>420.24</v>
      </c>
      <c r="I66" s="128">
        <v>420.24</v>
      </c>
      <c r="J66" s="128">
        <v>420.24</v>
      </c>
      <c r="K66" s="128">
        <v>420.24</v>
      </c>
      <c r="L66" s="128">
        <v>420.24</v>
      </c>
      <c r="M66" s="128">
        <v>420.24</v>
      </c>
      <c r="N66" s="128">
        <v>420.24</v>
      </c>
      <c r="O66" s="128">
        <v>420.24</v>
      </c>
      <c r="P66" s="130">
        <v>420.24</v>
      </c>
    </row>
    <row r="67" spans="1:16" ht="15" customHeight="1" thickBot="1" x14ac:dyDescent="0.4">
      <c r="A67" s="85"/>
      <c r="B67" s="114" t="s">
        <v>93</v>
      </c>
      <c r="C67" s="218">
        <f>'GRILLE 15-16 manuel V11 (2)'!C62*1.02</f>
        <v>1530</v>
      </c>
      <c r="D67" s="219">
        <f>'GRILLE 15-16 manuel V11 (2)'!D62*1.02</f>
        <v>1530</v>
      </c>
      <c r="E67" s="219">
        <f>'GRILLE 15-16 manuel V11 (2)'!E62*1.02</f>
        <v>1530</v>
      </c>
      <c r="F67" s="220">
        <f>'GRILLE 15-16 manuel V11 (2)'!F62*1.02</f>
        <v>1530</v>
      </c>
      <c r="G67" s="221">
        <f>'GRILLE 15-16 manuel V11 (2)'!G62*1.02</f>
        <v>1530</v>
      </c>
      <c r="H67" s="226">
        <v>1125</v>
      </c>
      <c r="I67" s="219">
        <v>1125</v>
      </c>
      <c r="J67" s="219">
        <v>1125</v>
      </c>
      <c r="K67" s="219">
        <v>1125</v>
      </c>
      <c r="L67" s="219">
        <v>1125</v>
      </c>
      <c r="M67" s="219">
        <v>1125</v>
      </c>
      <c r="N67" s="219">
        <v>1125</v>
      </c>
      <c r="O67" s="219">
        <v>1125</v>
      </c>
      <c r="P67" s="222">
        <v>1125</v>
      </c>
    </row>
    <row r="68" spans="1:16" ht="15" customHeight="1" x14ac:dyDescent="0.35">
      <c r="B68" s="86" t="s">
        <v>56</v>
      </c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</row>
    <row r="69" spans="1:16" ht="15" customHeight="1" x14ac:dyDescent="0.35">
      <c r="B69" s="86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</row>
    <row r="70" spans="1:16" ht="15" customHeight="1" x14ac:dyDescent="0.3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15" customHeight="1" thickBot="1" x14ac:dyDescent="0.4">
      <c r="B71" s="22" t="s">
        <v>60</v>
      </c>
    </row>
    <row r="72" spans="1:16" ht="15" customHeight="1" x14ac:dyDescent="0.35">
      <c r="B72" s="89" t="s">
        <v>16</v>
      </c>
      <c r="C72" s="417" t="s">
        <v>24</v>
      </c>
      <c r="D72" s="418"/>
      <c r="H72" s="212"/>
      <c r="I72" s="212"/>
    </row>
    <row r="73" spans="1:16" ht="15" customHeight="1" x14ac:dyDescent="0.35">
      <c r="B73" s="60" t="s">
        <v>17</v>
      </c>
      <c r="C73" s="419">
        <v>100</v>
      </c>
      <c r="D73" s="420"/>
      <c r="H73" s="212"/>
      <c r="I73" s="212"/>
    </row>
    <row r="74" spans="1:16" ht="15" customHeight="1" x14ac:dyDescent="0.35">
      <c r="B74" s="60" t="s">
        <v>61</v>
      </c>
      <c r="C74" s="419">
        <v>41</v>
      </c>
      <c r="D74" s="420"/>
      <c r="H74" s="212"/>
      <c r="I74" s="212"/>
    </row>
    <row r="75" spans="1:16" ht="15" customHeight="1" x14ac:dyDescent="0.35">
      <c r="B75" s="60" t="s">
        <v>18</v>
      </c>
      <c r="C75" s="419" t="s">
        <v>80</v>
      </c>
      <c r="D75" s="420"/>
      <c r="H75" s="212"/>
      <c r="I75" s="212"/>
    </row>
    <row r="76" spans="1:16" ht="15" customHeight="1" x14ac:dyDescent="0.35">
      <c r="B76" s="60" t="s">
        <v>19</v>
      </c>
      <c r="C76" s="419">
        <v>90</v>
      </c>
      <c r="D76" s="420"/>
      <c r="H76" s="212"/>
      <c r="I76" s="212"/>
    </row>
    <row r="77" spans="1:16" ht="15" customHeight="1" x14ac:dyDescent="0.35">
      <c r="B77" s="60" t="s">
        <v>62</v>
      </c>
      <c r="C77" s="419">
        <v>40</v>
      </c>
      <c r="D77" s="420"/>
      <c r="H77" s="212"/>
      <c r="I77" s="212"/>
    </row>
    <row r="78" spans="1:16" ht="15" customHeight="1" thickBot="1" x14ac:dyDescent="0.4">
      <c r="B78" s="90" t="s">
        <v>63</v>
      </c>
      <c r="C78" s="421">
        <v>85</v>
      </c>
      <c r="D78" s="422"/>
      <c r="H78" s="212"/>
      <c r="I78" s="212"/>
    </row>
    <row r="79" spans="1:16" ht="15" customHeight="1" x14ac:dyDescent="0.35">
      <c r="B79" s="423" t="s">
        <v>64</v>
      </c>
      <c r="C79" s="423"/>
      <c r="H79" s="212"/>
      <c r="I79" s="212"/>
    </row>
    <row r="81" spans="2:16" ht="101.25" customHeight="1" thickBot="1" x14ac:dyDescent="0.4"/>
    <row r="82" spans="2:16" ht="22.5" customHeight="1" thickBot="1" x14ac:dyDescent="0.4">
      <c r="B82" s="394" t="s">
        <v>98</v>
      </c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6"/>
    </row>
    <row r="84" spans="2:16" ht="15" customHeight="1" x14ac:dyDescent="0.35">
      <c r="B84" s="424" t="s">
        <v>103</v>
      </c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</row>
    <row r="85" spans="2:16" ht="15" customHeight="1" x14ac:dyDescent="0.35"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</row>
    <row r="86" spans="2:16" ht="15" customHeight="1" x14ac:dyDescent="0.35"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</row>
    <row r="87" spans="2:16" ht="15" customHeight="1" x14ac:dyDescent="0.35"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</row>
  </sheetData>
  <mergeCells count="23">
    <mergeCell ref="C57:P57"/>
    <mergeCell ref="C78:D78"/>
    <mergeCell ref="C73:D73"/>
    <mergeCell ref="C74:D74"/>
    <mergeCell ref="C75:D75"/>
    <mergeCell ref="C76:D76"/>
    <mergeCell ref="C77:D77"/>
    <mergeCell ref="B82:P82"/>
    <mergeCell ref="B84:P87"/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H11:P11"/>
    <mergeCell ref="B79:C79"/>
    <mergeCell ref="C72:D72"/>
    <mergeCell ref="C47:P47"/>
  </mergeCells>
  <pageMargins left="0.43307086614173229" right="0.39370078740157483" top="0.59055118110236227" bottom="0.74803149606299213" header="0.31496062992125984" footer="0.31496062992125984"/>
  <pageSetup paperSize="8" scale="89" orientation="portrait" r:id="rId1"/>
  <headerFooter>
    <oddFooter>&amp;L&amp;"-,Italique"&amp;9&amp;Z&amp;F&amp;R&amp;"-,Italique"&amp;10PH/30-11-2015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S90"/>
  <sheetViews>
    <sheetView showGridLines="0" topLeftCell="A5" zoomScale="115" zoomScaleNormal="115" workbookViewId="0">
      <selection activeCell="H29" sqref="H29"/>
    </sheetView>
  </sheetViews>
  <sheetFormatPr baseColWidth="10" defaultColWidth="11.453125" defaultRowHeight="15" customHeight="1" x14ac:dyDescent="0.35"/>
  <cols>
    <col min="1" max="1" width="1.1796875" style="5" customWidth="1"/>
    <col min="2" max="2" width="47.453125" style="5" customWidth="1"/>
    <col min="3" max="3" width="9.81640625" style="5" customWidth="1"/>
    <col min="4" max="4" width="7.453125" style="5" customWidth="1"/>
    <col min="5" max="16" width="7.81640625" style="5" customWidth="1"/>
    <col min="17" max="17" width="1.1796875" style="5" customWidth="1"/>
    <col min="18" max="16384" width="11.453125" style="5"/>
  </cols>
  <sheetData>
    <row r="1" spans="1:19" ht="15" hidden="1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hidden="1" customHeight="1" x14ac:dyDescent="0.35">
      <c r="A2" s="4"/>
      <c r="B2" s="4"/>
      <c r="C2" s="4"/>
      <c r="D2" s="4"/>
      <c r="E2" s="4"/>
      <c r="F2" s="4"/>
      <c r="G2" s="6"/>
      <c r="H2" s="7"/>
      <c r="I2" s="8" t="s">
        <v>14</v>
      </c>
      <c r="J2" s="9">
        <v>4700</v>
      </c>
      <c r="K2" s="10"/>
      <c r="L2" s="10"/>
      <c r="M2" s="10"/>
      <c r="N2" s="10"/>
      <c r="O2" s="8" t="s">
        <v>13</v>
      </c>
      <c r="P2" s="11">
        <v>250</v>
      </c>
      <c r="Q2" s="4"/>
      <c r="R2" s="4"/>
      <c r="S2" s="4"/>
    </row>
    <row r="3" spans="1:19" ht="15" hidden="1" customHeight="1" x14ac:dyDescent="0.35">
      <c r="A3" s="4"/>
      <c r="B3" s="4"/>
      <c r="C3" s="12"/>
      <c r="D3" s="12"/>
      <c r="E3" s="12"/>
      <c r="F3" s="12"/>
      <c r="G3" s="6"/>
      <c r="H3" s="10"/>
      <c r="I3" s="13"/>
      <c r="J3" s="14"/>
      <c r="K3" s="10"/>
      <c r="L3" s="10"/>
      <c r="M3" s="10"/>
      <c r="N3" s="10"/>
      <c r="O3" s="13"/>
      <c r="P3" s="15"/>
      <c r="Q3" s="4"/>
      <c r="R3" s="4"/>
      <c r="S3" s="4"/>
    </row>
    <row r="4" spans="1:19" ht="15" hidden="1" customHeight="1" x14ac:dyDescent="0.35">
      <c r="A4" s="4"/>
      <c r="B4" s="4"/>
      <c r="C4" s="14"/>
      <c r="D4" s="14"/>
      <c r="E4" s="14"/>
      <c r="F4" s="14"/>
      <c r="G4" s="6"/>
      <c r="H4" s="4"/>
      <c r="I4" s="16"/>
      <c r="J4" s="17"/>
      <c r="K4" s="4"/>
      <c r="L4" s="4"/>
      <c r="M4" s="4"/>
      <c r="N4" s="4"/>
      <c r="O4" s="16"/>
      <c r="P4" s="18"/>
      <c r="Q4" s="4"/>
      <c r="R4" s="4"/>
      <c r="S4" s="4"/>
    </row>
    <row r="5" spans="1:19" ht="30" customHeight="1" thickBot="1" x14ac:dyDescent="0.4">
      <c r="A5" s="4"/>
      <c r="B5" s="394" t="s">
        <v>92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4"/>
      <c r="R5" s="4"/>
      <c r="S5" s="4"/>
    </row>
    <row r="6" spans="1:19" ht="17.25" customHeight="1" x14ac:dyDescent="0.35">
      <c r="A6" s="4"/>
      <c r="B6" s="4"/>
      <c r="C6" s="14"/>
      <c r="D6" s="14"/>
      <c r="E6" s="14"/>
      <c r="F6" s="14"/>
      <c r="G6" s="6"/>
      <c r="H6" s="4"/>
      <c r="I6" s="16"/>
      <c r="J6" s="17"/>
      <c r="K6" s="4"/>
      <c r="L6" s="4"/>
      <c r="M6" s="4"/>
      <c r="N6" s="4"/>
      <c r="O6" s="16"/>
      <c r="P6" s="18"/>
      <c r="Q6" s="4"/>
      <c r="R6" s="4"/>
      <c r="S6" s="4"/>
    </row>
    <row r="7" spans="1:19" ht="15" customHeight="1" x14ac:dyDescent="0.35">
      <c r="A7" s="4"/>
      <c r="B7" s="4"/>
      <c r="C7" s="14"/>
      <c r="D7" s="14"/>
      <c r="E7" s="14"/>
      <c r="F7" s="14"/>
      <c r="G7" s="13" t="s">
        <v>26</v>
      </c>
      <c r="H7" s="428" t="s">
        <v>27</v>
      </c>
      <c r="I7" s="428"/>
      <c r="J7" s="428"/>
      <c r="K7" s="428"/>
      <c r="L7" s="428"/>
      <c r="M7" s="428"/>
      <c r="N7" s="428"/>
      <c r="O7" s="428"/>
      <c r="P7" s="428"/>
      <c r="Q7" s="4"/>
      <c r="R7" s="4"/>
      <c r="S7" s="4"/>
    </row>
    <row r="8" spans="1:19" ht="15" customHeight="1" x14ac:dyDescent="0.35">
      <c r="A8" s="4"/>
      <c r="B8" s="4"/>
      <c r="C8" s="134">
        <v>8160</v>
      </c>
      <c r="D8" s="134">
        <v>7650</v>
      </c>
      <c r="E8" s="134">
        <v>6120</v>
      </c>
      <c r="F8" s="134">
        <v>5610</v>
      </c>
      <c r="G8" s="135">
        <v>4800</v>
      </c>
      <c r="H8" s="136">
        <f>G8-250</f>
        <v>4550</v>
      </c>
      <c r="I8" s="136">
        <f t="shared" ref="I8:P8" si="0">H8-250</f>
        <v>4300</v>
      </c>
      <c r="J8" s="136">
        <f t="shared" si="0"/>
        <v>4050</v>
      </c>
      <c r="K8" s="136">
        <f t="shared" si="0"/>
        <v>3800</v>
      </c>
      <c r="L8" s="136">
        <f t="shared" si="0"/>
        <v>3550</v>
      </c>
      <c r="M8" s="136">
        <f t="shared" si="0"/>
        <v>3300</v>
      </c>
      <c r="N8" s="136">
        <f t="shared" si="0"/>
        <v>3050</v>
      </c>
      <c r="O8" s="136">
        <f t="shared" si="0"/>
        <v>2800</v>
      </c>
      <c r="P8" s="136">
        <f t="shared" si="0"/>
        <v>2550</v>
      </c>
      <c r="Q8" s="4"/>
      <c r="R8" s="4"/>
      <c r="S8" s="4"/>
    </row>
    <row r="9" spans="1:19" ht="15" customHeight="1" thickBot="1" x14ac:dyDescent="0.4">
      <c r="A9" s="4"/>
      <c r="B9" s="4"/>
      <c r="C9" s="4"/>
      <c r="D9" s="4"/>
      <c r="E9" s="4"/>
      <c r="F9" s="4"/>
      <c r="G9" s="4"/>
      <c r="Q9" s="4"/>
      <c r="R9" s="4"/>
      <c r="S9" s="4"/>
    </row>
    <row r="10" spans="1:19" ht="29.25" customHeight="1" thickBot="1" x14ac:dyDescent="0.4">
      <c r="A10" s="4"/>
      <c r="B10" s="22" t="s">
        <v>52</v>
      </c>
      <c r="C10" s="397" t="s">
        <v>67</v>
      </c>
      <c r="D10" s="398"/>
      <c r="E10" s="398"/>
      <c r="F10" s="399"/>
      <c r="G10" s="23"/>
      <c r="H10" s="400" t="s">
        <v>68</v>
      </c>
      <c r="I10" s="401"/>
      <c r="J10" s="401"/>
      <c r="K10" s="401"/>
      <c r="L10" s="401"/>
      <c r="M10" s="401"/>
      <c r="N10" s="401"/>
      <c r="O10" s="401"/>
      <c r="P10" s="402"/>
      <c r="Q10" s="4"/>
      <c r="R10" s="4"/>
      <c r="S10" s="4"/>
    </row>
    <row r="11" spans="1:19" ht="15.75" customHeight="1" x14ac:dyDescent="0.35">
      <c r="A11" s="4"/>
      <c r="B11" s="403" t="s">
        <v>1</v>
      </c>
      <c r="C11" s="405" t="s">
        <v>5</v>
      </c>
      <c r="D11" s="407" t="s">
        <v>4</v>
      </c>
      <c r="E11" s="407" t="s">
        <v>2</v>
      </c>
      <c r="F11" s="409" t="s">
        <v>3</v>
      </c>
      <c r="G11" s="411" t="s">
        <v>12</v>
      </c>
      <c r="H11" s="414" t="s">
        <v>66</v>
      </c>
      <c r="I11" s="415"/>
      <c r="J11" s="415"/>
      <c r="K11" s="415"/>
      <c r="L11" s="415"/>
      <c r="M11" s="415"/>
      <c r="N11" s="415"/>
      <c r="O11" s="415"/>
      <c r="P11" s="416"/>
      <c r="Q11" s="4"/>
      <c r="R11" s="4"/>
      <c r="S11" s="4"/>
    </row>
    <row r="12" spans="1:19" ht="32.25" customHeight="1" thickBot="1" x14ac:dyDescent="0.4">
      <c r="A12" s="4"/>
      <c r="B12" s="404"/>
      <c r="C12" s="406"/>
      <c r="D12" s="408"/>
      <c r="E12" s="408"/>
      <c r="F12" s="410"/>
      <c r="G12" s="412"/>
      <c r="H12" s="1">
        <v>0</v>
      </c>
      <c r="I12" s="2" t="s">
        <v>15</v>
      </c>
      <c r="J12" s="2">
        <v>1</v>
      </c>
      <c r="K12" s="2">
        <v>2</v>
      </c>
      <c r="L12" s="2">
        <v>3</v>
      </c>
      <c r="M12" s="2">
        <v>4</v>
      </c>
      <c r="N12" s="2">
        <v>5</v>
      </c>
      <c r="O12" s="2">
        <v>6</v>
      </c>
      <c r="P12" s="3">
        <v>7</v>
      </c>
      <c r="Q12" s="4"/>
      <c r="R12" s="4"/>
      <c r="S12" s="4"/>
    </row>
    <row r="13" spans="1:19" ht="43.5" hidden="1" customHeight="1" x14ac:dyDescent="0.35">
      <c r="A13" s="4"/>
      <c r="B13" s="24" t="s">
        <v>0</v>
      </c>
      <c r="C13" s="25">
        <v>8270</v>
      </c>
      <c r="D13" s="26">
        <v>7749.9975000000004</v>
      </c>
      <c r="E13" s="26">
        <v>6199.9980000000005</v>
      </c>
      <c r="F13" s="27">
        <v>5680</v>
      </c>
      <c r="G13" s="28">
        <v>4860</v>
      </c>
      <c r="H13" s="29">
        <f>+G13-$P$2</f>
        <v>4610</v>
      </c>
      <c r="I13" s="30">
        <f>H13-$P$2</f>
        <v>4360</v>
      </c>
      <c r="J13" s="30">
        <f t="shared" ref="J13:O14" si="1">I13-$P$2</f>
        <v>4110</v>
      </c>
      <c r="K13" s="30">
        <f t="shared" si="1"/>
        <v>3860</v>
      </c>
      <c r="L13" s="30">
        <f t="shared" si="1"/>
        <v>3610</v>
      </c>
      <c r="M13" s="30">
        <f t="shared" si="1"/>
        <v>3360</v>
      </c>
      <c r="N13" s="30">
        <f t="shared" si="1"/>
        <v>3110</v>
      </c>
      <c r="O13" s="30">
        <f t="shared" si="1"/>
        <v>2860</v>
      </c>
      <c r="P13" s="31">
        <f>O13-$P$2</f>
        <v>2610</v>
      </c>
      <c r="Q13" s="32"/>
      <c r="R13" s="4"/>
      <c r="S13" s="4"/>
    </row>
    <row r="14" spans="1:19" ht="43.5" hidden="1" customHeight="1" x14ac:dyDescent="0.35">
      <c r="A14" s="4"/>
      <c r="B14" s="33" t="s">
        <v>6</v>
      </c>
      <c r="C14" s="34">
        <v>8000</v>
      </c>
      <c r="D14" s="35">
        <v>7500</v>
      </c>
      <c r="E14" s="35">
        <v>6000</v>
      </c>
      <c r="F14" s="36">
        <v>5500</v>
      </c>
      <c r="G14" s="37">
        <v>4700</v>
      </c>
      <c r="H14" s="34">
        <f t="shared" ref="H14:P19" si="2">G14-$P$2</f>
        <v>4450</v>
      </c>
      <c r="I14" s="35">
        <f>H14-$P$2</f>
        <v>4200</v>
      </c>
      <c r="J14" s="35">
        <f t="shared" si="1"/>
        <v>3950</v>
      </c>
      <c r="K14" s="35">
        <f t="shared" si="1"/>
        <v>3700</v>
      </c>
      <c r="L14" s="35">
        <f t="shared" si="1"/>
        <v>3450</v>
      </c>
      <c r="M14" s="35">
        <f t="shared" si="1"/>
        <v>3200</v>
      </c>
      <c r="N14" s="35">
        <f t="shared" si="1"/>
        <v>2950</v>
      </c>
      <c r="O14" s="35">
        <f t="shared" si="1"/>
        <v>2700</v>
      </c>
      <c r="P14" s="38">
        <f>O14-$P$2</f>
        <v>2450</v>
      </c>
      <c r="Q14" s="32"/>
      <c r="R14" s="4"/>
      <c r="S14" s="4"/>
    </row>
    <row r="15" spans="1:19" ht="43.5" hidden="1" customHeight="1" x14ac:dyDescent="0.35">
      <c r="A15" s="4"/>
      <c r="B15" s="33" t="s">
        <v>7</v>
      </c>
      <c r="C15" s="34">
        <v>9000</v>
      </c>
      <c r="D15" s="35">
        <v>9000</v>
      </c>
      <c r="E15" s="35">
        <v>7200</v>
      </c>
      <c r="F15" s="36">
        <v>6600</v>
      </c>
      <c r="G15" s="37">
        <v>5640</v>
      </c>
      <c r="H15" s="34">
        <f t="shared" si="2"/>
        <v>5390</v>
      </c>
      <c r="I15" s="35">
        <f t="shared" si="2"/>
        <v>5140</v>
      </c>
      <c r="J15" s="35">
        <f t="shared" si="2"/>
        <v>4890</v>
      </c>
      <c r="K15" s="35">
        <f t="shared" si="2"/>
        <v>4640</v>
      </c>
      <c r="L15" s="35">
        <f t="shared" si="2"/>
        <v>4390</v>
      </c>
      <c r="M15" s="35">
        <f t="shared" si="2"/>
        <v>4140</v>
      </c>
      <c r="N15" s="35">
        <f t="shared" si="2"/>
        <v>3890</v>
      </c>
      <c r="O15" s="35">
        <f t="shared" si="2"/>
        <v>3640</v>
      </c>
      <c r="P15" s="38">
        <f t="shared" si="2"/>
        <v>3390</v>
      </c>
      <c r="Q15" s="32"/>
      <c r="R15" s="4"/>
      <c r="S15" s="4"/>
    </row>
    <row r="16" spans="1:19" ht="43.5" hidden="1" customHeight="1" x14ac:dyDescent="0.35">
      <c r="A16" s="4"/>
      <c r="B16" s="33" t="s">
        <v>11</v>
      </c>
      <c r="C16" s="34">
        <v>7500</v>
      </c>
      <c r="D16" s="35">
        <v>7000</v>
      </c>
      <c r="E16" s="35">
        <v>6000</v>
      </c>
      <c r="F16" s="36">
        <v>5500</v>
      </c>
      <c r="G16" s="37">
        <v>4700</v>
      </c>
      <c r="H16" s="34">
        <f t="shared" si="2"/>
        <v>4450</v>
      </c>
      <c r="I16" s="35">
        <f t="shared" si="2"/>
        <v>4200</v>
      </c>
      <c r="J16" s="35">
        <f t="shared" si="2"/>
        <v>3950</v>
      </c>
      <c r="K16" s="35">
        <f t="shared" si="2"/>
        <v>3700</v>
      </c>
      <c r="L16" s="35">
        <f t="shared" si="2"/>
        <v>3450</v>
      </c>
      <c r="M16" s="35">
        <f t="shared" si="2"/>
        <v>3200</v>
      </c>
      <c r="N16" s="35">
        <f t="shared" si="2"/>
        <v>2950</v>
      </c>
      <c r="O16" s="35">
        <f t="shared" si="2"/>
        <v>2700</v>
      </c>
      <c r="P16" s="38">
        <f t="shared" si="2"/>
        <v>2450</v>
      </c>
      <c r="Q16" s="32"/>
      <c r="R16" s="4"/>
      <c r="S16" s="4"/>
    </row>
    <row r="17" spans="1:19" ht="43.5" hidden="1" customHeight="1" x14ac:dyDescent="0.35">
      <c r="A17" s="4"/>
      <c r="B17" s="33" t="s">
        <v>8</v>
      </c>
      <c r="C17" s="34">
        <v>8000</v>
      </c>
      <c r="D17" s="35">
        <v>7500</v>
      </c>
      <c r="E17" s="35">
        <v>6000</v>
      </c>
      <c r="F17" s="36">
        <v>5500</v>
      </c>
      <c r="G17" s="37">
        <v>4700</v>
      </c>
      <c r="H17" s="34">
        <f t="shared" si="2"/>
        <v>4450</v>
      </c>
      <c r="I17" s="35">
        <f t="shared" si="2"/>
        <v>4200</v>
      </c>
      <c r="J17" s="35">
        <f t="shared" si="2"/>
        <v>3950</v>
      </c>
      <c r="K17" s="35">
        <f t="shared" si="2"/>
        <v>3700</v>
      </c>
      <c r="L17" s="35">
        <f t="shared" si="2"/>
        <v>3450</v>
      </c>
      <c r="M17" s="35">
        <f t="shared" si="2"/>
        <v>3200</v>
      </c>
      <c r="N17" s="35">
        <f t="shared" si="2"/>
        <v>2950</v>
      </c>
      <c r="O17" s="35">
        <f t="shared" si="2"/>
        <v>2700</v>
      </c>
      <c r="P17" s="38">
        <f t="shared" si="2"/>
        <v>2450</v>
      </c>
      <c r="Q17" s="32"/>
      <c r="R17" s="4"/>
      <c r="S17" s="4"/>
    </row>
    <row r="18" spans="1:19" ht="43.5" hidden="1" customHeight="1" x14ac:dyDescent="0.35">
      <c r="A18" s="4"/>
      <c r="B18" s="33" t="s">
        <v>9</v>
      </c>
      <c r="C18" s="34">
        <v>8000</v>
      </c>
      <c r="D18" s="35">
        <v>7500</v>
      </c>
      <c r="E18" s="35">
        <v>6000</v>
      </c>
      <c r="F18" s="36">
        <v>5500</v>
      </c>
      <c r="G18" s="37">
        <v>4700</v>
      </c>
      <c r="H18" s="34">
        <f t="shared" si="2"/>
        <v>4450</v>
      </c>
      <c r="I18" s="35">
        <f t="shared" si="2"/>
        <v>4200</v>
      </c>
      <c r="J18" s="35">
        <f t="shared" si="2"/>
        <v>3950</v>
      </c>
      <c r="K18" s="35">
        <f t="shared" si="2"/>
        <v>3700</v>
      </c>
      <c r="L18" s="35">
        <f t="shared" si="2"/>
        <v>3450</v>
      </c>
      <c r="M18" s="35">
        <f t="shared" si="2"/>
        <v>3200</v>
      </c>
      <c r="N18" s="35">
        <f t="shared" si="2"/>
        <v>2950</v>
      </c>
      <c r="O18" s="35">
        <f t="shared" si="2"/>
        <v>2700</v>
      </c>
      <c r="P18" s="38">
        <f t="shared" si="2"/>
        <v>2450</v>
      </c>
      <c r="Q18" s="32"/>
      <c r="R18" s="4"/>
      <c r="S18" s="4"/>
    </row>
    <row r="19" spans="1:19" ht="43.5" hidden="1" customHeight="1" thickBot="1" x14ac:dyDescent="0.4">
      <c r="A19" s="4"/>
      <c r="B19" s="39" t="s">
        <v>10</v>
      </c>
      <c r="C19" s="40">
        <v>8000</v>
      </c>
      <c r="D19" s="41">
        <v>7500</v>
      </c>
      <c r="E19" s="41">
        <v>6000</v>
      </c>
      <c r="F19" s="42">
        <v>5500</v>
      </c>
      <c r="G19" s="43">
        <v>4700</v>
      </c>
      <c r="H19" s="40">
        <f t="shared" si="2"/>
        <v>4450</v>
      </c>
      <c r="I19" s="41">
        <f t="shared" si="2"/>
        <v>4200</v>
      </c>
      <c r="J19" s="41">
        <f t="shared" si="2"/>
        <v>3950</v>
      </c>
      <c r="K19" s="41">
        <f t="shared" si="2"/>
        <v>3700</v>
      </c>
      <c r="L19" s="41">
        <f t="shared" si="2"/>
        <v>3450</v>
      </c>
      <c r="M19" s="41">
        <f t="shared" si="2"/>
        <v>3200</v>
      </c>
      <c r="N19" s="41">
        <f t="shared" si="2"/>
        <v>2950</v>
      </c>
      <c r="O19" s="41">
        <f t="shared" si="2"/>
        <v>2700</v>
      </c>
      <c r="P19" s="44">
        <f t="shared" si="2"/>
        <v>2450</v>
      </c>
      <c r="Q19" s="32"/>
      <c r="R19" s="4"/>
      <c r="S19" s="4"/>
    </row>
    <row r="20" spans="1:19" ht="43.5" hidden="1" customHeight="1" x14ac:dyDescent="0.35">
      <c r="A20" s="4"/>
      <c r="B20" s="45"/>
      <c r="C20" s="46"/>
      <c r="D20" s="46"/>
      <c r="E20" s="46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  <c r="Q20" s="4"/>
      <c r="R20" s="4"/>
      <c r="S20" s="4"/>
    </row>
    <row r="21" spans="1:19" ht="43.5" hidden="1" customHeight="1" x14ac:dyDescent="0.35">
      <c r="A21" s="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7"/>
      <c r="Q21" s="4"/>
      <c r="R21" s="4"/>
      <c r="S21" s="4"/>
    </row>
    <row r="22" spans="1:19" ht="6" customHeight="1" thickBo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5">
      <c r="B23" s="112" t="s">
        <v>70</v>
      </c>
      <c r="C23" s="125">
        <f>+('GRILLE 16-17  OK'!C23/'GRILLE 15-16 manuel V11 (2)'!C23)-1</f>
        <v>2.0000000000000018E-2</v>
      </c>
      <c r="D23" s="153">
        <f>+('GRILLE 16-17  OK'!D23/'GRILLE 15-16 manuel V11 (2)'!D23)-1</f>
        <v>2.0000000000000018E-2</v>
      </c>
      <c r="E23" s="153">
        <f>+('GRILLE 16-17  OK'!E23/'GRILLE 15-16 manuel V11 (2)'!E23)-1</f>
        <v>2.016161940697403E-2</v>
      </c>
      <c r="F23" s="126">
        <f>+('GRILLE 16-17  OK'!F23/'GRILLE 15-16 manuel V11 (2)'!F23)-1</f>
        <v>2.0246478873239493E-2</v>
      </c>
      <c r="G23" s="154">
        <f>+('GRILLE 16-17  OK'!G23/'GRILLE 15-16 manuel V11 (2)'!G23)-1</f>
        <v>2.0576131687242816E-2</v>
      </c>
      <c r="H23" s="152">
        <f>+('GRILLE 16-17  OK'!H23/'GRILLE 15-16 manuel V11 (2)'!H23)-1</f>
        <v>2.0607375271149753E-2</v>
      </c>
      <c r="I23" s="153">
        <f>+('GRILLE 16-17  OK'!I23/'GRILLE 15-16 manuel V11 (2)'!I23)-1</f>
        <v>2.0642201834862428E-2</v>
      </c>
      <c r="J23" s="153">
        <f>+('GRILLE 16-17  OK'!J23/'GRILLE 15-16 manuel V11 (2)'!J23)-1</f>
        <v>2.0681265206812682E-2</v>
      </c>
      <c r="K23" s="153">
        <f>+('GRILLE 16-17  OK'!K23/'GRILLE 15-16 manuel V11 (2)'!K23)-1</f>
        <v>2.0725388601036343E-2</v>
      </c>
      <c r="L23" s="153">
        <f>+('GRILLE 16-17  OK'!L23/'GRILLE 15-16 manuel V11 (2)'!L23)-1</f>
        <v>2.0775623268697974E-2</v>
      </c>
      <c r="M23" s="153">
        <f>+('GRILLE 16-17  OK'!M23/'GRILLE 15-16 manuel V11 (2)'!M23)-1</f>
        <v>2.0833333333333259E-2</v>
      </c>
      <c r="N23" s="153">
        <f>+('GRILLE 16-17  OK'!N23/'GRILLE 15-16 manuel V11 (2)'!N23)-1</f>
        <v>2.0900321543408262E-2</v>
      </c>
      <c r="O23" s="153">
        <f>+('GRILLE 16-17  OK'!O23/'GRILLE 15-16 manuel V11 (2)'!O23)-1</f>
        <v>2.0979020979021046E-2</v>
      </c>
      <c r="P23" s="155">
        <f>+('GRILLE 16-17  OK'!P23/'GRILLE 15-16 manuel V11 (2)'!P23)-1</f>
        <v>2.1072796934865856E-2</v>
      </c>
    </row>
    <row r="24" spans="1:19" ht="15" customHeight="1" x14ac:dyDescent="0.35">
      <c r="B24" s="113" t="s">
        <v>10</v>
      </c>
      <c r="C24" s="156">
        <f>('GRILLE 16-17  OK'!C24/'GRILLE 15-16 manuel V11 (2)'!C24)-1</f>
        <v>2.0000000000000018E-2</v>
      </c>
      <c r="D24" s="157">
        <f>('GRILLE 16-17  OK'!D24/'GRILLE 15-16 manuel V11 (2)'!D24)-1</f>
        <v>2.0000000000000018E-2</v>
      </c>
      <c r="E24" s="157">
        <f>('GRILLE 16-17  OK'!E24/'GRILLE 15-16 manuel V11 (2)'!E24)-1</f>
        <v>2.0000000000000018E-2</v>
      </c>
      <c r="F24" s="158">
        <f>('GRILLE 16-17  OK'!F24/'GRILLE 15-16 manuel V11 (2)'!F24)-1</f>
        <v>2.0000000000000018E-2</v>
      </c>
      <c r="G24" s="159">
        <f>('GRILLE 16-17  OK'!G24/'GRILLE 15-16 manuel V11 (2)'!G24)-1</f>
        <v>2.0212765957446699E-2</v>
      </c>
      <c r="H24" s="160">
        <f>('GRILLE 16-17  OK'!H24/'GRILLE 15-16 manuel V11 (2)'!H24)-1</f>
        <v>2.0224719101123556E-2</v>
      </c>
      <c r="I24" s="157">
        <f>('GRILLE 16-17  OK'!I24/'GRILLE 15-16 manuel V11 (2)'!I24)-1</f>
        <v>2.0238095238095166E-2</v>
      </c>
      <c r="J24" s="157">
        <f>('GRILLE 16-17  OK'!J24/'GRILLE 15-16 manuel V11 (2)'!J24)-1</f>
        <v>2.0253164556962133E-2</v>
      </c>
      <c r="K24" s="157">
        <f>('GRILLE 16-17  OK'!K24/'GRILLE 15-16 manuel V11 (2)'!K24)-1</f>
        <v>2.0270270270270174E-2</v>
      </c>
      <c r="L24" s="157">
        <f>('GRILLE 16-17  OK'!L24/'GRILLE 15-16 manuel V11 (2)'!L24)-1</f>
        <v>2.0289855072463725E-2</v>
      </c>
      <c r="M24" s="157">
        <f>('GRILLE 16-17  OK'!M24/'GRILLE 15-16 manuel V11 (2)'!M24)-1</f>
        <v>2.0312499999999956E-2</v>
      </c>
      <c r="N24" s="157">
        <f>('GRILLE 16-17  OK'!N24/'GRILLE 15-16 manuel V11 (2)'!N24)-1</f>
        <v>2.0338983050847359E-2</v>
      </c>
      <c r="O24" s="157">
        <f>('GRILLE 16-17  OK'!O24/'GRILLE 15-16 manuel V11 (2)'!O24)-1</f>
        <v>2.0370370370370372E-2</v>
      </c>
      <c r="P24" s="161">
        <f>('GRILLE 16-17  OK'!P24/'GRILLE 15-16 manuel V11 (2)'!P24)-1</f>
        <v>2.0408163265306145E-2</v>
      </c>
    </row>
    <row r="25" spans="1:19" ht="15" customHeight="1" x14ac:dyDescent="0.35">
      <c r="B25" s="113" t="s">
        <v>81</v>
      </c>
      <c r="C25" s="156">
        <f>('GRILLE 16-17  OK'!C25/'GRILLE 15-16 manuel V11 (2)'!C24)-1</f>
        <v>2.0000000000000018E-2</v>
      </c>
      <c r="D25" s="157">
        <f>('GRILLE 16-17  OK'!D25/'GRILLE 15-16 manuel V11 (2)'!D24)-1</f>
        <v>2.0000000000000018E-2</v>
      </c>
      <c r="E25" s="157">
        <f>('GRILLE 16-17  OK'!E25/'GRILLE 15-16 manuel V11 (2)'!E24)-1</f>
        <v>2.0000000000000018E-2</v>
      </c>
      <c r="F25" s="158">
        <f>('GRILLE 16-17  OK'!F25/'GRILLE 15-16 manuel V11 (2)'!F24)-1</f>
        <v>2.0000000000000018E-2</v>
      </c>
      <c r="G25" s="159">
        <f>('GRILLE 16-17  OK'!G25/'GRILLE 15-16 manuel V11 (2)'!G24)-1</f>
        <v>2.0212765957446699E-2</v>
      </c>
      <c r="H25" s="160">
        <f>('GRILLE 16-17  OK'!H25/'GRILLE 15-16 manuel V11 (2)'!H24)-1</f>
        <v>2.0224719101123556E-2</v>
      </c>
      <c r="I25" s="157">
        <f>('GRILLE 16-17  OK'!I25/'GRILLE 15-16 manuel V11 (2)'!I24)-1</f>
        <v>2.0238095238095166E-2</v>
      </c>
      <c r="J25" s="157">
        <f>('GRILLE 16-17  OK'!J25/'GRILLE 15-16 manuel V11 (2)'!J24)-1</f>
        <v>2.0253164556962133E-2</v>
      </c>
      <c r="K25" s="157">
        <f>('GRILLE 16-17  OK'!K25/'GRILLE 15-16 manuel V11 (2)'!K24)-1</f>
        <v>2.0270270270270174E-2</v>
      </c>
      <c r="L25" s="157">
        <f>('GRILLE 16-17  OK'!L25/'GRILLE 15-16 manuel V11 (2)'!L24)-1</f>
        <v>2.0289855072463725E-2</v>
      </c>
      <c r="M25" s="157">
        <f>('GRILLE 16-17  OK'!M25/'GRILLE 15-16 manuel V11 (2)'!M24)-1</f>
        <v>2.0312499999999956E-2</v>
      </c>
      <c r="N25" s="157">
        <f>('GRILLE 16-17  OK'!N25/'GRILLE 15-16 manuel V11 (2)'!N24)-1</f>
        <v>2.0338983050847359E-2</v>
      </c>
      <c r="O25" s="157">
        <f>('GRILLE 16-17  OK'!O25/'GRILLE 15-16 manuel V11 (2)'!O24)-1</f>
        <v>2.0370370370370372E-2</v>
      </c>
      <c r="P25" s="161">
        <f>('GRILLE 16-17  OK'!P25/'GRILLE 15-16 manuel V11 (2)'!P24)-1</f>
        <v>2.0408163265306145E-2</v>
      </c>
    </row>
    <row r="26" spans="1:19" ht="15" customHeight="1" x14ac:dyDescent="0.35">
      <c r="B26" s="113" t="s">
        <v>90</v>
      </c>
      <c r="C26" s="156">
        <f>('GRILLE 16-17  OK'!C26/'GRILLE 15-16 manuel V11 (2)'!C24)-1</f>
        <v>2.0000000000000018E-2</v>
      </c>
      <c r="D26" s="157">
        <f>('GRILLE 16-17  OK'!D26/'GRILLE 15-16 manuel V11 (2)'!D24)-1</f>
        <v>2.0000000000000018E-2</v>
      </c>
      <c r="E26" s="157">
        <f>('GRILLE 16-17  OK'!E26/'GRILLE 15-16 manuel V11 (2)'!E24)-1</f>
        <v>2.0000000000000018E-2</v>
      </c>
      <c r="F26" s="158">
        <f>('GRILLE 16-17  OK'!F26/'GRILLE 15-16 manuel V11 (2)'!F24)-1</f>
        <v>2.0000000000000018E-2</v>
      </c>
      <c r="G26" s="159">
        <f>('GRILLE 16-17  OK'!G26/'GRILLE 15-16 manuel V11 (2)'!G24)-1</f>
        <v>2.0212765957446699E-2</v>
      </c>
      <c r="H26" s="160">
        <f>('GRILLE 16-17  OK'!H26/'GRILLE 15-16 manuel V11 (2)'!H24)-1</f>
        <v>2.0224719101123556E-2</v>
      </c>
      <c r="I26" s="157">
        <f>('GRILLE 16-17  OK'!I26/'GRILLE 15-16 manuel V11 (2)'!I24)-1</f>
        <v>2.0238095238095166E-2</v>
      </c>
      <c r="J26" s="157">
        <f>('GRILLE 16-17  OK'!J26/'GRILLE 15-16 manuel V11 (2)'!J24)-1</f>
        <v>2.0253164556962133E-2</v>
      </c>
      <c r="K26" s="157">
        <f>('GRILLE 16-17  OK'!K26/'GRILLE 15-16 manuel V11 (2)'!K24)-1</f>
        <v>2.0270270270270174E-2</v>
      </c>
      <c r="L26" s="157">
        <f>('GRILLE 16-17  OK'!L26/'GRILLE 15-16 manuel V11 (2)'!L24)-1</f>
        <v>2.0289855072463725E-2</v>
      </c>
      <c r="M26" s="157">
        <f>('GRILLE 16-17  OK'!M26/'GRILLE 15-16 manuel V11 (2)'!M24)-1</f>
        <v>2.0312499999999956E-2</v>
      </c>
      <c r="N26" s="157">
        <f>('GRILLE 16-17  OK'!N26/'GRILLE 15-16 manuel V11 (2)'!N24)-1</f>
        <v>2.0338983050847359E-2</v>
      </c>
      <c r="O26" s="157">
        <f>('GRILLE 16-17  OK'!O26/'GRILLE 15-16 manuel V11 (2)'!O24)-1</f>
        <v>2.0370370370370372E-2</v>
      </c>
      <c r="P26" s="161">
        <f>('GRILLE 16-17  OK'!P26/'GRILLE 15-16 manuel V11 (2)'!P24)-1</f>
        <v>2.0408163265306145E-2</v>
      </c>
    </row>
    <row r="27" spans="1:19" ht="15" customHeight="1" x14ac:dyDescent="0.35">
      <c r="B27" s="113" t="s">
        <v>69</v>
      </c>
      <c r="C27" s="156">
        <f>('GRILLE 16-17  OK'!C27/'GRILLE 15-16 manuel V11 (2)'!C25)-1</f>
        <v>2.0000000000000018E-2</v>
      </c>
      <c r="D27" s="157">
        <f>('GRILLE 16-17  OK'!D27/'GRILLE 15-16 manuel V11 (2)'!D25)-1</f>
        <v>4.9999999999998934E-3</v>
      </c>
      <c r="E27" s="157">
        <f>('GRILLE 16-17  OK'!E27/'GRILLE 15-16 manuel V11 (2)'!E25)-1</f>
        <v>2.0138888888888928E-2</v>
      </c>
      <c r="F27" s="158">
        <f>('GRILLE 16-17  OK'!F27/'GRILLE 15-16 manuel V11 (2)'!F25)-1</f>
        <v>2.0454545454545503E-2</v>
      </c>
      <c r="G27" s="159">
        <f>('GRILLE 16-17  OK'!G27/'GRILLE 15-16 manuel V11 (2)'!G25)-1</f>
        <v>2.0353982300884921E-2</v>
      </c>
      <c r="H27" s="160">
        <f>('GRILLE 16-17  OK'!H27/'GRILLE 15-16 manuel V11 (2)'!H25)-1</f>
        <v>2.1296296296296369E-2</v>
      </c>
      <c r="I27" s="157">
        <f>('GRILLE 16-17  OK'!I27/'GRILLE 15-16 manuel V11 (2)'!I25)-1</f>
        <v>2.2330097087378542E-2</v>
      </c>
      <c r="J27" s="157">
        <f>('GRILLE 16-17  OK'!J27/'GRILLE 15-16 manuel V11 (2)'!J25)-1</f>
        <v>2.3469387755101989E-2</v>
      </c>
      <c r="K27" s="157">
        <f>('GRILLE 16-17  OK'!K27/'GRILLE 15-16 manuel V11 (2)'!K25)-1</f>
        <v>2.4731182795698858E-2</v>
      </c>
      <c r="L27" s="157">
        <f>('GRILLE 16-17  OK'!L27/'GRILLE 15-16 manuel V11 (2)'!L25)-1</f>
        <v>2.6136363636363624E-2</v>
      </c>
      <c r="M27" s="157">
        <f>('GRILLE 16-17  OK'!M27/'GRILLE 15-16 manuel V11 (2)'!M25)-1</f>
        <v>2.7710843373494054E-2</v>
      </c>
      <c r="N27" s="157">
        <f>('GRILLE 16-17  OK'!N27/'GRILLE 15-16 manuel V11 (2)'!N25)-1</f>
        <v>2.9487179487179382E-2</v>
      </c>
      <c r="O27" s="157">
        <f>('GRILLE 16-17  OK'!O27/'GRILLE 15-16 manuel V11 (2)'!O25)-1</f>
        <v>3.150684931506853E-2</v>
      </c>
      <c r="P27" s="161">
        <f>('GRILLE 16-17  OK'!P27/'GRILLE 15-16 manuel V11 (2)'!P25)-1</f>
        <v>3.3823529411764808E-2</v>
      </c>
    </row>
    <row r="28" spans="1:19" ht="15" customHeight="1" x14ac:dyDescent="0.35">
      <c r="B28" s="113" t="s">
        <v>71</v>
      </c>
      <c r="C28" s="156">
        <f>('GRILLE 16-17  OK'!C28/'GRILLE 15-16 manuel V11 (2)'!C26)-1</f>
        <v>2.0000000000000018E-2</v>
      </c>
      <c r="D28" s="157">
        <f>('GRILLE 16-17  OK'!D28/'GRILLE 15-16 manuel V11 (2)'!D26)-1</f>
        <v>2.0000000000000018E-2</v>
      </c>
      <c r="E28" s="157">
        <f>('GRILLE 16-17  OK'!E28/'GRILLE 15-16 manuel V11 (2)'!E26)-1</f>
        <v>2.0000000000000018E-2</v>
      </c>
      <c r="F28" s="158">
        <f>('GRILLE 16-17  OK'!F28/'GRILLE 15-16 manuel V11 (2)'!F26)-1</f>
        <v>2.0000000000000018E-2</v>
      </c>
      <c r="G28" s="159">
        <f>('GRILLE 16-17  OK'!G28/'GRILLE 15-16 manuel V11 (2)'!G26)-1</f>
        <v>2.0212765957446699E-2</v>
      </c>
      <c r="H28" s="160">
        <f>('GRILLE 16-17  OK'!H28/'GRILLE 15-16 manuel V11 (2)'!H26)-1</f>
        <v>2.0224719101123556E-2</v>
      </c>
      <c r="I28" s="157">
        <f>('GRILLE 16-17  OK'!I28/'GRILLE 15-16 manuel V11 (2)'!I26)-1</f>
        <v>2.0238095238095166E-2</v>
      </c>
      <c r="J28" s="157">
        <f>('GRILLE 16-17  OK'!J28/'GRILLE 15-16 manuel V11 (2)'!J26)-1</f>
        <v>2.0253164556962133E-2</v>
      </c>
      <c r="K28" s="157">
        <f>('GRILLE 16-17  OK'!K28/'GRILLE 15-16 manuel V11 (2)'!K26)-1</f>
        <v>2.0270270270270174E-2</v>
      </c>
      <c r="L28" s="157">
        <f>('GRILLE 16-17  OK'!L28/'GRILLE 15-16 manuel V11 (2)'!L26)-1</f>
        <v>2.0289855072463725E-2</v>
      </c>
      <c r="M28" s="157">
        <f>('GRILLE 16-17  OK'!M28/'GRILLE 15-16 manuel V11 (2)'!M26)-1</f>
        <v>2.0312499999999956E-2</v>
      </c>
      <c r="N28" s="157">
        <f>('GRILLE 16-17  OK'!N28/'GRILLE 15-16 manuel V11 (2)'!N26)-1</f>
        <v>2.0338983050847359E-2</v>
      </c>
      <c r="O28" s="157">
        <f>('GRILLE 16-17  OK'!O28/'GRILLE 15-16 manuel V11 (2)'!O26)-1</f>
        <v>2.0370370370370372E-2</v>
      </c>
      <c r="P28" s="161">
        <f>('GRILLE 16-17  OK'!P28/'GRILLE 15-16 manuel V11 (2)'!P26)-1</f>
        <v>2.0000000000000018E-2</v>
      </c>
    </row>
    <row r="29" spans="1:19" ht="15" customHeight="1" x14ac:dyDescent="0.35">
      <c r="B29" s="113" t="s">
        <v>86</v>
      </c>
      <c r="C29" s="156"/>
      <c r="D29" s="157"/>
      <c r="E29" s="157"/>
      <c r="F29" s="158"/>
      <c r="G29" s="159"/>
      <c r="H29" s="160"/>
      <c r="I29" s="157"/>
      <c r="J29" s="157"/>
      <c r="K29" s="157"/>
      <c r="L29" s="157"/>
      <c r="M29" s="157"/>
      <c r="N29" s="157"/>
      <c r="O29" s="157"/>
      <c r="P29" s="161"/>
    </row>
    <row r="30" spans="1:19" ht="15" customHeight="1" x14ac:dyDescent="0.35">
      <c r="B30" s="113" t="s">
        <v>87</v>
      </c>
      <c r="C30" s="156"/>
      <c r="D30" s="157"/>
      <c r="E30" s="157"/>
      <c r="F30" s="158"/>
      <c r="G30" s="159"/>
      <c r="H30" s="160"/>
      <c r="I30" s="157"/>
      <c r="J30" s="157"/>
      <c r="K30" s="157"/>
      <c r="L30" s="157"/>
      <c r="M30" s="157"/>
      <c r="N30" s="157"/>
      <c r="O30" s="157"/>
      <c r="P30" s="161"/>
    </row>
    <row r="31" spans="1:19" ht="15" customHeight="1" x14ac:dyDescent="0.35">
      <c r="B31" s="113" t="s">
        <v>89</v>
      </c>
      <c r="C31" s="211">
        <f>('GRILLE 16-17  OK'!C29/'GRILLE 15-16'!C29)-1</f>
        <v>-0.16666666666666663</v>
      </c>
      <c r="D31" s="211">
        <f>('GRILLE 16-17  OK'!D29/'GRILLE 15-16'!D29)-1</f>
        <v>-0.16363636363636369</v>
      </c>
      <c r="E31" s="157">
        <f>('GRILLE 16-17  OK'!E29/'GRILLE 15-16'!E29)-1</f>
        <v>0</v>
      </c>
      <c r="F31" s="158">
        <f>('GRILLE 16-17  OK'!F29/'GRILLE 15-16'!F29)-1</f>
        <v>0</v>
      </c>
      <c r="G31" s="159">
        <f>('GRILLE 16-17  OK'!G29/'GRILLE 15-16'!G29)-1</f>
        <v>0</v>
      </c>
      <c r="H31" s="160">
        <f>('GRILLE 16-17  OK'!H29/'GRILLE 15-16'!H29)-1</f>
        <v>2.1052631578947434E-2</v>
      </c>
      <c r="I31" s="157">
        <f>('GRILLE 16-17  OK'!I29/'GRILLE 15-16'!I29)-1</f>
        <v>2.1153846153846079E-2</v>
      </c>
      <c r="J31" s="157">
        <f>('GRILLE 16-17  OK'!J29/'GRILLE 15-16'!J29)-1</f>
        <v>2.0000000000000018E-2</v>
      </c>
      <c r="K31" s="157">
        <f>('GRILLE 16-17  OK'!K29/'GRILLE 15-16'!K29)-1</f>
        <v>2.0000000000000018E-2</v>
      </c>
      <c r="L31" s="157">
        <f>('GRILLE 16-17  OK'!L29/'GRILLE 15-16'!L29)-1</f>
        <v>2.0000000000000018E-2</v>
      </c>
      <c r="M31" s="157">
        <f>('GRILLE 16-17  OK'!M29/'GRILLE 15-16'!M29)-1</f>
        <v>2.0000000000000018E-2</v>
      </c>
      <c r="N31" s="157">
        <f>('GRILLE 16-17  OK'!N29/'GRILLE 15-16'!N29)-1</f>
        <v>2.0000000000000018E-2</v>
      </c>
      <c r="O31" s="157">
        <f>('GRILLE 16-17  OK'!O29/'GRILLE 15-16'!O29)-1</f>
        <v>2.0000000000000018E-2</v>
      </c>
      <c r="P31" s="161">
        <f>('GRILLE 16-17  OK'!P29/'GRILLE 15-16'!P29)-1</f>
        <v>2.0000000000000018E-2</v>
      </c>
      <c r="R31" s="88"/>
    </row>
    <row r="32" spans="1:19" ht="15" customHeight="1" x14ac:dyDescent="0.35">
      <c r="B32" s="113" t="s">
        <v>88</v>
      </c>
      <c r="C32" s="190"/>
      <c r="D32" s="157"/>
      <c r="E32" s="157"/>
      <c r="F32" s="158"/>
      <c r="G32" s="159"/>
      <c r="H32" s="160"/>
      <c r="I32" s="157"/>
      <c r="J32" s="157"/>
      <c r="K32" s="157"/>
      <c r="L32" s="157"/>
      <c r="M32" s="157"/>
      <c r="N32" s="157"/>
      <c r="O32" s="157"/>
      <c r="P32" s="161"/>
    </row>
    <row r="33" spans="2:16" ht="15" customHeight="1" x14ac:dyDescent="0.35">
      <c r="B33" s="113" t="s">
        <v>46</v>
      </c>
      <c r="C33" s="156">
        <f>('GRILLE 16-17  OK'!C30/'GRILLE 15-16 manuel V11 (2)'!C27)-1</f>
        <v>0</v>
      </c>
      <c r="D33" s="157">
        <f>('GRILLE 16-17  OK'!D30/'GRILLE 15-16 manuel V11 (2)'!D27)-1</f>
        <v>0</v>
      </c>
      <c r="E33" s="157">
        <f>('GRILLE 16-17  OK'!E30/'GRILLE 15-16 manuel V11 (2)'!E27)-1</f>
        <v>0</v>
      </c>
      <c r="F33" s="158">
        <f>('GRILLE 16-17  OK'!F30/'GRILLE 15-16 manuel V11 (2)'!F27)-1</f>
        <v>0</v>
      </c>
      <c r="G33" s="159">
        <f>('GRILLE 16-17  OK'!G30/'GRILLE 15-16 manuel V11 (2)'!G27)-1</f>
        <v>0</v>
      </c>
      <c r="H33" s="160">
        <f>('GRILLE 16-17  OK'!H30/'GRILLE 15-16 manuel V11 (2)'!H27)-1</f>
        <v>0</v>
      </c>
      <c r="I33" s="157">
        <f>('GRILLE 16-17  OK'!I30/'GRILLE 15-16 manuel V11 (2)'!I27)-1</f>
        <v>0</v>
      </c>
      <c r="J33" s="157">
        <f>('GRILLE 16-17  OK'!J30/'GRILLE 15-16 manuel V11 (2)'!J27)-1</f>
        <v>0</v>
      </c>
      <c r="K33" s="157">
        <f>('GRILLE 16-17  OK'!K30/'GRILLE 15-16 manuel V11 (2)'!K27)-1</f>
        <v>0</v>
      </c>
      <c r="L33" s="157">
        <f>('GRILLE 16-17  OK'!L30/'GRILLE 15-16 manuel V11 (2)'!L27)-1</f>
        <v>0</v>
      </c>
      <c r="M33" s="157">
        <f>('GRILLE 16-17  OK'!M30/'GRILLE 15-16 manuel V11 (2)'!M27)-1</f>
        <v>0</v>
      </c>
      <c r="N33" s="157">
        <f>('GRILLE 16-17  OK'!N30/'GRILLE 15-16 manuel V11 (2)'!N27)-1</f>
        <v>0</v>
      </c>
      <c r="O33" s="157">
        <f>('GRILLE 16-17  OK'!O30/'GRILLE 15-16 manuel V11 (2)'!O27)-1</f>
        <v>0</v>
      </c>
      <c r="P33" s="161">
        <f>('GRILLE 16-17  OK'!P30/'GRILLE 15-16 manuel V11 (2)'!P27)-1</f>
        <v>0</v>
      </c>
    </row>
    <row r="34" spans="2:16" ht="15" customHeight="1" x14ac:dyDescent="0.35">
      <c r="B34" s="113" t="s">
        <v>20</v>
      </c>
      <c r="C34" s="156">
        <f>('GRILLE 16-17  OK'!C31/'GRILLE 15-16 manuel V11 (2)'!C28)-1</f>
        <v>1.5873015873015817E-2</v>
      </c>
      <c r="D34" s="157">
        <f>('GRILLE 16-17  OK'!D31/'GRILLE 15-16 manuel V11 (2)'!D28)-1</f>
        <v>1.6666666666666607E-2</v>
      </c>
      <c r="E34" s="157">
        <f>('GRILLE 16-17  OK'!E31/'GRILLE 15-16 manuel V11 (2)'!E28)-1</f>
        <v>1.8181818181818077E-2</v>
      </c>
      <c r="F34" s="158">
        <f>('GRILLE 16-17  OK'!F31/'GRILLE 15-16 manuel V11 (2)'!F28)-1</f>
        <v>2.0000000000000018E-2</v>
      </c>
      <c r="G34" s="159">
        <f>('GRILLE 16-17  OK'!G31/'GRILLE 15-16 manuel V11 (2)'!G28)-1</f>
        <v>2.0000000000000018E-2</v>
      </c>
      <c r="H34" s="160">
        <f>('GRILLE 16-17  OK'!H31/'GRILLE 15-16 manuel V11 (2)'!H28)-1</f>
        <v>2.1333333333333426E-2</v>
      </c>
      <c r="I34" s="157">
        <f>('GRILLE 16-17  OK'!I31/'GRILLE 15-16 manuel V11 (2)'!I28)-1</f>
        <v>2.2857142857142909E-2</v>
      </c>
      <c r="J34" s="157">
        <f>('GRILLE 16-17  OK'!J31/'GRILLE 15-16 manuel V11 (2)'!J28)-1</f>
        <v>2.4615384615384706E-2</v>
      </c>
      <c r="K34" s="157">
        <f>('GRILLE 16-17  OK'!K31/'GRILLE 15-16 manuel V11 (2)'!K28)-1</f>
        <v>2.6666666666666616E-2</v>
      </c>
      <c r="L34" s="157">
        <f>('GRILLE 16-17  OK'!L31/'GRILLE 15-16 manuel V11 (2)'!L28)-1</f>
        <v>0.12000000000000011</v>
      </c>
      <c r="M34" s="157">
        <f>('GRILLE 16-17  OK'!M31/'GRILLE 15-16 manuel V11 (2)'!M28)-1</f>
        <v>0.23199999999999998</v>
      </c>
      <c r="N34" s="157">
        <f>('GRILLE 16-17  OK'!N31/'GRILLE 15-16 manuel V11 (2)'!N28)-1</f>
        <v>0.36888888888888882</v>
      </c>
      <c r="O34" s="157">
        <f>('GRILLE 16-17  OK'!O31/'GRILLE 15-16 manuel V11 (2)'!O28)-1</f>
        <v>0.36888888888888882</v>
      </c>
      <c r="P34" s="161">
        <f>('GRILLE 16-17  OK'!P31/'GRILLE 15-16 manuel V11 (2)'!P28)-1</f>
        <v>0.36888888888888882</v>
      </c>
    </row>
    <row r="35" spans="2:16" ht="15" customHeight="1" x14ac:dyDescent="0.35">
      <c r="B35" s="113" t="s">
        <v>21</v>
      </c>
      <c r="C35" s="156">
        <f>('GRILLE 16-17  OK'!C32/'GRILLE 15-16 manuel V11 (2)'!C29)-1</f>
        <v>1.5873015873015817E-2</v>
      </c>
      <c r="D35" s="157">
        <f>('GRILLE 16-17  OK'!D32/'GRILLE 15-16 manuel V11 (2)'!D29)-1</f>
        <v>1.6666666666666607E-2</v>
      </c>
      <c r="E35" s="157">
        <f>('GRILLE 16-17  OK'!E32/'GRILLE 15-16 manuel V11 (2)'!E29)-1</f>
        <v>2.2222222222222143E-2</v>
      </c>
      <c r="F35" s="158">
        <f>('GRILLE 16-17  OK'!F32/'GRILLE 15-16 manuel V11 (2)'!F29)-1</f>
        <v>2.857142857142847E-2</v>
      </c>
      <c r="G35" s="159">
        <f>('GRILLE 16-17  OK'!G32/'GRILLE 15-16 manuel V11 (2)'!G29)-1</f>
        <v>3.3333333333333437E-2</v>
      </c>
      <c r="H35" s="160">
        <f>('GRILLE 16-17  OK'!H32/'GRILLE 15-16 manuel V11 (2)'!H29)-1</f>
        <v>5.4545454545454453E-2</v>
      </c>
      <c r="I35" s="157">
        <f>('GRILLE 16-17  OK'!I32/'GRILLE 15-16 manuel V11 (2)'!I29)-1</f>
        <v>4.0000000000000036E-2</v>
      </c>
      <c r="J35" s="157">
        <f>('GRILLE 16-17  OK'!J32/'GRILLE 15-16 manuel V11 (2)'!J29)-1</f>
        <v>0.15555555555555545</v>
      </c>
      <c r="K35" s="157">
        <f>('GRILLE 16-17  OK'!K32/'GRILLE 15-16 manuel V11 (2)'!K29)-1</f>
        <v>0.15555555555555545</v>
      </c>
      <c r="L35" s="157">
        <f>('GRILLE 16-17  OK'!L32/'GRILLE 15-16 manuel V11 (2)'!L29)-1</f>
        <v>0.15555555555555545</v>
      </c>
      <c r="M35" s="157">
        <f>('GRILLE 16-17  OK'!M32/'GRILLE 15-16 manuel V11 (2)'!M29)-1</f>
        <v>0.15555555555555545</v>
      </c>
      <c r="N35" s="157">
        <f>('GRILLE 16-17  OK'!N32/'GRILLE 15-16 manuel V11 (2)'!N29)-1</f>
        <v>0.15555555555555545</v>
      </c>
      <c r="O35" s="157">
        <f>('GRILLE 16-17  OK'!O32/'GRILLE 15-16 manuel V11 (2)'!O29)-1</f>
        <v>0.15555555555555545</v>
      </c>
      <c r="P35" s="161">
        <f>('GRILLE 16-17  OK'!P32/'GRILLE 15-16 manuel V11 (2)'!P29)-1</f>
        <v>0.15555555555555545</v>
      </c>
    </row>
    <row r="36" spans="2:16" ht="15" customHeight="1" thickBot="1" x14ac:dyDescent="0.4">
      <c r="B36" s="114" t="s">
        <v>48</v>
      </c>
      <c r="C36" s="162">
        <f>('GRILLE 16-17  OK'!C33/'GRILLE 15-16 manuel V11 (2)'!C30)-1</f>
        <v>1.3333333333333419E-2</v>
      </c>
      <c r="D36" s="163">
        <f>('GRILLE 16-17  OK'!D33/'GRILLE 15-16 manuel V11 (2)'!D30)-1</f>
        <v>1.4285714285714235E-2</v>
      </c>
      <c r="E36" s="163">
        <f>('GRILLE 16-17  OK'!E33/'GRILLE 15-16 manuel V11 (2)'!E30)-1</f>
        <v>1.6666666666666607E-2</v>
      </c>
      <c r="F36" s="164">
        <f>('GRILLE 16-17  OK'!F33/'GRILLE 15-16 manuel V11 (2)'!F30)-1</f>
        <v>1.8181818181818077E-2</v>
      </c>
      <c r="G36" s="165">
        <f>('GRILLE 16-17  OK'!G33/'GRILLE 15-16 manuel V11 (2)'!G30)-1</f>
        <v>2.1276595744680771E-2</v>
      </c>
      <c r="H36" s="166">
        <f>('GRILLE 16-17  OK'!H33/'GRILLE 15-16 manuel V11 (2)'!H30)-1</f>
        <v>2.2471910112359605E-2</v>
      </c>
      <c r="I36" s="163">
        <f>('GRILLE 16-17  OK'!I33/'GRILLE 15-16 manuel V11 (2)'!I30)-1</f>
        <v>2.3809523809523725E-2</v>
      </c>
      <c r="J36" s="163">
        <f>('GRILLE 16-17  OK'!J33/'GRILLE 15-16 manuel V11 (2)'!J30)-1</f>
        <v>2.5316455696202445E-2</v>
      </c>
      <c r="K36" s="163">
        <f>('GRILLE 16-17  OK'!K33/'GRILLE 15-16 manuel V11 (2)'!K30)-1</f>
        <v>9.4594594594594517E-2</v>
      </c>
      <c r="L36" s="163">
        <f>('GRILLE 16-17  OK'!L33/'GRILLE 15-16 manuel V11 (2)'!L30)-1</f>
        <v>0.17391304347826098</v>
      </c>
      <c r="M36" s="163">
        <f>('GRILLE 16-17  OK'!M33/'GRILLE 15-16 manuel V11 (2)'!M30)-1</f>
        <v>0.265625</v>
      </c>
      <c r="N36" s="163">
        <f>('GRILLE 16-17  OK'!N33/'GRILLE 15-16 manuel V11 (2)'!N30)-1</f>
        <v>0.37288135593220328</v>
      </c>
      <c r="O36" s="163">
        <f>('GRILLE 16-17  OK'!O33/'GRILLE 15-16 manuel V11 (2)'!O30)-1</f>
        <v>0.5</v>
      </c>
      <c r="P36" s="167">
        <f>('GRILLE 16-17  OK'!P33/'GRILLE 15-16 manuel V11 (2)'!P30)-1</f>
        <v>0.65306122448979598</v>
      </c>
    </row>
    <row r="37" spans="2:16" ht="15" customHeight="1" x14ac:dyDescent="0.35"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2:16" ht="15" customHeight="1" thickBot="1" x14ac:dyDescent="0.4">
      <c r="B38" s="22" t="s">
        <v>57</v>
      </c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2:16" ht="15" customHeight="1" x14ac:dyDescent="0.35">
      <c r="B39" s="89" t="s">
        <v>58</v>
      </c>
      <c r="C39" s="125">
        <f>('GRILLE 16-17  OK'!C36/'GRILLE 15-16 manuel V11 (2)'!C33)-1</f>
        <v>0</v>
      </c>
      <c r="D39" s="153">
        <f>('GRILLE 16-17  OK'!D36/'GRILLE 15-16 manuel V11 (2)'!D33)-1</f>
        <v>0</v>
      </c>
      <c r="E39" s="153">
        <f>('GRILLE 16-17  OK'!E36/'GRILLE 15-16 manuel V11 (2)'!E33)-1</f>
        <v>0</v>
      </c>
      <c r="F39" s="126">
        <f>('GRILLE 16-17  OK'!F36/'GRILLE 15-16 manuel V11 (2)'!F33)-1</f>
        <v>0</v>
      </c>
      <c r="G39" s="154">
        <f>('GRILLE 16-17  OK'!G36/'GRILLE 15-16 manuel V11 (2)'!G33)-1</f>
        <v>0</v>
      </c>
      <c r="H39" s="152">
        <f>('GRILLE 16-17  OK'!H36/'GRILLE 15-16 manuel V11 (2)'!H33)-1</f>
        <v>0</v>
      </c>
      <c r="I39" s="153">
        <f>('GRILLE 16-17  OK'!I36/'GRILLE 15-16 manuel V11 (2)'!I33)-1</f>
        <v>0</v>
      </c>
      <c r="J39" s="153">
        <f>('GRILLE 16-17  OK'!J36/'GRILLE 15-16 manuel V11 (2)'!J33)-1</f>
        <v>0</v>
      </c>
      <c r="K39" s="153">
        <f>('GRILLE 16-17  OK'!K36/'GRILLE 15-16 manuel V11 (2)'!K33)-1</f>
        <v>0</v>
      </c>
      <c r="L39" s="153">
        <f>('GRILLE 16-17  OK'!L36/'GRILLE 15-16 manuel V11 (2)'!L33)-1</f>
        <v>0</v>
      </c>
      <c r="M39" s="153">
        <f>('GRILLE 16-17  OK'!M36/'GRILLE 15-16 manuel V11 (2)'!M33)-1</f>
        <v>0</v>
      </c>
      <c r="N39" s="153">
        <f>('GRILLE 16-17  OK'!N36/'GRILLE 15-16 manuel V11 (2)'!N33)-1</f>
        <v>0</v>
      </c>
      <c r="O39" s="153">
        <f>('GRILLE 16-17  OK'!O36/'GRILLE 15-16 manuel V11 (2)'!O33)-1</f>
        <v>0</v>
      </c>
      <c r="P39" s="155">
        <f>('GRILLE 16-17  OK'!P36/'GRILLE 15-16 manuel V11 (2)'!P33)-1</f>
        <v>0</v>
      </c>
    </row>
    <row r="40" spans="2:16" ht="15" customHeight="1" thickBot="1" x14ac:dyDescent="0.4">
      <c r="B40" s="90" t="s">
        <v>59</v>
      </c>
      <c r="C40" s="162">
        <f>('GRILLE 16-17  OK'!C37/'GRILLE 15-16 manuel V11 (2)'!C34)-1</f>
        <v>0</v>
      </c>
      <c r="D40" s="163">
        <f>('GRILLE 16-17  OK'!D37/'GRILLE 15-16 manuel V11 (2)'!D34)-1</f>
        <v>0</v>
      </c>
      <c r="E40" s="163">
        <f>('GRILLE 16-17  OK'!E37/'GRILLE 15-16 manuel V11 (2)'!E34)-1</f>
        <v>0</v>
      </c>
      <c r="F40" s="164">
        <f>('GRILLE 16-17  OK'!F37/'GRILLE 15-16 manuel V11 (2)'!F34)-1</f>
        <v>0</v>
      </c>
      <c r="G40" s="165">
        <f>('GRILLE 16-17  OK'!G37/'GRILLE 15-16 manuel V11 (2)'!G34)-1</f>
        <v>0</v>
      </c>
      <c r="H40" s="166">
        <f>('GRILLE 16-17  OK'!H37/'GRILLE 15-16 manuel V11 (2)'!H34)-1</f>
        <v>0</v>
      </c>
      <c r="I40" s="163">
        <f>('GRILLE 16-17  OK'!I37/'GRILLE 15-16 manuel V11 (2)'!I34)-1</f>
        <v>0</v>
      </c>
      <c r="J40" s="163">
        <f>('GRILLE 16-17  OK'!J37/'GRILLE 15-16 manuel V11 (2)'!J34)-1</f>
        <v>0</v>
      </c>
      <c r="K40" s="163">
        <f>('GRILLE 16-17  OK'!K37/'GRILLE 15-16 manuel V11 (2)'!K34)-1</f>
        <v>0</v>
      </c>
      <c r="L40" s="163">
        <f>('GRILLE 16-17  OK'!L37/'GRILLE 15-16 manuel V11 (2)'!L34)-1</f>
        <v>0</v>
      </c>
      <c r="M40" s="163">
        <f>('GRILLE 16-17  OK'!M37/'GRILLE 15-16 manuel V11 (2)'!M34)-1</f>
        <v>0</v>
      </c>
      <c r="N40" s="163">
        <f>('GRILLE 16-17  OK'!N37/'GRILLE 15-16 manuel V11 (2)'!N34)-1</f>
        <v>0</v>
      </c>
      <c r="O40" s="163">
        <f>('GRILLE 16-17  OK'!O37/'GRILLE 15-16 manuel V11 (2)'!O34)-1</f>
        <v>0</v>
      </c>
      <c r="P40" s="167">
        <f>('GRILLE 16-17  OK'!P37/'GRILLE 15-16 manuel V11 (2)'!P34)-1</f>
        <v>0</v>
      </c>
    </row>
    <row r="41" spans="2:16" ht="15" customHeight="1" x14ac:dyDescent="0.35"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2:16" ht="15" customHeight="1" thickBot="1" x14ac:dyDescent="0.4">
      <c r="B42" s="22" t="s">
        <v>30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</row>
    <row r="43" spans="2:16" ht="15" customHeight="1" x14ac:dyDescent="0.35">
      <c r="B43" s="112" t="s">
        <v>33</v>
      </c>
      <c r="C43" s="125">
        <f>('GRILLE 16-17  OK'!C40/'GRILLE 15-16 manuel V11 (2)'!C37)-1</f>
        <v>0</v>
      </c>
      <c r="D43" s="153">
        <f>('GRILLE 16-17  OK'!D40/'GRILLE 15-16 manuel V11 (2)'!D37)-1</f>
        <v>0</v>
      </c>
      <c r="E43" s="153">
        <f>('GRILLE 16-17  OK'!E40/'GRILLE 15-16 manuel V11 (2)'!E37)-1</f>
        <v>0</v>
      </c>
      <c r="F43" s="126">
        <f>('GRILLE 16-17  OK'!F40/'GRILLE 15-16 manuel V11 (2)'!F37)-1</f>
        <v>0</v>
      </c>
      <c r="G43" s="154">
        <f>('GRILLE 16-17  OK'!G40/'GRILLE 15-16 manuel V11 (2)'!G37)-1</f>
        <v>0</v>
      </c>
      <c r="H43" s="152">
        <f>('GRILLE 16-17  OK'!H40/'GRILLE 15-16 manuel V11 (2)'!H37)-1</f>
        <v>0</v>
      </c>
      <c r="I43" s="153">
        <f>('GRILLE 16-17  OK'!I40/'GRILLE 15-16 manuel V11 (2)'!I37)-1</f>
        <v>0</v>
      </c>
      <c r="J43" s="153">
        <f>('GRILLE 16-17  OK'!J40/'GRILLE 15-16 manuel V11 (2)'!J37)-1</f>
        <v>0</v>
      </c>
      <c r="K43" s="153">
        <f>('GRILLE 16-17  OK'!K40/'GRILLE 15-16 manuel V11 (2)'!K37)-1</f>
        <v>0</v>
      </c>
      <c r="L43" s="153">
        <f>('GRILLE 16-17  OK'!L40/'GRILLE 15-16 manuel V11 (2)'!L37)-1</f>
        <v>0</v>
      </c>
      <c r="M43" s="153">
        <f>('GRILLE 16-17  OK'!M40/'GRILLE 15-16 manuel V11 (2)'!M37)-1</f>
        <v>0</v>
      </c>
      <c r="N43" s="153">
        <f>('GRILLE 16-17  OK'!N40/'GRILLE 15-16 manuel V11 (2)'!N37)-1</f>
        <v>0</v>
      </c>
      <c r="O43" s="153">
        <f>('GRILLE 16-17  OK'!O40/'GRILLE 15-16 manuel V11 (2)'!O37)-1</f>
        <v>0</v>
      </c>
      <c r="P43" s="155">
        <f>('GRILLE 16-17  OK'!P40/'GRILLE 15-16 manuel V11 (2)'!P37)-1</f>
        <v>0</v>
      </c>
    </row>
    <row r="44" spans="2:16" ht="15" customHeight="1" x14ac:dyDescent="0.35">
      <c r="B44" s="113" t="s">
        <v>34</v>
      </c>
      <c r="C44" s="156">
        <f>('GRILLE 16-17  OK'!C41/'GRILLE 15-16 manuel V11 (2)'!C38)-1</f>
        <v>0</v>
      </c>
      <c r="D44" s="157">
        <f>('GRILLE 16-17  OK'!D41/'GRILLE 15-16 manuel V11 (2)'!D38)-1</f>
        <v>0</v>
      </c>
      <c r="E44" s="157">
        <f>('GRILLE 16-17  OK'!E41/'GRILLE 15-16 manuel V11 (2)'!E38)-1</f>
        <v>0</v>
      </c>
      <c r="F44" s="158">
        <f>('GRILLE 16-17  OK'!F41/'GRILLE 15-16 manuel V11 (2)'!F38)-1</f>
        <v>0</v>
      </c>
      <c r="G44" s="159">
        <f>('GRILLE 16-17  OK'!G41/'GRILLE 15-16 manuel V11 (2)'!G38)-1</f>
        <v>0</v>
      </c>
      <c r="H44" s="160">
        <f>('GRILLE 16-17  OK'!H41/'GRILLE 15-16 manuel V11 (2)'!H38)-1</f>
        <v>0</v>
      </c>
      <c r="I44" s="157">
        <f>('GRILLE 16-17  OK'!I41/'GRILLE 15-16 manuel V11 (2)'!I38)-1</f>
        <v>0</v>
      </c>
      <c r="J44" s="157">
        <f>('GRILLE 16-17  OK'!J41/'GRILLE 15-16 manuel V11 (2)'!J38)-1</f>
        <v>0</v>
      </c>
      <c r="K44" s="157">
        <f>('GRILLE 16-17  OK'!K41/'GRILLE 15-16 manuel V11 (2)'!K38)-1</f>
        <v>0</v>
      </c>
      <c r="L44" s="157">
        <f>('GRILLE 16-17  OK'!L41/'GRILLE 15-16 manuel V11 (2)'!L38)-1</f>
        <v>0</v>
      </c>
      <c r="M44" s="157">
        <f>('GRILLE 16-17  OK'!M41/'GRILLE 15-16 manuel V11 (2)'!M38)-1</f>
        <v>0</v>
      </c>
      <c r="N44" s="157">
        <f>('GRILLE 16-17  OK'!N41/'GRILLE 15-16 manuel V11 (2)'!N38)-1</f>
        <v>0</v>
      </c>
      <c r="O44" s="157">
        <f>('GRILLE 16-17  OK'!O41/'GRILLE 15-16 manuel V11 (2)'!O38)-1</f>
        <v>0</v>
      </c>
      <c r="P44" s="161">
        <f>('GRILLE 16-17  OK'!P41/'GRILLE 15-16 manuel V11 (2)'!P38)-1</f>
        <v>0</v>
      </c>
    </row>
    <row r="45" spans="2:16" ht="15" customHeight="1" x14ac:dyDescent="0.35">
      <c r="B45" s="113" t="s">
        <v>35</v>
      </c>
      <c r="C45" s="156">
        <f>('GRILLE 16-17  OK'!C42/'GRILLE 15-16 manuel V11 (2)'!C39)-1</f>
        <v>0</v>
      </c>
      <c r="D45" s="157">
        <f>('GRILLE 16-17  OK'!D42/'GRILLE 15-16 manuel V11 (2)'!D39)-1</f>
        <v>0</v>
      </c>
      <c r="E45" s="157">
        <f>('GRILLE 16-17  OK'!E42/'GRILLE 15-16 manuel V11 (2)'!E39)-1</f>
        <v>0</v>
      </c>
      <c r="F45" s="158">
        <f>('GRILLE 16-17  OK'!F42/'GRILLE 15-16 manuel V11 (2)'!F39)-1</f>
        <v>0</v>
      </c>
      <c r="G45" s="159">
        <f>('GRILLE 16-17  OK'!G42/'GRILLE 15-16 manuel V11 (2)'!G39)-1</f>
        <v>0</v>
      </c>
      <c r="H45" s="160">
        <f>('GRILLE 16-17  OK'!H42/'GRILLE 15-16 manuel V11 (2)'!H39)-1</f>
        <v>0</v>
      </c>
      <c r="I45" s="157">
        <f>('GRILLE 16-17  OK'!I42/'GRILLE 15-16 manuel V11 (2)'!I39)-1</f>
        <v>0</v>
      </c>
      <c r="J45" s="157">
        <f>('GRILLE 16-17  OK'!J42/'GRILLE 15-16 manuel V11 (2)'!J39)-1</f>
        <v>0</v>
      </c>
      <c r="K45" s="157">
        <f>('GRILLE 16-17  OK'!K42/'GRILLE 15-16 manuel V11 (2)'!K39)-1</f>
        <v>0</v>
      </c>
      <c r="L45" s="157">
        <f>('GRILLE 16-17  OK'!L42/'GRILLE 15-16 manuel V11 (2)'!L39)-1</f>
        <v>0</v>
      </c>
      <c r="M45" s="157">
        <f>('GRILLE 16-17  OK'!M42/'GRILLE 15-16 manuel V11 (2)'!M39)-1</f>
        <v>0</v>
      </c>
      <c r="N45" s="157">
        <f>('GRILLE 16-17  OK'!N42/'GRILLE 15-16 manuel V11 (2)'!N39)-1</f>
        <v>0</v>
      </c>
      <c r="O45" s="157">
        <f>('GRILLE 16-17  OK'!O42/'GRILLE 15-16 manuel V11 (2)'!O39)-1</f>
        <v>0</v>
      </c>
      <c r="P45" s="161">
        <f>('GRILLE 16-17  OK'!P42/'GRILLE 15-16 manuel V11 (2)'!P39)-1</f>
        <v>0</v>
      </c>
    </row>
    <row r="46" spans="2:16" ht="15" customHeight="1" x14ac:dyDescent="0.35">
      <c r="B46" s="113" t="s">
        <v>36</v>
      </c>
      <c r="C46" s="156">
        <f>('GRILLE 16-17  OK'!C43/'GRILLE 15-16 manuel V11 (2)'!C40)-1</f>
        <v>0</v>
      </c>
      <c r="D46" s="157">
        <f>('GRILLE 16-17  OK'!D43/'GRILLE 15-16 manuel V11 (2)'!D40)-1</f>
        <v>0</v>
      </c>
      <c r="E46" s="157">
        <f>('GRILLE 16-17  OK'!E43/'GRILLE 15-16 manuel V11 (2)'!E40)-1</f>
        <v>0</v>
      </c>
      <c r="F46" s="158">
        <f>('GRILLE 16-17  OK'!F43/'GRILLE 15-16 manuel V11 (2)'!F40)-1</f>
        <v>0</v>
      </c>
      <c r="G46" s="159">
        <f>('GRILLE 16-17  OK'!G43/'GRILLE 15-16 manuel V11 (2)'!G40)-1</f>
        <v>0</v>
      </c>
      <c r="H46" s="160">
        <f>('GRILLE 16-17  OK'!H43/'GRILLE 15-16 manuel V11 (2)'!H40)-1</f>
        <v>0</v>
      </c>
      <c r="I46" s="157">
        <f>('GRILLE 16-17  OK'!I43/'GRILLE 15-16 manuel V11 (2)'!I40)-1</f>
        <v>0</v>
      </c>
      <c r="J46" s="157">
        <f>('GRILLE 16-17  OK'!J43/'GRILLE 15-16 manuel V11 (2)'!J40)-1</f>
        <v>0</v>
      </c>
      <c r="K46" s="157">
        <f>('GRILLE 16-17  OK'!K43/'GRILLE 15-16 manuel V11 (2)'!K40)-1</f>
        <v>0</v>
      </c>
      <c r="L46" s="157">
        <f>('GRILLE 16-17  OK'!L43/'GRILLE 15-16 manuel V11 (2)'!L40)-1</f>
        <v>0</v>
      </c>
      <c r="M46" s="157">
        <f>('GRILLE 16-17  OK'!M43/'GRILLE 15-16 manuel V11 (2)'!M40)-1</f>
        <v>0</v>
      </c>
      <c r="N46" s="157">
        <f>('GRILLE 16-17  OK'!N43/'GRILLE 15-16 manuel V11 (2)'!N40)-1</f>
        <v>0</v>
      </c>
      <c r="O46" s="157">
        <f>('GRILLE 16-17  OK'!O43/'GRILLE 15-16 manuel V11 (2)'!O40)-1</f>
        <v>0</v>
      </c>
      <c r="P46" s="161">
        <f>('GRILLE 16-17  OK'!P43/'GRILLE 15-16 manuel V11 (2)'!P40)-1</f>
        <v>0</v>
      </c>
    </row>
    <row r="47" spans="2:16" ht="15" customHeight="1" thickBot="1" x14ac:dyDescent="0.4">
      <c r="B47" s="114" t="s">
        <v>37</v>
      </c>
      <c r="C47" s="162">
        <f>('GRILLE 16-17  OK'!C44/'GRILLE 15-16 manuel V11 (2)'!C41)-1</f>
        <v>0</v>
      </c>
      <c r="D47" s="163">
        <f>('GRILLE 16-17  OK'!D44/'GRILLE 15-16 manuel V11 (2)'!D41)-1</f>
        <v>0</v>
      </c>
      <c r="E47" s="163">
        <f>('GRILLE 16-17  OK'!E44/'GRILLE 15-16 manuel V11 (2)'!E41)-1</f>
        <v>0</v>
      </c>
      <c r="F47" s="164">
        <f>('GRILLE 16-17  OK'!F44/'GRILLE 15-16 manuel V11 (2)'!F41)-1</f>
        <v>0</v>
      </c>
      <c r="G47" s="165">
        <f>('GRILLE 16-17  OK'!G44/'GRILLE 15-16 manuel V11 (2)'!G41)-1</f>
        <v>0</v>
      </c>
      <c r="H47" s="166">
        <f>('GRILLE 16-17  OK'!H44/'GRILLE 15-16 manuel V11 (2)'!H41)-1</f>
        <v>0</v>
      </c>
      <c r="I47" s="163">
        <f>('GRILLE 16-17  OK'!I44/'GRILLE 15-16 manuel V11 (2)'!I41)-1</f>
        <v>0</v>
      </c>
      <c r="J47" s="163">
        <f>('GRILLE 16-17  OK'!J44/'GRILLE 15-16 manuel V11 (2)'!J41)-1</f>
        <v>0</v>
      </c>
      <c r="K47" s="163">
        <f>('GRILLE 16-17  OK'!K44/'GRILLE 15-16 manuel V11 (2)'!K41)-1</f>
        <v>0</v>
      </c>
      <c r="L47" s="163">
        <f>('GRILLE 16-17  OK'!L44/'GRILLE 15-16 manuel V11 (2)'!L41)-1</f>
        <v>0</v>
      </c>
      <c r="M47" s="163">
        <f>('GRILLE 16-17  OK'!M44/'GRILLE 15-16 manuel V11 (2)'!M41)-1</f>
        <v>0</v>
      </c>
      <c r="N47" s="163">
        <f>('GRILLE 16-17  OK'!N44/'GRILLE 15-16 manuel V11 (2)'!N41)-1</f>
        <v>0</v>
      </c>
      <c r="O47" s="163">
        <f>('GRILLE 16-17  OK'!O44/'GRILLE 15-16 manuel V11 (2)'!O41)-1</f>
        <v>0</v>
      </c>
      <c r="P47" s="167">
        <f>('GRILLE 16-17  OK'!P44/'GRILLE 15-16 manuel V11 (2)'!P41)-1</f>
        <v>0</v>
      </c>
    </row>
    <row r="48" spans="2:16" ht="15" customHeight="1" x14ac:dyDescent="0.35"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</row>
    <row r="49" spans="2:16" ht="15" customHeight="1" thickBot="1" x14ac:dyDescent="0.4">
      <c r="B49" s="22" t="s">
        <v>31</v>
      </c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</row>
    <row r="50" spans="2:16" ht="15" customHeight="1" thickBot="1" x14ac:dyDescent="0.4">
      <c r="B50" s="112" t="s">
        <v>43</v>
      </c>
      <c r="C50" s="479" t="s">
        <v>82</v>
      </c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1"/>
    </row>
    <row r="51" spans="2:16" ht="15" customHeight="1" x14ac:dyDescent="0.35">
      <c r="B51" s="113" t="s">
        <v>55</v>
      </c>
      <c r="C51" s="169">
        <f>('GRILLE 16-17  OK'!C48/'GRILLE 15-16 manuel V11 (2)'!C45)-1</f>
        <v>0</v>
      </c>
      <c r="D51" s="170">
        <f>('GRILLE 16-17  OK'!D48/'GRILLE 15-16 manuel V11 (2)'!D45)-1</f>
        <v>0</v>
      </c>
      <c r="E51" s="170">
        <f>('GRILLE 16-17  OK'!E48/'GRILLE 15-16 manuel V11 (2)'!E45)-1</f>
        <v>0</v>
      </c>
      <c r="F51" s="171">
        <f>('GRILLE 16-17  OK'!F48/'GRILLE 15-16 manuel V11 (2)'!F45)-1</f>
        <v>0</v>
      </c>
      <c r="G51" s="154">
        <f>('GRILLE 16-17  OK'!G48/'GRILLE 15-16 manuel V11 (2)'!G45)-1</f>
        <v>0</v>
      </c>
      <c r="H51" s="172">
        <f>('GRILLE 16-17  OK'!H48/'GRILLE 15-16 manuel V11 (2)'!H45)-1</f>
        <v>0</v>
      </c>
      <c r="I51" s="170">
        <f>('GRILLE 16-17  OK'!I48/'GRILLE 15-16 manuel V11 (2)'!I45)-1</f>
        <v>0</v>
      </c>
      <c r="J51" s="170">
        <f>('GRILLE 16-17  OK'!J48/'GRILLE 15-16 manuel V11 (2)'!J45)-1</f>
        <v>0</v>
      </c>
      <c r="K51" s="170">
        <f>('GRILLE 16-17  OK'!K48/'GRILLE 15-16 manuel V11 (2)'!K45)-1</f>
        <v>0</v>
      </c>
      <c r="L51" s="170">
        <f>('GRILLE 16-17  OK'!L48/'GRILLE 15-16 manuel V11 (2)'!L45)-1</f>
        <v>0</v>
      </c>
      <c r="M51" s="170">
        <f>('GRILLE 16-17  OK'!M48/'GRILLE 15-16 manuel V11 (2)'!M45)-1</f>
        <v>0</v>
      </c>
      <c r="N51" s="170">
        <f>('GRILLE 16-17  OK'!N48/'GRILLE 15-16 manuel V11 (2)'!N45)-1</f>
        <v>0</v>
      </c>
      <c r="O51" s="170">
        <f>('GRILLE 16-17  OK'!O48/'GRILLE 15-16 manuel V11 (2)'!O45)-1</f>
        <v>0</v>
      </c>
      <c r="P51" s="173">
        <f>('GRILLE 16-17  OK'!P48/'GRILLE 15-16 manuel V11 (2)'!P45)-1</f>
        <v>0</v>
      </c>
    </row>
    <row r="52" spans="2:16" ht="15" customHeight="1" x14ac:dyDescent="0.35">
      <c r="B52" s="113" t="s">
        <v>28</v>
      </c>
      <c r="C52" s="156">
        <f>('GRILLE 16-17  OK'!C49/'GRILLE 15-16 manuel V11 (2)'!C46)-1</f>
        <v>5.0761421319795996E-3</v>
      </c>
      <c r="D52" s="157">
        <f>('GRILLE 16-17  OK'!D49/'GRILLE 15-16 manuel V11 (2)'!D46)-1</f>
        <v>5.3475935828877219E-3</v>
      </c>
      <c r="E52" s="157">
        <f>('GRILLE 16-17  OK'!E49/'GRILLE 15-16 manuel V11 (2)'!E46)-1</f>
        <v>5.0955414012738842E-3</v>
      </c>
      <c r="F52" s="158">
        <f>('GRILLE 16-17  OK'!F49/'GRILLE 15-16 manuel V11 (2)'!F46)-1</f>
        <v>5.4421768707482165E-3</v>
      </c>
      <c r="G52" s="159">
        <f>('GRILLE 16-17  OK'!G49/'GRILLE 15-16 manuel V11 (2)'!G46)-1</f>
        <v>4.6511627906977715E-3</v>
      </c>
      <c r="H52" s="160">
        <f>('GRILLE 16-17  OK'!H49/'GRILLE 15-16 manuel V11 (2)'!H46)-1</f>
        <v>4.8387096774193949E-3</v>
      </c>
      <c r="I52" s="157">
        <f>('GRILLE 16-17  OK'!I49/'GRILLE 15-16 manuel V11 (2)'!I46)-1</f>
        <v>4.9999999999998934E-3</v>
      </c>
      <c r="J52" s="157">
        <f>('GRILLE 16-17  OK'!J49/'GRILLE 15-16 manuel V11 (2)'!J46)-1</f>
        <v>5.2631578947368585E-3</v>
      </c>
      <c r="K52" s="157">
        <f>('GRILLE 16-17  OK'!K49/'GRILLE 15-16 manuel V11 (2)'!K46)-1</f>
        <v>5.5045871559633586E-3</v>
      </c>
      <c r="L52" s="157">
        <f>('GRILLE 16-17  OK'!L49/'GRILLE 15-16 manuel V11 (2)'!L46)-1</f>
        <v>5.7692307692307487E-3</v>
      </c>
      <c r="M52" s="157">
        <f>('GRILLE 16-17  OK'!M49/'GRILLE 15-16 manuel V11 (2)'!M46)-1</f>
        <v>4.9999999999998934E-3</v>
      </c>
      <c r="N52" s="157">
        <f>('GRILLE 16-17  OK'!N49/'GRILLE 15-16 manuel V11 (2)'!N46)-1</f>
        <v>5.3191489361701372E-3</v>
      </c>
      <c r="O52" s="157">
        <f>('GRILLE 16-17  OK'!O49/'GRILLE 15-16 manuel V11 (2)'!O46)-1</f>
        <v>4.4943820224718767E-3</v>
      </c>
      <c r="P52" s="161">
        <f>('GRILLE 16-17  OK'!P49/'GRILLE 15-16 manuel V11 (2)'!P46)-1</f>
        <v>4.761904761904745E-3</v>
      </c>
    </row>
    <row r="53" spans="2:16" ht="15" customHeight="1" x14ac:dyDescent="0.35">
      <c r="B53" s="113" t="s">
        <v>29</v>
      </c>
      <c r="C53" s="156">
        <f>('GRILLE 16-17  OK'!C50/'GRILLE 15-16 manuel V11 (2)'!C47)-1</f>
        <v>5.050505050504972E-3</v>
      </c>
      <c r="D53" s="157">
        <f>('GRILLE 16-17  OK'!D50/'GRILLE 15-16 manuel V11 (2)'!D47)-1</f>
        <v>5.3191489361701372E-3</v>
      </c>
      <c r="E53" s="157">
        <f>('GRILLE 16-17  OK'!E50/'GRILLE 15-16 manuel V11 (2)'!E47)-1</f>
        <v>5.0632911392405333E-3</v>
      </c>
      <c r="F53" s="158">
        <f>('GRILLE 16-17  OK'!F50/'GRILLE 15-16 manuel V11 (2)'!F47)-1</f>
        <v>5.4054054054053502E-3</v>
      </c>
      <c r="G53" s="159">
        <f>('GRILLE 16-17  OK'!G50/'GRILLE 15-16 manuel V11 (2)'!G47)-1</f>
        <v>4.5454545454546302E-3</v>
      </c>
      <c r="H53" s="160">
        <f>('GRILLE 16-17  OK'!H50/'GRILLE 15-16 manuel V11 (2)'!H47)-1</f>
        <v>4.7244094488188004E-3</v>
      </c>
      <c r="I53" s="157">
        <f>('GRILLE 16-17  OK'!I50/'GRILLE 15-16 manuel V11 (2)'!I47)-1</f>
        <v>4.9180327868851847E-3</v>
      </c>
      <c r="J53" s="157">
        <f>('GRILLE 16-17  OK'!J50/'GRILLE 15-16 manuel V11 (2)'!J47)-1</f>
        <v>5.12820512820511E-3</v>
      </c>
      <c r="K53" s="157">
        <f>('GRILLE 16-17  OK'!K50/'GRILLE 15-16 manuel V11 (2)'!K47)-1</f>
        <v>5.3571428571428381E-3</v>
      </c>
      <c r="L53" s="157">
        <f>('GRILLE 16-17  OK'!L50/'GRILLE 15-16 manuel V11 (2)'!L47)-1</f>
        <v>5.6074766355140859E-3</v>
      </c>
      <c r="M53" s="157">
        <f>('GRILLE 16-17  OK'!M50/'GRILLE 15-16 manuel V11 (2)'!M47)-1</f>
        <v>5.8823529411764497E-3</v>
      </c>
      <c r="N53" s="157">
        <f>('GRILLE 16-17  OK'!N50/'GRILLE 15-16 manuel V11 (2)'!N47)-1</f>
        <v>6.1855670103092564E-3</v>
      </c>
      <c r="O53" s="157">
        <f>('GRILLE 16-17  OK'!O50/'GRILLE 15-16 manuel V11 (2)'!O47)-1</f>
        <v>4.3478260869564966E-3</v>
      </c>
      <c r="P53" s="161">
        <f>('GRILLE 16-17  OK'!P50/'GRILLE 15-16 manuel V11 (2)'!P47)-1</f>
        <v>4.5977011494253706E-3</v>
      </c>
    </row>
    <row r="54" spans="2:16" ht="15" customHeight="1" x14ac:dyDescent="0.35">
      <c r="B54" s="113" t="s">
        <v>32</v>
      </c>
      <c r="C54" s="156">
        <f>('GRILLE 16-17  OK'!C51/'GRILLE 15-16 manuel V11 (2)'!C48)-1</f>
        <v>2.0833333333333259E-2</v>
      </c>
      <c r="D54" s="157">
        <f>('GRILLE 16-17  OK'!D51/'GRILLE 15-16 manuel V11 (2)'!D48)-1</f>
        <v>2.0833333333333259E-2</v>
      </c>
      <c r="E54" s="157">
        <f>('GRILLE 16-17  OK'!E51/'GRILLE 15-16 manuel V11 (2)'!E48)-1</f>
        <v>2.0833333333333259E-2</v>
      </c>
      <c r="F54" s="158">
        <f>('GRILLE 16-17  OK'!F51/'GRILLE 15-16 manuel V11 (2)'!F48)-1</f>
        <v>2.0833333333333259E-2</v>
      </c>
      <c r="G54" s="159">
        <f>('GRILLE 16-17  OK'!G51/'GRILLE 15-16 manuel V11 (2)'!G48)-1</f>
        <v>2.0833333333333259E-2</v>
      </c>
      <c r="H54" s="160">
        <f>('GRILLE 16-17  OK'!H51/'GRILLE 15-16 manuel V11 (2)'!H48)-1</f>
        <v>2.0833333333333259E-2</v>
      </c>
      <c r="I54" s="157">
        <f>('GRILLE 16-17  OK'!I51/'GRILLE 15-16 manuel V11 (2)'!I48)-1</f>
        <v>2.0833333333333259E-2</v>
      </c>
      <c r="J54" s="157">
        <f>('GRILLE 16-17  OK'!J51/'GRILLE 15-16 manuel V11 (2)'!J48)-1</f>
        <v>2.0833333333333259E-2</v>
      </c>
      <c r="K54" s="157">
        <f>('GRILLE 16-17  OK'!K51/'GRILLE 15-16 manuel V11 (2)'!K48)-1</f>
        <v>2.0833333333333259E-2</v>
      </c>
      <c r="L54" s="157">
        <f>('GRILLE 16-17  OK'!L51/'GRILLE 15-16 manuel V11 (2)'!L48)-1</f>
        <v>2.0833333333333259E-2</v>
      </c>
      <c r="M54" s="157">
        <f>('GRILLE 16-17  OK'!M51/'GRILLE 15-16 manuel V11 (2)'!M48)-1</f>
        <v>2.0833333333333259E-2</v>
      </c>
      <c r="N54" s="157">
        <f>('GRILLE 16-17  OK'!N51/'GRILLE 15-16 manuel V11 (2)'!N48)-1</f>
        <v>2.0833333333333259E-2</v>
      </c>
      <c r="O54" s="157">
        <f>('GRILLE 16-17  OK'!O51/'GRILLE 15-16 manuel V11 (2)'!O48)-1</f>
        <v>2.0833333333333259E-2</v>
      </c>
      <c r="P54" s="161">
        <f>('GRILLE 16-17  OK'!P51/'GRILLE 15-16 manuel V11 (2)'!P48)-1</f>
        <v>2.0833333333333259E-2</v>
      </c>
    </row>
    <row r="55" spans="2:16" ht="15" customHeight="1" thickBot="1" x14ac:dyDescent="0.4">
      <c r="B55" s="114" t="s">
        <v>42</v>
      </c>
      <c r="C55" s="162">
        <f>('GRILLE 16-17  OK'!C52/'GRILLE 15-16 manuel V11 (2)'!C49)-1</f>
        <v>2.0212765957446699E-2</v>
      </c>
      <c r="D55" s="163">
        <f>('GRILLE 16-17  OK'!D52/'GRILLE 15-16 manuel V11 (2)'!D49)-1</f>
        <v>2.0000000000000018E-2</v>
      </c>
      <c r="E55" s="163">
        <f>('GRILLE 16-17  OK'!E52/'GRILLE 15-16 manuel V11 (2)'!E49)-1</f>
        <v>2.0833333333333259E-2</v>
      </c>
      <c r="F55" s="164">
        <f>('GRILLE 16-17  OK'!F52/'GRILLE 15-16 manuel V11 (2)'!F49)-1</f>
        <v>2.1212121212121238E-2</v>
      </c>
      <c r="G55" s="165">
        <f>('GRILLE 16-17  OK'!G52/'GRILLE 15-16 manuel V11 (2)'!G49)-1</f>
        <v>2.1428571428571352E-2</v>
      </c>
      <c r="H55" s="166">
        <f>('GRILLE 16-17  OK'!H52/'GRILLE 15-16 manuel V11 (2)'!H49)-1</f>
        <v>2.1428571428571352E-2</v>
      </c>
      <c r="I55" s="163">
        <f>('GRILLE 16-17  OK'!I52/'GRILLE 15-16 manuel V11 (2)'!I49)-1</f>
        <v>2.1428571428571352E-2</v>
      </c>
      <c r="J55" s="163">
        <f>('GRILLE 16-17  OK'!J52/'GRILLE 15-16 manuel V11 (2)'!J49)-1</f>
        <v>2.1428571428571352E-2</v>
      </c>
      <c r="K55" s="163">
        <f>('GRILLE 16-17  OK'!K52/'GRILLE 15-16 manuel V11 (2)'!K49)-1</f>
        <v>2.1428571428571352E-2</v>
      </c>
      <c r="L55" s="163">
        <f>('GRILLE 16-17  OK'!L52/'GRILLE 15-16 manuel V11 (2)'!L49)-1</f>
        <v>2.1428571428571352E-2</v>
      </c>
      <c r="M55" s="163">
        <f>('GRILLE 16-17  OK'!M52/'GRILLE 15-16 manuel V11 (2)'!M49)-1</f>
        <v>2.1428571428571352E-2</v>
      </c>
      <c r="N55" s="163">
        <f>('GRILLE 16-17  OK'!N52/'GRILLE 15-16 manuel V11 (2)'!N49)-1</f>
        <v>2.1428571428571352E-2</v>
      </c>
      <c r="O55" s="163">
        <f>('GRILLE 16-17  OK'!O52/'GRILLE 15-16 manuel V11 (2)'!O49)-1</f>
        <v>2.1428571428571352E-2</v>
      </c>
      <c r="P55" s="167">
        <f>('GRILLE 16-17  OK'!P52/'GRILLE 15-16 manuel V11 (2)'!P49)-1</f>
        <v>2.1428571428571352E-2</v>
      </c>
    </row>
    <row r="56" spans="2:16" ht="15" customHeight="1" x14ac:dyDescent="0.35"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</row>
    <row r="57" spans="2:16" ht="15" customHeight="1" thickBot="1" x14ac:dyDescent="0.4">
      <c r="B57" s="22" t="s">
        <v>47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</row>
    <row r="58" spans="2:16" ht="15" customHeight="1" x14ac:dyDescent="0.35">
      <c r="B58" s="89" t="s">
        <v>50</v>
      </c>
      <c r="C58" s="125">
        <f>('GRILLE 16-17  OK'!C55/'GRILLE 15-16 manuel V11 (2)'!C52)-1</f>
        <v>1.9791666666666652E-2</v>
      </c>
      <c r="D58" s="153">
        <f>('GRILLE 16-17  OK'!D55/'GRILLE 15-16 manuel V11 (2)'!D52)-1</f>
        <v>2.0000000000000018E-2</v>
      </c>
      <c r="E58" s="153">
        <f>('GRILLE 16-17  OK'!E55/'GRILLE 15-16 manuel V11 (2)'!E52)-1</f>
        <v>2.0138888888888928E-2</v>
      </c>
      <c r="F58" s="126">
        <f>('GRILLE 16-17  OK'!F55/'GRILLE 15-16 manuel V11 (2)'!F52)-1</f>
        <v>1.9696969696969768E-2</v>
      </c>
      <c r="G58" s="154">
        <f>('GRILLE 16-17  OK'!G55/'GRILLE 15-16 manuel V11 (2)'!G52)-1</f>
        <v>2.0353982300884921E-2</v>
      </c>
      <c r="H58" s="152">
        <f>('GRILLE 16-17  OK'!H55/'GRILLE 15-16 manuel V11 (2)'!H52)-1</f>
        <v>2.0370370370370372E-2</v>
      </c>
      <c r="I58" s="153">
        <f>('GRILLE 16-17  OK'!I55/'GRILLE 15-16 manuel V11 (2)'!I52)-1</f>
        <v>2.0388349514563142E-2</v>
      </c>
      <c r="J58" s="153">
        <f>('GRILLE 16-17  OK'!J55/'GRILLE 15-16 manuel V11 (2)'!J52)-1</f>
        <v>2.0408163265306145E-2</v>
      </c>
      <c r="K58" s="153">
        <f>('GRILLE 16-17  OK'!K55/'GRILLE 15-16 manuel V11 (2)'!K52)-1</f>
        <v>2.0430107526881791E-2</v>
      </c>
      <c r="L58" s="153">
        <f>('GRILLE 16-17  OK'!L55/'GRILLE 15-16 manuel V11 (2)'!L52)-1</f>
        <v>2.0454545454545503E-2</v>
      </c>
      <c r="M58" s="153">
        <f>('GRILLE 16-17  OK'!M55/'GRILLE 15-16 manuel V11 (2)'!M52)-1</f>
        <v>2.0481927710843451E-2</v>
      </c>
      <c r="N58" s="153">
        <f>('GRILLE 16-17  OK'!N55/'GRILLE 15-16 manuel V11 (2)'!N52)-1</f>
        <v>2.051282051282044E-2</v>
      </c>
      <c r="O58" s="153">
        <f>('GRILLE 16-17  OK'!O55/'GRILLE 15-16 manuel V11 (2)'!O52)-1</f>
        <v>2.0547945205479534E-2</v>
      </c>
      <c r="P58" s="155">
        <f>('GRILLE 16-17  OK'!P55/'GRILLE 15-16 manuel V11 (2)'!P52)-1</f>
        <v>2.0588235294117574E-2</v>
      </c>
    </row>
    <row r="59" spans="2:16" ht="15" customHeight="1" x14ac:dyDescent="0.35">
      <c r="B59" s="60" t="s">
        <v>38</v>
      </c>
      <c r="C59" s="156">
        <f>('GRILLE 16-17  OK'!C56/'GRILLE 15-16 manuel V11 (2)'!C53)-1</f>
        <v>2.0833333333333259E-2</v>
      </c>
      <c r="D59" s="157">
        <f>('GRILLE 16-17  OK'!D56/'GRILLE 15-16 manuel V11 (2)'!D53)-1</f>
        <v>2.0833333333333259E-2</v>
      </c>
      <c r="E59" s="157">
        <f>('GRILLE 16-17  OK'!E56/'GRILLE 15-16 manuel V11 (2)'!E53)-1</f>
        <v>2.0833333333333259E-2</v>
      </c>
      <c r="F59" s="158">
        <f>('GRILLE 16-17  OK'!F56/'GRILLE 15-16 manuel V11 (2)'!F53)-1</f>
        <v>2.0833333333333259E-2</v>
      </c>
      <c r="G59" s="159">
        <f>('GRILLE 16-17  OK'!G56/'GRILLE 15-16 manuel V11 (2)'!G53)-1</f>
        <v>2.0833333333333259E-2</v>
      </c>
      <c r="H59" s="160">
        <f>('GRILLE 16-17  OK'!H56/'GRILLE 15-16 manuel V11 (2)'!H53)-1</f>
        <v>2.0833333333333259E-2</v>
      </c>
      <c r="I59" s="157">
        <f>('GRILLE 16-17  OK'!I56/'GRILLE 15-16 manuel V11 (2)'!I53)-1</f>
        <v>2.0833333333333259E-2</v>
      </c>
      <c r="J59" s="157">
        <f>('GRILLE 16-17  OK'!J56/'GRILLE 15-16 manuel V11 (2)'!J53)-1</f>
        <v>2.0833333333333259E-2</v>
      </c>
      <c r="K59" s="157">
        <f>('GRILLE 16-17  OK'!K56/'GRILLE 15-16 manuel V11 (2)'!K53)-1</f>
        <v>2.0833333333333259E-2</v>
      </c>
      <c r="L59" s="157">
        <f>('GRILLE 16-17  OK'!L56/'GRILLE 15-16 manuel V11 (2)'!L53)-1</f>
        <v>2.0833333333333259E-2</v>
      </c>
      <c r="M59" s="157">
        <f>('GRILLE 16-17  OK'!M56/'GRILLE 15-16 manuel V11 (2)'!M53)-1</f>
        <v>2.0833333333333259E-2</v>
      </c>
      <c r="N59" s="157">
        <f>('GRILLE 16-17  OK'!N56/'GRILLE 15-16 manuel V11 (2)'!N53)-1</f>
        <v>2.0833333333333259E-2</v>
      </c>
      <c r="O59" s="157">
        <f>('GRILLE 16-17  OK'!O56/'GRILLE 15-16 manuel V11 (2)'!O53)-1</f>
        <v>2.0833333333333259E-2</v>
      </c>
      <c r="P59" s="161">
        <f>('GRILLE 16-17  OK'!P56/'GRILLE 15-16 manuel V11 (2)'!P53)-1</f>
        <v>2.0833333333333259E-2</v>
      </c>
    </row>
    <row r="60" spans="2:16" ht="15" customHeight="1" x14ac:dyDescent="0.35">
      <c r="B60" s="60" t="s">
        <v>39</v>
      </c>
      <c r="C60" s="174" t="s">
        <v>83</v>
      </c>
      <c r="D60" s="175" t="s">
        <v>83</v>
      </c>
      <c r="E60" s="176" t="s">
        <v>83</v>
      </c>
      <c r="F60" s="177" t="s">
        <v>83</v>
      </c>
      <c r="G60" s="178" t="s">
        <v>83</v>
      </c>
      <c r="H60" s="176" t="s">
        <v>83</v>
      </c>
      <c r="I60" s="176" t="s">
        <v>83</v>
      </c>
      <c r="J60" s="175" t="s">
        <v>83</v>
      </c>
      <c r="K60" s="176" t="s">
        <v>83</v>
      </c>
      <c r="L60" s="175" t="s">
        <v>83</v>
      </c>
      <c r="M60" s="176" t="s">
        <v>83</v>
      </c>
      <c r="N60" s="175" t="s">
        <v>83</v>
      </c>
      <c r="O60" s="176" t="s">
        <v>83</v>
      </c>
      <c r="P60" s="179" t="s">
        <v>83</v>
      </c>
    </row>
    <row r="61" spans="2:16" ht="15" customHeight="1" x14ac:dyDescent="0.35">
      <c r="B61" s="60" t="s">
        <v>40</v>
      </c>
      <c r="C61" s="156">
        <f>('GRILLE 16-17  OK'!C58/'GRILLE 15-16 manuel V11 (2)'!C55)-1</f>
        <v>2.0588235294117574E-2</v>
      </c>
      <c r="D61" s="157">
        <f>('GRILLE 16-17  OK'!D58/'GRILLE 15-16 manuel V11 (2)'!D55)-1</f>
        <v>2.0588235294117574E-2</v>
      </c>
      <c r="E61" s="157">
        <f>('GRILLE 16-17  OK'!E58/'GRILLE 15-16 manuel V11 (2)'!E55)-1</f>
        <v>2.0588235294117574E-2</v>
      </c>
      <c r="F61" s="158">
        <f>('GRILLE 16-17  OK'!F58/'GRILLE 15-16 manuel V11 (2)'!F55)-1</f>
        <v>2.0588235294117574E-2</v>
      </c>
      <c r="G61" s="159">
        <f>('GRILLE 16-17  OK'!G58/'GRILLE 15-16 manuel V11 (2)'!G55)-1</f>
        <v>2.0588235294117574E-2</v>
      </c>
      <c r="H61" s="160">
        <f>('GRILLE 16-17  OK'!H58/'GRILLE 15-16 manuel V11 (2)'!H55)-1</f>
        <v>2.0588235294117574E-2</v>
      </c>
      <c r="I61" s="157">
        <f>('GRILLE 16-17  OK'!I58/'GRILLE 15-16 manuel V11 (2)'!I55)-1</f>
        <v>2.0588235294117574E-2</v>
      </c>
      <c r="J61" s="157">
        <f>('GRILLE 16-17  OK'!J58/'GRILLE 15-16 manuel V11 (2)'!J55)-1</f>
        <v>2.0588235294117574E-2</v>
      </c>
      <c r="K61" s="157">
        <f>('GRILLE 16-17  OK'!K58/'GRILLE 15-16 manuel V11 (2)'!K55)-1</f>
        <v>2.0588235294117574E-2</v>
      </c>
      <c r="L61" s="157">
        <f>('GRILLE 16-17  OK'!L58/'GRILLE 15-16 manuel V11 (2)'!L55)-1</f>
        <v>2.0588235294117574E-2</v>
      </c>
      <c r="M61" s="157">
        <f>('GRILLE 16-17  OK'!M58/'GRILLE 15-16 manuel V11 (2)'!M55)-1</f>
        <v>2.0588235294117574E-2</v>
      </c>
      <c r="N61" s="157">
        <f>('GRILLE 16-17  OK'!N58/'GRILLE 15-16 manuel V11 (2)'!N55)-1</f>
        <v>2.0588235294117574E-2</v>
      </c>
      <c r="O61" s="157">
        <f>('GRILLE 16-17  OK'!O58/'GRILLE 15-16 manuel V11 (2)'!O55)-1</f>
        <v>2.0588235294117574E-2</v>
      </c>
      <c r="P61" s="161">
        <f>('GRILLE 16-17  OK'!P58/'GRILLE 15-16 manuel V11 (2)'!P55)-1</f>
        <v>2.0588235294117574E-2</v>
      </c>
    </row>
    <row r="62" spans="2:16" ht="15" customHeight="1" x14ac:dyDescent="0.35">
      <c r="B62" s="60" t="s">
        <v>41</v>
      </c>
      <c r="C62" s="156">
        <f>('GRILLE 16-17  OK'!C59/'GRILLE 15-16 manuel V11 (2)'!C56)-1</f>
        <v>2.0588235294117574E-2</v>
      </c>
      <c r="D62" s="157">
        <f>('GRILLE 16-17  OK'!D59/'GRILLE 15-16 manuel V11 (2)'!D56)-1</f>
        <v>2.0588235294117574E-2</v>
      </c>
      <c r="E62" s="157">
        <f>('GRILLE 16-17  OK'!E59/'GRILLE 15-16 manuel V11 (2)'!E56)-1</f>
        <v>2.0588235294117574E-2</v>
      </c>
      <c r="F62" s="158">
        <f>('GRILLE 16-17  OK'!F59/'GRILLE 15-16 manuel V11 (2)'!F56)-1</f>
        <v>2.0588235294117574E-2</v>
      </c>
      <c r="G62" s="159">
        <f>('GRILLE 16-17  OK'!G59/'GRILLE 15-16 manuel V11 (2)'!G56)-1</f>
        <v>2.0588235294117574E-2</v>
      </c>
      <c r="H62" s="160">
        <f>('GRILLE 16-17  OK'!H59/'GRILLE 15-16 manuel V11 (2)'!H56)-1</f>
        <v>2.0588235294117574E-2</v>
      </c>
      <c r="I62" s="157">
        <f>('GRILLE 16-17  OK'!I59/'GRILLE 15-16 manuel V11 (2)'!I56)-1</f>
        <v>2.0588235294117574E-2</v>
      </c>
      <c r="J62" s="157">
        <f>('GRILLE 16-17  OK'!J59/'GRILLE 15-16 manuel V11 (2)'!J56)-1</f>
        <v>2.0588235294117574E-2</v>
      </c>
      <c r="K62" s="157">
        <f>('GRILLE 16-17  OK'!K59/'GRILLE 15-16 manuel V11 (2)'!K56)-1</f>
        <v>2.0588235294117574E-2</v>
      </c>
      <c r="L62" s="157">
        <f>('GRILLE 16-17  OK'!L59/'GRILLE 15-16 manuel V11 (2)'!L56)-1</f>
        <v>2.0588235294117574E-2</v>
      </c>
      <c r="M62" s="157">
        <f>('GRILLE 16-17  OK'!M59/'GRILLE 15-16 manuel V11 (2)'!M56)-1</f>
        <v>2.0588235294117574E-2</v>
      </c>
      <c r="N62" s="157">
        <f>('GRILLE 16-17  OK'!N59/'GRILLE 15-16 manuel V11 (2)'!N56)-1</f>
        <v>2.0588235294117574E-2</v>
      </c>
      <c r="O62" s="157">
        <f>('GRILLE 16-17  OK'!O59/'GRILLE 15-16 manuel V11 (2)'!O56)-1</f>
        <v>2.0588235294117574E-2</v>
      </c>
      <c r="P62" s="161">
        <f>('GRILLE 16-17  OK'!P59/'GRILLE 15-16 manuel V11 (2)'!P56)-1</f>
        <v>2.0588235294117574E-2</v>
      </c>
    </row>
    <row r="63" spans="2:16" ht="15" customHeight="1" thickBot="1" x14ac:dyDescent="0.4">
      <c r="B63" s="90" t="s">
        <v>51</v>
      </c>
      <c r="C63" s="162">
        <f>('GRILLE 16-17  OK'!C60/'GRILLE 15-16 manuel V11 (2)'!C57)-1</f>
        <v>2.0000000000000018E-2</v>
      </c>
      <c r="D63" s="163">
        <f>('GRILLE 16-17  OK'!D60/'GRILLE 15-16 manuel V11 (2)'!D57)-1</f>
        <v>2.0000000000000018E-2</v>
      </c>
      <c r="E63" s="163">
        <f>('GRILLE 16-17  OK'!E60/'GRILLE 15-16 manuel V11 (2)'!E57)-1</f>
        <v>2.0000000000000018E-2</v>
      </c>
      <c r="F63" s="164">
        <f>('GRILLE 16-17  OK'!F60/'GRILLE 15-16 manuel V11 (2)'!F57)-1</f>
        <v>2.0000000000000018E-2</v>
      </c>
      <c r="G63" s="165">
        <f>('GRILLE 16-17  OK'!G60/'GRILLE 15-16 manuel V11 (2)'!G57)-1</f>
        <v>2.0000000000000018E-2</v>
      </c>
      <c r="H63" s="166">
        <f>('GRILLE 16-17  OK'!H60/'GRILLE 15-16 manuel V11 (2)'!H57)-1</f>
        <v>2.0000000000000018E-2</v>
      </c>
      <c r="I63" s="163">
        <f>('GRILLE 16-17  OK'!I60/'GRILLE 15-16 manuel V11 (2)'!I57)-1</f>
        <v>2.0000000000000018E-2</v>
      </c>
      <c r="J63" s="163">
        <f>('GRILLE 16-17  OK'!J60/'GRILLE 15-16 manuel V11 (2)'!J57)-1</f>
        <v>2.0000000000000018E-2</v>
      </c>
      <c r="K63" s="163">
        <f>('GRILLE 16-17  OK'!K60/'GRILLE 15-16 manuel V11 (2)'!K57)-1</f>
        <v>2.0000000000000018E-2</v>
      </c>
      <c r="L63" s="163">
        <f>('GRILLE 16-17  OK'!L60/'GRILLE 15-16 manuel V11 (2)'!L57)-1</f>
        <v>2.0000000000000018E-2</v>
      </c>
      <c r="M63" s="163">
        <f>('GRILLE 16-17  OK'!M60/'GRILLE 15-16 manuel V11 (2)'!M57)-1</f>
        <v>2.0000000000000018E-2</v>
      </c>
      <c r="N63" s="163">
        <f>('GRILLE 16-17  OK'!N60/'GRILLE 15-16 manuel V11 (2)'!N57)-1</f>
        <v>2.0000000000000018E-2</v>
      </c>
      <c r="O63" s="163">
        <f>('GRILLE 16-17  OK'!O60/'GRILLE 15-16 manuel V11 (2)'!O57)-1</f>
        <v>2.0000000000000018E-2</v>
      </c>
      <c r="P63" s="167">
        <f>('GRILLE 16-17  OK'!P60/'GRILLE 15-16 manuel V11 (2)'!P57)-1</f>
        <v>2.0000000000000018E-2</v>
      </c>
    </row>
    <row r="64" spans="2:16" ht="15" customHeight="1" x14ac:dyDescent="0.35"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</row>
    <row r="65" spans="1:16" ht="15" customHeight="1" thickBot="1" x14ac:dyDescent="0.4">
      <c r="B65" s="22" t="s">
        <v>49</v>
      </c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</row>
    <row r="66" spans="1:16" ht="15" customHeight="1" x14ac:dyDescent="0.35">
      <c r="B66" s="112" t="s">
        <v>44</v>
      </c>
      <c r="C66" s="184">
        <f>+('GRILLE 16-17  OK'!C63/'GRILLE 15-16 manuel V11 (2)'!C60)-1</f>
        <v>2.0588235294117574E-2</v>
      </c>
      <c r="D66" s="185">
        <f>+('GRILLE 16-17  OK'!D63/'GRILLE 15-16 manuel V11 (2)'!D60)-1</f>
        <v>2.0588235294117574E-2</v>
      </c>
      <c r="E66" s="185">
        <f>+('GRILLE 16-17  OK'!E63/'GRILLE 15-16 manuel V11 (2)'!E60)-1</f>
        <v>2.0588235294117574E-2</v>
      </c>
      <c r="F66" s="186">
        <f>+('GRILLE 16-17  OK'!F63/'GRILLE 15-16 manuel V11 (2)'!F60)-1</f>
        <v>2.0588235294117574E-2</v>
      </c>
      <c r="G66" s="187">
        <f>+('GRILLE 16-17  OK'!G63/'GRILLE 15-16 manuel V11 (2)'!G60)-1</f>
        <v>2.0588235294117574E-2</v>
      </c>
      <c r="H66" s="188">
        <f>+('GRILLE 16-17  OK'!H63/'GRILLE 15-16 manuel V11 (2)'!H60)-1</f>
        <v>2.0588235294117574E-2</v>
      </c>
      <c r="I66" s="185">
        <f>+('GRILLE 16-17  OK'!I63/'GRILLE 15-16 manuel V11 (2)'!I60)-1</f>
        <v>2.0588235294117574E-2</v>
      </c>
      <c r="J66" s="185">
        <f>+('GRILLE 16-17  OK'!J63/'GRILLE 15-16 manuel V11 (2)'!J60)-1</f>
        <v>2.0588235294117574E-2</v>
      </c>
      <c r="K66" s="185">
        <f>+('GRILLE 16-17  OK'!K63/'GRILLE 15-16 manuel V11 (2)'!K60)-1</f>
        <v>2.0588235294117574E-2</v>
      </c>
      <c r="L66" s="185">
        <f>+('GRILLE 16-17  OK'!L63/'GRILLE 15-16 manuel V11 (2)'!L60)-1</f>
        <v>2.0588235294117574E-2</v>
      </c>
      <c r="M66" s="185">
        <f>+('GRILLE 16-17  OK'!M63/'GRILLE 15-16 manuel V11 (2)'!M60)-1</f>
        <v>2.0588235294117574E-2</v>
      </c>
      <c r="N66" s="185">
        <f>+('GRILLE 16-17  OK'!N63/'GRILLE 15-16 manuel V11 (2)'!N60)-1</f>
        <v>2.0588235294117574E-2</v>
      </c>
      <c r="O66" s="185">
        <f>+('GRILLE 16-17  OK'!O63/'GRILLE 15-16 manuel V11 (2)'!O60)-1</f>
        <v>2.0588235294117574E-2</v>
      </c>
      <c r="P66" s="189">
        <f>+('GRILLE 16-17  OK'!P63/'GRILLE 15-16 manuel V11 (2)'!P60)-1</f>
        <v>2.0588235294117574E-2</v>
      </c>
    </row>
    <row r="67" spans="1:16" ht="15" customHeight="1" x14ac:dyDescent="0.35">
      <c r="B67" s="113" t="s">
        <v>45</v>
      </c>
      <c r="C67" s="190">
        <f>('GRILLE 16-17  OK'!C64/'GRILLE 15-16 manuel V11 (2)'!C61)-1</f>
        <v>-0.29411764705882348</v>
      </c>
      <c r="D67" s="191">
        <f>('GRILLE 16-17  OK'!D64/'GRILLE 15-16 manuel V11 (2)'!D61)-1</f>
        <v>-0.29411764705882348</v>
      </c>
      <c r="E67" s="191">
        <f>('GRILLE 16-17  OK'!E64/'GRILLE 15-16 manuel V11 (2)'!E61)-1</f>
        <v>-0.29411764705882348</v>
      </c>
      <c r="F67" s="192">
        <f>('GRILLE 16-17  OK'!F64/'GRILLE 15-16 manuel V11 (2)'!F61)-1</f>
        <v>-0.29411764705882348</v>
      </c>
      <c r="G67" s="193">
        <f>('GRILLE 16-17  OK'!G64/'GRILLE 15-16 manuel V11 (2)'!G61)-1</f>
        <v>-0.29411764705882348</v>
      </c>
      <c r="H67" s="194">
        <f>('GRILLE 16-17  OK'!H64/'GRILLE 15-16 manuel V11 (2)'!H61)-1</f>
        <v>-0.29411764705882348</v>
      </c>
      <c r="I67" s="191">
        <f>('GRILLE 16-17  OK'!I64/'GRILLE 15-16 manuel V11 (2)'!I61)-1</f>
        <v>-0.29411764705882348</v>
      </c>
      <c r="J67" s="191">
        <f>('GRILLE 16-17  OK'!J64/'GRILLE 15-16 manuel V11 (2)'!J61)-1</f>
        <v>-0.29411764705882348</v>
      </c>
      <c r="K67" s="191">
        <f>('GRILLE 16-17  OK'!K64/'GRILLE 15-16 manuel V11 (2)'!K61)-1</f>
        <v>-0.29411764705882348</v>
      </c>
      <c r="L67" s="191">
        <f>('GRILLE 16-17  OK'!L64/'GRILLE 15-16 manuel V11 (2)'!L61)-1</f>
        <v>-0.29411764705882348</v>
      </c>
      <c r="M67" s="191">
        <f>('GRILLE 16-17  OK'!M64/'GRILLE 15-16 manuel V11 (2)'!M61)-1</f>
        <v>-0.29411764705882348</v>
      </c>
      <c r="N67" s="191">
        <f>('GRILLE 16-17  OK'!N64/'GRILLE 15-16 manuel V11 (2)'!N61)-1</f>
        <v>-0.29411764705882348</v>
      </c>
      <c r="O67" s="191">
        <f>('GRILLE 16-17  OK'!O64/'GRILLE 15-16 manuel V11 (2)'!O61)-1</f>
        <v>-0.29411764705882348</v>
      </c>
      <c r="P67" s="195">
        <f>('GRILLE 16-17  OK'!P64/'GRILLE 15-16 manuel V11 (2)'!P61)-1</f>
        <v>-0.29411764705882348</v>
      </c>
    </row>
    <row r="68" spans="1:16" ht="15" customHeight="1" x14ac:dyDescent="0.35">
      <c r="B68" s="113" t="s">
        <v>84</v>
      </c>
      <c r="C68" s="190">
        <f>('GRILLE 16-17  OK'!C65/'GRILLE 15-16 manuel V11 (2)'!C62)-1</f>
        <v>0</v>
      </c>
      <c r="D68" s="191">
        <f>('GRILLE 16-17  OK'!D65/'GRILLE 15-16 manuel V11 (2)'!D62)-1</f>
        <v>0</v>
      </c>
      <c r="E68" s="191">
        <f>('GRILLE 16-17  OK'!E65/'GRILLE 15-16 manuel V11 (2)'!E62)-1</f>
        <v>0</v>
      </c>
      <c r="F68" s="192">
        <f>('GRILLE 16-17  OK'!F65/'GRILLE 15-16 manuel V11 (2)'!F62)-1</f>
        <v>0</v>
      </c>
      <c r="G68" s="193">
        <f>('GRILLE 16-17  OK'!G65/'GRILLE 15-16 manuel V11 (2)'!G62)-1</f>
        <v>0</v>
      </c>
      <c r="H68" s="194">
        <f>('GRILLE 16-17  OK'!H65/'GRILLE 15-16 manuel V11 (2)'!H62)-1</f>
        <v>0.36363636363636354</v>
      </c>
      <c r="I68" s="191">
        <f>('GRILLE 16-17  OK'!I65/'GRILLE 15-16 manuel V11 (2)'!I62)-1</f>
        <v>0.36363636363636354</v>
      </c>
      <c r="J68" s="191">
        <f>('GRILLE 16-17  OK'!J65/'GRILLE 15-16 manuel V11 (2)'!J62)-1</f>
        <v>0.36363636363636354</v>
      </c>
      <c r="K68" s="191">
        <f>('GRILLE 16-17  OK'!K65/'GRILLE 15-16 manuel V11 (2)'!K62)-1</f>
        <v>0.36363636363636354</v>
      </c>
      <c r="L68" s="191">
        <f>('GRILLE 16-17  OK'!L65/'GRILLE 15-16 manuel V11 (2)'!L62)-1</f>
        <v>0.36363636363636354</v>
      </c>
      <c r="M68" s="191">
        <f>('GRILLE 16-17  OK'!M65/'GRILLE 15-16 manuel V11 (2)'!M62)-1</f>
        <v>0.36363636363636354</v>
      </c>
      <c r="N68" s="191">
        <f>('GRILLE 16-17  OK'!N65/'GRILLE 15-16 manuel V11 (2)'!N62)-1</f>
        <v>0.36363636363636354</v>
      </c>
      <c r="O68" s="191">
        <f>('GRILLE 16-17  OK'!O65/'GRILLE 15-16 manuel V11 (2)'!O62)-1</f>
        <v>0.36363636363636354</v>
      </c>
      <c r="P68" s="195">
        <f>('GRILLE 16-17  OK'!P65/'GRILLE 15-16 manuel V11 (2)'!P62)-1</f>
        <v>0.36363636363636354</v>
      </c>
    </row>
    <row r="69" spans="1:16" ht="15" customHeight="1" x14ac:dyDescent="0.35">
      <c r="B69" s="113" t="s">
        <v>85</v>
      </c>
      <c r="C69" s="190">
        <f>('GRILLE 16-17  OK'!C66/'GRILLE 15-16 manuel V11 (2)'!C63)-1</f>
        <v>2.4999999999999911E-2</v>
      </c>
      <c r="D69" s="191">
        <f>('GRILLE 16-17  OK'!D66/'GRILLE 15-16 manuel V11 (2)'!D63)-1</f>
        <v>2.4999999999999911E-2</v>
      </c>
      <c r="E69" s="191">
        <f>('GRILLE 16-17  OK'!E66/'GRILLE 15-16 manuel V11 (2)'!E63)-1</f>
        <v>2.4999999999999911E-2</v>
      </c>
      <c r="F69" s="192">
        <f>('GRILLE 16-17  OK'!F66/'GRILLE 15-16 manuel V11 (2)'!F63)-1</f>
        <v>2.4999999999999911E-2</v>
      </c>
      <c r="G69" s="193">
        <f>('GRILLE 16-17  OK'!G66/'GRILLE 15-16 manuel V11 (2)'!G63)-1</f>
        <v>2.4999999999999911E-2</v>
      </c>
      <c r="H69" s="194">
        <f>('GRILLE 16-17  OK'!H66/'GRILLE 15-16 manuel V11 (2)'!H63)-1</f>
        <v>2.0000000000000018E-2</v>
      </c>
      <c r="I69" s="191">
        <f>('GRILLE 16-17  OK'!I66/'GRILLE 15-16 manuel V11 (2)'!I63)-1</f>
        <v>2.0000000000000018E-2</v>
      </c>
      <c r="J69" s="191">
        <f>('GRILLE 16-17  OK'!J66/'GRILLE 15-16 manuel V11 (2)'!J63)-1</f>
        <v>2.0000000000000018E-2</v>
      </c>
      <c r="K69" s="191">
        <f>('GRILLE 16-17  OK'!K66/'GRILLE 15-16 manuel V11 (2)'!K63)-1</f>
        <v>2.0000000000000018E-2</v>
      </c>
      <c r="L69" s="191">
        <f>('GRILLE 16-17  OK'!L66/'GRILLE 15-16 manuel V11 (2)'!L63)-1</f>
        <v>2.0000000000000018E-2</v>
      </c>
      <c r="M69" s="191">
        <f>('GRILLE 16-17  OK'!M66/'GRILLE 15-16 manuel V11 (2)'!M63)-1</f>
        <v>2.0000000000000018E-2</v>
      </c>
      <c r="N69" s="191">
        <f>('GRILLE 16-17  OK'!N66/'GRILLE 15-16 manuel V11 (2)'!N63)-1</f>
        <v>2.0000000000000018E-2</v>
      </c>
      <c r="O69" s="191">
        <f>('GRILLE 16-17  OK'!O66/'GRILLE 15-16 manuel V11 (2)'!O63)-1</f>
        <v>2.0000000000000018E-2</v>
      </c>
      <c r="P69" s="195">
        <f>('GRILLE 16-17  OK'!P66/'GRILLE 15-16 manuel V11 (2)'!P63)-1</f>
        <v>2.0000000000000018E-2</v>
      </c>
    </row>
    <row r="70" spans="1:16" ht="15" customHeight="1" thickBot="1" x14ac:dyDescent="0.4">
      <c r="A70" s="85"/>
      <c r="B70" s="114" t="s">
        <v>93</v>
      </c>
      <c r="C70" s="196">
        <f>('GRILLE 16-17  OK'!C67/'GRILLE 15-16 manuel V11 (2)'!C62)-1</f>
        <v>2.0000000000000018E-2</v>
      </c>
      <c r="D70" s="197">
        <f>('GRILLE 16-17  OK'!D67/'GRILLE 15-16 manuel V11 (2)'!D62)-1</f>
        <v>2.0000000000000018E-2</v>
      </c>
      <c r="E70" s="197">
        <f>('GRILLE 16-17  OK'!E67/'GRILLE 15-16 manuel V11 (2)'!E62)-1</f>
        <v>2.0000000000000018E-2</v>
      </c>
      <c r="F70" s="198">
        <f>('GRILLE 16-17  OK'!F67/'GRILLE 15-16 manuel V11 (2)'!F62)-1</f>
        <v>2.0000000000000018E-2</v>
      </c>
      <c r="G70" s="199">
        <f>('GRILLE 16-17  OK'!G67/'GRILLE 15-16 manuel V11 (2)'!G62)-1</f>
        <v>2.0000000000000018E-2</v>
      </c>
      <c r="H70" s="200">
        <f>('GRILLE 16-17  OK'!H67/'GRILLE 15-16 manuel V11 (2)'!H62)-1</f>
        <v>2.2727272727272707E-2</v>
      </c>
      <c r="I70" s="197">
        <f>('GRILLE 16-17  OK'!I67/'GRILLE 15-16 manuel V11 (2)'!I62)-1</f>
        <v>2.2727272727272707E-2</v>
      </c>
      <c r="J70" s="197">
        <f>('GRILLE 16-17  OK'!J67/'GRILLE 15-16 manuel V11 (2)'!J62)-1</f>
        <v>2.2727272727272707E-2</v>
      </c>
      <c r="K70" s="197">
        <f>('GRILLE 16-17  OK'!K67/'GRILLE 15-16 manuel V11 (2)'!K62)-1</f>
        <v>2.2727272727272707E-2</v>
      </c>
      <c r="L70" s="197">
        <f>('GRILLE 16-17  OK'!L67/'GRILLE 15-16 manuel V11 (2)'!L62)-1</f>
        <v>2.2727272727272707E-2</v>
      </c>
      <c r="M70" s="197">
        <f>('GRILLE 16-17  OK'!M67/'GRILLE 15-16 manuel V11 (2)'!M62)-1</f>
        <v>2.2727272727272707E-2</v>
      </c>
      <c r="N70" s="197">
        <f>('GRILLE 16-17  OK'!N67/'GRILLE 15-16 manuel V11 (2)'!N62)-1</f>
        <v>2.2727272727272707E-2</v>
      </c>
      <c r="O70" s="197">
        <f>('GRILLE 16-17  OK'!O67/'GRILLE 15-16 manuel V11 (2)'!O62)-1</f>
        <v>2.2727272727272707E-2</v>
      </c>
      <c r="P70" s="201">
        <f>('GRILLE 16-17  OK'!P67/'GRILLE 15-16 manuel V11 (2)'!P62)-1</f>
        <v>2.2727272727272707E-2</v>
      </c>
    </row>
    <row r="71" spans="1:16" ht="15" customHeight="1" x14ac:dyDescent="0.35">
      <c r="B71" s="86" t="s">
        <v>56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</row>
    <row r="72" spans="1:16" ht="15" customHeight="1" x14ac:dyDescent="0.35">
      <c r="B72" s="86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</row>
    <row r="74" spans="1:16" ht="15" customHeight="1" thickBot="1" x14ac:dyDescent="0.4">
      <c r="B74" s="22" t="s">
        <v>60</v>
      </c>
    </row>
    <row r="75" spans="1:16" ht="15" customHeight="1" x14ac:dyDescent="0.35">
      <c r="B75" s="89" t="s">
        <v>16</v>
      </c>
      <c r="C75" s="417" t="s">
        <v>24</v>
      </c>
      <c r="D75" s="418"/>
      <c r="H75" s="482" t="s">
        <v>94</v>
      </c>
      <c r="I75" s="482"/>
    </row>
    <row r="76" spans="1:16" ht="15" customHeight="1" x14ac:dyDescent="0.35">
      <c r="B76" s="60" t="s">
        <v>17</v>
      </c>
      <c r="C76" s="419">
        <v>100</v>
      </c>
      <c r="D76" s="420"/>
      <c r="H76" s="127"/>
      <c r="I76" s="127"/>
    </row>
    <row r="77" spans="1:16" ht="15" customHeight="1" x14ac:dyDescent="0.35">
      <c r="B77" s="60" t="s">
        <v>61</v>
      </c>
      <c r="C77" s="419">
        <v>41</v>
      </c>
      <c r="D77" s="420"/>
      <c r="H77" s="483" t="s">
        <v>95</v>
      </c>
      <c r="I77" s="484"/>
    </row>
    <row r="78" spans="1:16" ht="15" customHeight="1" x14ac:dyDescent="0.35">
      <c r="B78" s="60" t="s">
        <v>18</v>
      </c>
      <c r="C78" s="419" t="s">
        <v>80</v>
      </c>
      <c r="D78" s="420"/>
      <c r="H78" s="485">
        <v>0</v>
      </c>
      <c r="I78" s="486"/>
    </row>
    <row r="79" spans="1:16" ht="15" customHeight="1" x14ac:dyDescent="0.35">
      <c r="B79" s="60" t="s">
        <v>19</v>
      </c>
      <c r="C79" s="419">
        <v>90</v>
      </c>
      <c r="D79" s="420"/>
      <c r="H79" s="487" t="s">
        <v>96</v>
      </c>
      <c r="I79" s="488"/>
    </row>
    <row r="80" spans="1:16" ht="15" customHeight="1" x14ac:dyDescent="0.35">
      <c r="B80" s="60" t="s">
        <v>62</v>
      </c>
      <c r="C80" s="419">
        <v>40</v>
      </c>
      <c r="D80" s="420"/>
      <c r="H80" s="489">
        <v>0.02</v>
      </c>
      <c r="I80" s="490"/>
    </row>
    <row r="81" spans="2:16" ht="15" customHeight="1" thickBot="1" x14ac:dyDescent="0.4">
      <c r="B81" s="90" t="s">
        <v>63</v>
      </c>
      <c r="C81" s="421">
        <v>85</v>
      </c>
      <c r="D81" s="422"/>
      <c r="H81" s="477" t="s">
        <v>97</v>
      </c>
      <c r="I81" s="478"/>
    </row>
    <row r="82" spans="2:16" ht="15" customHeight="1" x14ac:dyDescent="0.35">
      <c r="B82" s="423" t="s">
        <v>64</v>
      </c>
      <c r="C82" s="423"/>
    </row>
    <row r="84" spans="2:16" ht="101.25" customHeight="1" thickBot="1" x14ac:dyDescent="0.4"/>
    <row r="85" spans="2:16" ht="22.5" customHeight="1" thickBot="1" x14ac:dyDescent="0.4">
      <c r="B85" s="394" t="s">
        <v>77</v>
      </c>
      <c r="C85" s="395"/>
      <c r="D85" s="395"/>
      <c r="E85" s="395"/>
      <c r="F85" s="395"/>
      <c r="G85" s="395"/>
      <c r="H85" s="395"/>
      <c r="I85" s="395"/>
      <c r="J85" s="395"/>
      <c r="K85" s="395"/>
      <c r="L85" s="395"/>
      <c r="M85" s="395"/>
      <c r="N85" s="395"/>
      <c r="O85" s="395"/>
      <c r="P85" s="396"/>
    </row>
    <row r="87" spans="2:16" ht="15" customHeight="1" x14ac:dyDescent="0.35">
      <c r="B87" s="424" t="s">
        <v>101</v>
      </c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</row>
    <row r="88" spans="2:16" ht="15" customHeight="1" x14ac:dyDescent="0.35"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</row>
    <row r="89" spans="2:16" ht="15" customHeight="1" x14ac:dyDescent="0.35"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</row>
    <row r="90" spans="2:16" ht="15" customHeight="1" x14ac:dyDescent="0.35"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</row>
  </sheetData>
  <mergeCells count="28">
    <mergeCell ref="H75:I75"/>
    <mergeCell ref="H77:I77"/>
    <mergeCell ref="H78:I78"/>
    <mergeCell ref="H79:I79"/>
    <mergeCell ref="H80:I80"/>
    <mergeCell ref="C78:D78"/>
    <mergeCell ref="B5:P5"/>
    <mergeCell ref="H7:P7"/>
    <mergeCell ref="C10:F10"/>
    <mergeCell ref="H10:P10"/>
    <mergeCell ref="B11:B12"/>
    <mergeCell ref="C11:C12"/>
    <mergeCell ref="D11:D12"/>
    <mergeCell ref="E11:E12"/>
    <mergeCell ref="F11:F12"/>
    <mergeCell ref="G11:G12"/>
    <mergeCell ref="H11:P11"/>
    <mergeCell ref="C50:P50"/>
    <mergeCell ref="C75:D75"/>
    <mergeCell ref="C76:D76"/>
    <mergeCell ref="C77:D77"/>
    <mergeCell ref="B87:P90"/>
    <mergeCell ref="C79:D79"/>
    <mergeCell ref="C80:D80"/>
    <mergeCell ref="C81:D81"/>
    <mergeCell ref="B82:C82"/>
    <mergeCell ref="B85:P85"/>
    <mergeCell ref="H81:I81"/>
  </mergeCells>
  <conditionalFormatting sqref="C23:P70">
    <cfRule type="cellIs" dxfId="0" priority="1" operator="greaterThanOrEqual">
      <formula>0.02</formula>
    </cfRule>
    <cfRule type="cellIs" priority="2" operator="greaterThanOrEqual">
      <formula>0</formula>
    </cfRule>
  </conditionalFormatting>
  <pageMargins left="0.43307086614173229" right="0.39370078740157483" top="0.59055118110236227" bottom="0.74803149606299213" header="0.31496062992125984" footer="0.31496062992125984"/>
  <pageSetup paperSize="8" scale="87" orientation="portrait" r:id="rId1"/>
  <headerFooter>
    <oddFooter>&amp;L&amp;"-,Italique"&amp;9&amp;Z&amp;F&amp;R&amp;"-,Italique"&amp;10PH/24-11-2015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:R21"/>
  <sheetViews>
    <sheetView topLeftCell="A3" workbookViewId="0">
      <selection activeCell="E24" sqref="E24"/>
    </sheetView>
  </sheetViews>
  <sheetFormatPr baseColWidth="10" defaultRowHeight="14.5" x14ac:dyDescent="0.35"/>
  <sheetData>
    <row r="18" spans="5:18" ht="15" thickBot="1" x14ac:dyDescent="0.4"/>
    <row r="19" spans="5:18" ht="15" thickBot="1" x14ac:dyDescent="0.4">
      <c r="E19" s="205">
        <v>6400</v>
      </c>
      <c r="F19" s="205">
        <v>6100</v>
      </c>
      <c r="G19" s="205">
        <v>5600</v>
      </c>
      <c r="H19" s="206">
        <v>4590</v>
      </c>
      <c r="I19" s="207">
        <v>4080</v>
      </c>
      <c r="J19" s="205">
        <v>3830</v>
      </c>
      <c r="K19" s="205">
        <v>3580</v>
      </c>
      <c r="L19" s="205">
        <v>3330</v>
      </c>
      <c r="M19" s="205">
        <v>3080</v>
      </c>
      <c r="N19" s="205">
        <v>3080</v>
      </c>
      <c r="O19" s="205">
        <v>3080</v>
      </c>
      <c r="P19" s="205">
        <v>3080</v>
      </c>
      <c r="Q19" s="205">
        <v>3080</v>
      </c>
      <c r="R19" s="205">
        <v>3080</v>
      </c>
    </row>
    <row r="20" spans="5:18" ht="15" thickBot="1" x14ac:dyDescent="0.4">
      <c r="E20" s="208">
        <v>6400</v>
      </c>
      <c r="F20" s="208">
        <v>6100</v>
      </c>
      <c r="G20" s="208">
        <v>4600</v>
      </c>
      <c r="H20" s="209">
        <v>3600</v>
      </c>
      <c r="I20" s="210">
        <v>3100</v>
      </c>
      <c r="J20" s="208">
        <v>2900</v>
      </c>
      <c r="K20" s="208">
        <v>2600</v>
      </c>
      <c r="L20" s="208">
        <v>2600</v>
      </c>
      <c r="M20" s="208">
        <v>2600</v>
      </c>
      <c r="N20" s="208">
        <v>2600</v>
      </c>
      <c r="O20" s="208">
        <v>2600</v>
      </c>
      <c r="P20" s="208">
        <v>2600</v>
      </c>
      <c r="Q20" s="208">
        <v>2600</v>
      </c>
      <c r="R20" s="208">
        <v>2600</v>
      </c>
    </row>
    <row r="21" spans="5:18" ht="15" thickBot="1" x14ac:dyDescent="0.4">
      <c r="E21" s="208">
        <v>7600</v>
      </c>
      <c r="F21" s="208">
        <v>7100</v>
      </c>
      <c r="G21" s="208">
        <v>6100</v>
      </c>
      <c r="H21" s="209">
        <v>5600</v>
      </c>
      <c r="I21" s="210">
        <v>4800</v>
      </c>
      <c r="J21" s="208">
        <v>4550</v>
      </c>
      <c r="K21" s="208">
        <v>4300</v>
      </c>
      <c r="L21" s="208">
        <v>4050</v>
      </c>
      <c r="M21" s="208">
        <v>4050</v>
      </c>
      <c r="N21" s="208">
        <v>4050</v>
      </c>
      <c r="O21" s="208">
        <v>4050</v>
      </c>
      <c r="P21" s="208">
        <v>4050</v>
      </c>
      <c r="Q21" s="208">
        <v>4050</v>
      </c>
      <c r="R21" s="208">
        <v>4050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12</vt:i4>
      </vt:variant>
    </vt:vector>
  </HeadingPairs>
  <TitlesOfParts>
    <vt:vector size="25" baseType="lpstr">
      <vt:lpstr>18-19 FLSH V1</vt:lpstr>
      <vt:lpstr>GRILLE 17-18  OK</vt:lpstr>
      <vt:lpstr>GRILLE 19-20</vt:lpstr>
      <vt:lpstr>GRILLE 19-20 (2)</vt:lpstr>
      <vt:lpstr>GRILLE 20-21</vt:lpstr>
      <vt:lpstr>GRILLE 18-19  OK</vt:lpstr>
      <vt:lpstr>GRILLE 16-17  OK</vt:lpstr>
      <vt:lpstr>EVOLUTION GRILLE</vt:lpstr>
      <vt:lpstr>Feuil1</vt:lpstr>
      <vt:lpstr>GRILLE 15-16 manuel V11 (2)</vt:lpstr>
      <vt:lpstr>GRILLE 15-16</vt:lpstr>
      <vt:lpstr>GRILLE 16-17 avec 2%)</vt:lpstr>
      <vt:lpstr>GRILLE 15-16 manuel V10</vt:lpstr>
      <vt:lpstr>'18-19 FLSH V1'!Zone_d_impression</vt:lpstr>
      <vt:lpstr>'EVOLUTION GRILLE'!Zone_d_impression</vt:lpstr>
      <vt:lpstr>'GRILLE 15-16'!Zone_d_impression</vt:lpstr>
      <vt:lpstr>'GRILLE 15-16 manuel V10'!Zone_d_impression</vt:lpstr>
      <vt:lpstr>'GRILLE 15-16 manuel V11 (2)'!Zone_d_impression</vt:lpstr>
      <vt:lpstr>'GRILLE 16-17  OK'!Zone_d_impression</vt:lpstr>
      <vt:lpstr>'GRILLE 16-17 avec 2%)'!Zone_d_impression</vt:lpstr>
      <vt:lpstr>'GRILLE 17-18  OK'!Zone_d_impression</vt:lpstr>
      <vt:lpstr>'GRILLE 18-19  OK'!Zone_d_impression</vt:lpstr>
      <vt:lpstr>'GRILLE 19-20'!Zone_d_impression</vt:lpstr>
      <vt:lpstr>'GRILLE 19-20 (2)'!Zone_d_impression</vt:lpstr>
      <vt:lpstr>'GRILLE 20-21'!Zone_d_impression</vt:lpstr>
    </vt:vector>
  </TitlesOfParts>
  <Company>Institut Catholique de Lille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Informatique</dc:creator>
  <cp:lastModifiedBy>BATAILLE Arnaud</cp:lastModifiedBy>
  <cp:lastPrinted>2019-12-04T13:07:19Z</cp:lastPrinted>
  <dcterms:created xsi:type="dcterms:W3CDTF">2012-11-09T09:34:05Z</dcterms:created>
  <dcterms:modified xsi:type="dcterms:W3CDTF">2020-05-13T08:24:54Z</dcterms:modified>
</cp:coreProperties>
</file>