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29"/>
  <workbookPr/>
  <mc:AlternateContent xmlns:mc="http://schemas.openxmlformats.org/markup-compatibility/2006">
    <mc:Choice Requires="x15">
      <x15ac:absPath xmlns:x15ac="http://schemas.microsoft.com/office/spreadsheetml/2010/11/ac" url="/Users/lanemiles/Desktop/"/>
    </mc:Choice>
  </mc:AlternateContent>
  <bookViews>
    <workbookView xWindow="180" yWindow="620" windowWidth="28380" windowHeight="15080" tabRatio="500" activeTab="1"/>
  </bookViews>
  <sheets>
    <sheet name="Accuracy" sheetId="1" r:id="rId1"/>
    <sheet name="Timing" sheetId="2" r:id="rId2"/>
    <sheet name="Timing Graph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I21" i="2"/>
  <c r="H21" i="2"/>
  <c r="G21" i="2"/>
  <c r="F21" i="2"/>
  <c r="F1" i="3"/>
  <c r="E1" i="3"/>
  <c r="D1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V14" i="2"/>
  <c r="V15" i="2"/>
  <c r="V16" i="2"/>
  <c r="V17" i="2"/>
  <c r="V18" i="2"/>
  <c r="V19" i="2"/>
  <c r="U14" i="2"/>
  <c r="U15" i="2"/>
  <c r="U16" i="2"/>
  <c r="U17" i="2"/>
  <c r="U18" i="2"/>
  <c r="U19" i="2"/>
  <c r="T14" i="2"/>
  <c r="T15" i="2"/>
  <c r="T16" i="2"/>
  <c r="T17" i="2"/>
  <c r="T18" i="2"/>
  <c r="T19" i="2"/>
  <c r="S14" i="2"/>
  <c r="S15" i="2"/>
  <c r="S16" i="2"/>
  <c r="S17" i="2"/>
  <c r="S18" i="2"/>
  <c r="S19" i="2"/>
  <c r="R14" i="2"/>
  <c r="R15" i="2"/>
  <c r="R16" i="2"/>
  <c r="R17" i="2"/>
  <c r="R18" i="2"/>
  <c r="R19" i="2"/>
  <c r="V12" i="2"/>
  <c r="U12" i="2"/>
  <c r="T12" i="2"/>
  <c r="S12" i="2"/>
  <c r="R12" i="2"/>
  <c r="M18" i="2"/>
  <c r="M17" i="2"/>
  <c r="M16" i="2"/>
  <c r="M15" i="2"/>
  <c r="M14" i="2"/>
  <c r="L18" i="2"/>
  <c r="L17" i="2"/>
  <c r="L16" i="2"/>
  <c r="L15" i="2"/>
  <c r="L14" i="2"/>
  <c r="K18" i="2"/>
  <c r="K17" i="2"/>
  <c r="K16" i="2"/>
  <c r="K15" i="2"/>
  <c r="K14" i="2"/>
  <c r="N18" i="2"/>
  <c r="N17" i="2"/>
  <c r="N16" i="2"/>
  <c r="N15" i="2"/>
  <c r="N14" i="2"/>
  <c r="O14" i="2"/>
  <c r="O15" i="2"/>
  <c r="O16" i="2"/>
  <c r="O17" i="2"/>
  <c r="O18" i="2"/>
  <c r="O19" i="2"/>
  <c r="N19" i="2"/>
  <c r="M19" i="2"/>
  <c r="L19" i="2"/>
  <c r="K19" i="2"/>
  <c r="O12" i="2"/>
  <c r="N12" i="2"/>
  <c r="M12" i="2"/>
  <c r="L12" i="2"/>
  <c r="C12" i="2"/>
  <c r="D12" i="2"/>
  <c r="E12" i="2"/>
  <c r="F12" i="2"/>
  <c r="G12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D25" i="2"/>
  <c r="D26" i="2"/>
  <c r="D27" i="2"/>
  <c r="D28" i="2"/>
  <c r="D30" i="2"/>
  <c r="D31" i="2"/>
  <c r="D32" i="2"/>
  <c r="D34" i="2"/>
  <c r="D35" i="2"/>
  <c r="D37" i="2"/>
  <c r="I20" i="1"/>
  <c r="I18" i="1"/>
  <c r="I17" i="1"/>
  <c r="I15" i="1"/>
  <c r="I14" i="1"/>
  <c r="I13" i="1"/>
  <c r="C20" i="1"/>
  <c r="C18" i="1"/>
  <c r="C17" i="1"/>
  <c r="C15" i="1"/>
  <c r="C14" i="1"/>
  <c r="C13" i="1"/>
  <c r="B9" i="1"/>
  <c r="K9" i="1"/>
  <c r="J9" i="1"/>
  <c r="I9" i="1"/>
  <c r="H9" i="1"/>
  <c r="E9" i="1"/>
  <c r="D9" i="1"/>
  <c r="C9" i="1"/>
  <c r="L25" i="2"/>
  <c r="L26" i="2"/>
  <c r="L27" i="2"/>
  <c r="L28" i="2"/>
  <c r="L30" i="2"/>
  <c r="L31" i="2"/>
  <c r="L32" i="2"/>
  <c r="L34" i="2"/>
  <c r="L35" i="2"/>
  <c r="L37" i="2"/>
  <c r="K12" i="2"/>
  <c r="S25" i="2"/>
  <c r="S26" i="2"/>
  <c r="S27" i="2"/>
  <c r="S28" i="2"/>
  <c r="S30" i="2"/>
  <c r="S31" i="2"/>
  <c r="S32" i="2"/>
  <c r="S34" i="2"/>
  <c r="S35" i="2"/>
  <c r="S37" i="2"/>
</calcChain>
</file>

<file path=xl/sharedStrings.xml><?xml version="1.0" encoding="utf-8"?>
<sst xmlns="http://schemas.openxmlformats.org/spreadsheetml/2006/main" count="83" uniqueCount="45">
  <si>
    <t>Values of K</t>
  </si>
  <si>
    <t>Vocab Size</t>
  </si>
  <si>
    <t>All</t>
  </si>
  <si>
    <t>Mean</t>
  </si>
  <si>
    <t>5 vs 25</t>
  </si>
  <si>
    <t>5 vs 49</t>
  </si>
  <si>
    <t>5 vs 125</t>
  </si>
  <si>
    <t>25 vs 49</t>
  </si>
  <si>
    <t>25 vs 125</t>
  </si>
  <si>
    <t>49 vs 125</t>
  </si>
  <si>
    <t>K Tests</t>
  </si>
  <si>
    <t>Vocab Tests</t>
  </si>
  <si>
    <t>1k vs 5k</t>
  </si>
  <si>
    <t>1k vs 50k</t>
  </si>
  <si>
    <t>1k vs all</t>
  </si>
  <si>
    <t>5k vs 50k</t>
  </si>
  <si>
    <t>5k vs all</t>
  </si>
  <si>
    <t>50k vs all</t>
  </si>
  <si>
    <t>Num Threads</t>
  </si>
  <si>
    <t>Num Ex:</t>
  </si>
  <si>
    <t>Mean / Ex</t>
  </si>
  <si>
    <t>Raw Times</t>
  </si>
  <si>
    <t>Time / Ex</t>
  </si>
  <si>
    <t>Thread Tests:</t>
  </si>
  <si>
    <t>1 vs 4</t>
  </si>
  <si>
    <t>1 vs 8</t>
  </si>
  <si>
    <t>1 vs 16</t>
  </si>
  <si>
    <t>1 vs 32</t>
  </si>
  <si>
    <t>4 vs 8</t>
  </si>
  <si>
    <t>4 vs 16</t>
  </si>
  <si>
    <t>4 vs 32</t>
  </si>
  <si>
    <t>8 vs 16</t>
  </si>
  <si>
    <t>8 vs 32</t>
  </si>
  <si>
    <t>16 vs 32</t>
  </si>
  <si>
    <t>THREADS</t>
  </si>
  <si>
    <t>CLUSTER SIZE</t>
  </si>
  <si>
    <t>12 Nodes</t>
  </si>
  <si>
    <t>CS6</t>
  </si>
  <si>
    <t>CS2</t>
  </si>
  <si>
    <t>Clusters</t>
  </si>
  <si>
    <t>Threads</t>
  </si>
  <si>
    <t>K</t>
  </si>
  <si>
    <t>Ave. Acc.</t>
  </si>
  <si>
    <t>Cluster Size</t>
  </si>
  <si>
    <t>Secs. /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</si>
</sst>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Impact</a:t>
            </a:r>
            <a:r>
              <a:rPr lang="en-US" sz="1600" baseline="0"/>
              <a:t> of Concurrent Jobs and Cluster Size on Classification Time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8835163623877"/>
          <c:y val="0.099046156678564"/>
          <c:w val="0.801075693787503"/>
          <c:h val="0.787894892178978"/>
        </c:manualLayout>
      </c:layout>
      <c:lineChart>
        <c:grouping val="standard"/>
        <c:varyColors val="0"/>
        <c:ser>
          <c:idx val="0"/>
          <c:order val="0"/>
          <c:tx>
            <c:strRef>
              <c:f>'Timing Graphs'!$B$4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'Timing Graphs'!$E$3:$I$3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'Timing Graphs'!$E$4:$G$4</c:f>
              <c:numCache>
                <c:formatCode>General</c:formatCode>
                <c:ptCount val="3"/>
                <c:pt idx="0">
                  <c:v>8.991352173913043</c:v>
                </c:pt>
                <c:pt idx="1">
                  <c:v>8.816304347826088</c:v>
                </c:pt>
                <c:pt idx="2">
                  <c:v>9.354082857142857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'Timing Graphs'!$B$5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'Timing Graphs'!$E$3:$I$3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'Timing Graphs'!$E$5:$G$5</c:f>
              <c:numCache>
                <c:formatCode>General</c:formatCode>
                <c:ptCount val="3"/>
                <c:pt idx="0">
                  <c:v>6.854139130434784</c:v>
                </c:pt>
                <c:pt idx="1">
                  <c:v>5.804513043478261</c:v>
                </c:pt>
                <c:pt idx="2">
                  <c:v>5.42359142857143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'Timing Graphs'!$B$6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'Timing Graphs'!$E$3:$I$3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'Timing Graphs'!$E$6:$G$6</c:f>
              <c:numCache>
                <c:formatCode>General</c:formatCode>
                <c:ptCount val="3"/>
                <c:pt idx="0">
                  <c:v>6.555756521739129</c:v>
                </c:pt>
                <c:pt idx="1">
                  <c:v>5.387991304347825</c:v>
                </c:pt>
                <c:pt idx="2">
                  <c:v>5.356562857142858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8008288"/>
        <c:axId val="-1427230832"/>
      </c:lineChart>
      <c:catAx>
        <c:axId val="-13880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Concurrent Map Reduce Jobs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30832"/>
        <c:crosses val="autoZero"/>
        <c:auto val="1"/>
        <c:lblAlgn val="ctr"/>
        <c:lblOffset val="100"/>
        <c:noMultiLvlLbl val="0"/>
      </c:catAx>
      <c:valAx>
        <c:axId val="-1427230832"/>
        <c:scaling>
          <c:orientation val="minMax"/>
          <c:max val="10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Classification Time (Seconds Per Example)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0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403171423899"/>
          <c:y val="0.47766055476841"/>
          <c:w val="0.0646065307415931"/>
          <c:h val="0.112388954739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421436</xdr:colOff>
      <xdr:row>9</xdr:row>
      <xdr:rowOff>187288</xdr:rowOff>
    </xdr:from>
    <xdr:to>
      <xdr:col>19</xdr:col>
      <xdr:colOff>692218</xdr:colOff>
      <xdr:row>35</xdr:row>
      <xdr:rowOff>149187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0.87049</cdr:x>
      <cdr:y>0.34203</cdr:y>
    </cdr:from>
    <cdr:to>
      <cdr:x>0.97636</cdr:x>
      <cdr:y>0.47547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03014" y="1802039"/>
          <a:ext cx="1167946" cy="703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Number of Worker Nodes in Cluster: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workbookViewId="0">
      <selection activeCell="E20" sqref="E20"/>
    </sheetView>
  </sheetViews>
  <sheetFormatPr baseColWidth="10" defaultRowHeight="16" x14ac:dyDescent="0.2"/>
  <cols>
    <col min="15" max="15" width="11.83203125" bestFit="1" customWidth="1"/>
  </cols>
  <sheetData>
    <row r="2" spans="1:17" x14ac:dyDescent="0.2">
      <c r="A2" t="s">
        <v>0</v>
      </c>
      <c r="G2" t="s">
        <v>1</v>
      </c>
    </row>
    <row r="3" spans="1:17" x14ac:dyDescent="0.2">
      <c r="B3">
        <v>5</v>
      </c>
      <c r="C3">
        <v>25</v>
      </c>
      <c r="D3">
        <v>49</v>
      </c>
      <c r="E3">
        <v>125</v>
      </c>
      <c r="H3">
        <v>1000</v>
      </c>
      <c r="I3">
        <v>5000</v>
      </c>
      <c r="J3">
        <v>50000</v>
      </c>
      <c r="K3" t="s">
        <v>2</v>
      </c>
    </row>
    <row r="4" spans="1:17" x14ac:dyDescent="0.2">
      <c r="B4" s="1">
        <v>0.78723404255319096</v>
      </c>
      <c r="C4" s="1">
        <v>0.85869565217391297</v>
      </c>
      <c r="D4" s="1">
        <v>0.76344086021505297</v>
      </c>
      <c r="E4" s="1">
        <v>0.74468085106382897</v>
      </c>
      <c r="H4">
        <v>0.840425531914893</v>
      </c>
      <c r="I4">
        <v>0.80851063829787195</v>
      </c>
      <c r="J4">
        <v>0.82978723404255295</v>
      </c>
      <c r="K4">
        <v>0.70212765957446799</v>
      </c>
    </row>
    <row r="5" spans="1:17" x14ac:dyDescent="0.2">
      <c r="B5" s="1">
        <v>0.80851063829787195</v>
      </c>
      <c r="C5" s="1">
        <v>0.88297872340425498</v>
      </c>
      <c r="D5" s="1">
        <v>0.76595744680850997</v>
      </c>
      <c r="E5" s="1">
        <v>0.90425531914893598</v>
      </c>
      <c r="H5">
        <v>0.81914893617021201</v>
      </c>
      <c r="I5">
        <v>0.80645161290322498</v>
      </c>
      <c r="J5">
        <v>0.75531914893617003</v>
      </c>
      <c r="K5">
        <v>0.76595744680850997</v>
      </c>
    </row>
    <row r="6" spans="1:17" x14ac:dyDescent="0.2">
      <c r="B6" s="1">
        <v>0.81914893617021201</v>
      </c>
      <c r="C6" s="1">
        <v>0.83695652173913004</v>
      </c>
      <c r="D6" s="1">
        <v>0.79787234042553101</v>
      </c>
      <c r="E6" s="1">
        <v>0.76595744680850997</v>
      </c>
      <c r="H6">
        <v>0.75531914893617003</v>
      </c>
      <c r="I6">
        <v>0.78723404255319096</v>
      </c>
      <c r="J6">
        <v>0.71276595744680804</v>
      </c>
      <c r="K6">
        <v>0.74193548387096697</v>
      </c>
    </row>
    <row r="7" spans="1:17" x14ac:dyDescent="0.2">
      <c r="B7" s="1">
        <v>0.80851063829787195</v>
      </c>
      <c r="C7" s="1">
        <v>0.76595744680850997</v>
      </c>
      <c r="D7" s="1">
        <v>0.72340425531914898</v>
      </c>
      <c r="E7" s="1">
        <v>0.79787234042553101</v>
      </c>
      <c r="H7">
        <v>0.75268817204300997</v>
      </c>
      <c r="I7">
        <v>0.76595744680850997</v>
      </c>
      <c r="J7">
        <v>0.78723404255319096</v>
      </c>
      <c r="K7">
        <v>0.72340425531914898</v>
      </c>
    </row>
    <row r="8" spans="1:17" x14ac:dyDescent="0.2">
      <c r="B8" s="1">
        <v>0.80434782608695599</v>
      </c>
      <c r="C8" s="1">
        <v>0.71276595744680804</v>
      </c>
      <c r="D8" s="1">
        <v>0.73404255319148903</v>
      </c>
      <c r="E8" s="1">
        <v>0.73404255319148903</v>
      </c>
      <c r="H8">
        <v>0.76595744680850997</v>
      </c>
      <c r="I8">
        <v>0.79787234042553101</v>
      </c>
      <c r="J8">
        <v>0.75268817204300997</v>
      </c>
      <c r="K8">
        <v>0.75531914893617003</v>
      </c>
    </row>
    <row r="9" spans="1:17" x14ac:dyDescent="0.2">
      <c r="A9" t="s">
        <v>3</v>
      </c>
      <c r="B9">
        <f>AVERAGE(B4:B8)</f>
        <v>0.80555041628122059</v>
      </c>
      <c r="C9">
        <f>AVERAGE(C4:C8)</f>
        <v>0.8114708603145232</v>
      </c>
      <c r="D9">
        <f>AVERAGE(D4:D8)</f>
        <v>0.75694349119194637</v>
      </c>
      <c r="E9">
        <f>AVERAGE(E4:E8)</f>
        <v>0.7893617021276591</v>
      </c>
      <c r="G9" t="s">
        <v>3</v>
      </c>
      <c r="H9">
        <f>AVERAGE(H4:H8)</f>
        <v>0.78670784717455899</v>
      </c>
      <c r="I9">
        <f>AVERAGE(I4:I8)</f>
        <v>0.79320521619766582</v>
      </c>
      <c r="J9">
        <f>AVERAGE(J4:J8)</f>
        <v>0.76755891100434648</v>
      </c>
      <c r="K9">
        <f>AVERAGE(K4:K8)</f>
        <v>0.73774879890185274</v>
      </c>
    </row>
    <row r="12" spans="1:17" x14ac:dyDescent="0.2">
      <c r="A12" t="s">
        <v>10</v>
      </c>
      <c r="G12" t="s">
        <v>11</v>
      </c>
      <c r="N12" s="2"/>
      <c r="O12" s="2"/>
      <c r="P12" s="2"/>
      <c r="Q12" s="2"/>
    </row>
    <row r="13" spans="1:17" x14ac:dyDescent="0.2">
      <c r="B13" t="s">
        <v>4</v>
      </c>
      <c r="C13">
        <f>TTEST(B4:B8,C4:C8,2,1)</f>
        <v>0.86388790202283805</v>
      </c>
      <c r="H13" t="s">
        <v>12</v>
      </c>
      <c r="I13">
        <f>TTEST(H4:H8,I4:I8,2,1)</f>
        <v>0.63362760103282023</v>
      </c>
      <c r="M13" s="3" t="s">
        <v>41</v>
      </c>
      <c r="N13" s="4">
        <v>5</v>
      </c>
      <c r="O13" s="6">
        <v>25</v>
      </c>
      <c r="P13" s="4">
        <v>49</v>
      </c>
      <c r="Q13" s="4">
        <v>125</v>
      </c>
    </row>
    <row r="14" spans="1:17" x14ac:dyDescent="0.2">
      <c r="B14" t="s">
        <v>5</v>
      </c>
      <c r="C14">
        <f>TTEST(B4:B8,D4:D8,2,1)</f>
        <v>1.8438929108494144E-2</v>
      </c>
      <c r="H14" t="s">
        <v>13</v>
      </c>
      <c r="I14">
        <f>TTEST(H4:H8,J4:J8,2,1)</f>
        <v>0.31380212033228</v>
      </c>
      <c r="M14" s="3" t="s">
        <v>42</v>
      </c>
      <c r="N14" s="5">
        <v>0.80555041628122059</v>
      </c>
      <c r="O14" s="7">
        <v>0.8114708603145232</v>
      </c>
      <c r="P14" s="5">
        <v>0.75694349119194637</v>
      </c>
      <c r="Q14" s="5">
        <v>0.7893617021276591</v>
      </c>
    </row>
    <row r="15" spans="1:17" x14ac:dyDescent="0.2">
      <c r="B15" t="s">
        <v>6</v>
      </c>
      <c r="C15">
        <f>TTEST(B4:B8,E4:E8,2,1)</f>
        <v>0.6138049156368095</v>
      </c>
      <c r="H15" t="s">
        <v>14</v>
      </c>
      <c r="I15">
        <f>TTEST(H4:H8,K4:K8,2,1)</f>
        <v>0.10647075461057742</v>
      </c>
    </row>
    <row r="17" spans="2:17" x14ac:dyDescent="0.2">
      <c r="B17" t="s">
        <v>7</v>
      </c>
      <c r="C17">
        <f>TTEST(C4:C8,D4:D8,2,1)</f>
        <v>8.7145020746214344E-2</v>
      </c>
      <c r="H17" t="s">
        <v>15</v>
      </c>
      <c r="I17">
        <f>TTEST(I4:I8,J4:J8,2,1)</f>
        <v>0.2643462711056489</v>
      </c>
      <c r="M17" s="3" t="s">
        <v>1</v>
      </c>
      <c r="N17" s="8">
        <v>1000</v>
      </c>
      <c r="O17" s="9">
        <v>5000</v>
      </c>
      <c r="P17" s="8">
        <v>50000</v>
      </c>
      <c r="Q17" s="8">
        <v>150000</v>
      </c>
    </row>
    <row r="18" spans="2:17" x14ac:dyDescent="0.2">
      <c r="B18" t="s">
        <v>8</v>
      </c>
      <c r="C18">
        <f>TTEST(C4:C8,E4:E8,2,1)</f>
        <v>0.496582483976856</v>
      </c>
      <c r="H18" t="s">
        <v>16</v>
      </c>
      <c r="I18">
        <f>TTEST(I4:I8,K4:K8,2,1)</f>
        <v>1.2176337813841344E-2</v>
      </c>
      <c r="M18" s="3" t="s">
        <v>42</v>
      </c>
      <c r="N18" s="5">
        <v>0.78670784717455899</v>
      </c>
      <c r="O18" s="7">
        <v>0.79320521619766582</v>
      </c>
      <c r="P18" s="5">
        <v>0.76755891100434648</v>
      </c>
      <c r="Q18" s="5">
        <v>0.73774879890185274</v>
      </c>
    </row>
    <row r="20" spans="2:17" x14ac:dyDescent="0.2">
      <c r="B20" t="s">
        <v>9</v>
      </c>
      <c r="C20">
        <f>TTEST(D4:D8,E4:E8,2,1)</f>
        <v>0.37152653686255938</v>
      </c>
      <c r="H20" t="s">
        <v>17</v>
      </c>
      <c r="I20">
        <f>TTEST(J4:J8,K4:K8,2,1)</f>
        <v>0.363079367787073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workbookViewId="0">
      <selection activeCell="I16" sqref="I16"/>
    </sheetView>
  </sheetViews>
  <sheetFormatPr baseColWidth="10" defaultRowHeight="16" x14ac:dyDescent="0.2"/>
  <cols>
    <col min="9" max="9" width="12.6640625" customWidth="1"/>
    <col min="13" max="13" width="12.5" bestFit="1" customWidth="1"/>
  </cols>
  <sheetData>
    <row r="2" spans="1:22" x14ac:dyDescent="0.2">
      <c r="A2" t="s">
        <v>34</v>
      </c>
      <c r="I2" t="s">
        <v>35</v>
      </c>
    </row>
    <row r="3" spans="1:22" x14ac:dyDescent="0.2">
      <c r="A3" t="s">
        <v>36</v>
      </c>
      <c r="J3" t="s">
        <v>37</v>
      </c>
      <c r="Q3" t="s">
        <v>38</v>
      </c>
    </row>
    <row r="4" spans="1:22" x14ac:dyDescent="0.2">
      <c r="B4" t="s">
        <v>18</v>
      </c>
      <c r="J4" t="s">
        <v>18</v>
      </c>
      <c r="Q4" t="s">
        <v>18</v>
      </c>
    </row>
    <row r="5" spans="1:22" x14ac:dyDescent="0.2">
      <c r="C5">
        <v>1</v>
      </c>
      <c r="D5">
        <v>4</v>
      </c>
      <c r="E5">
        <v>8</v>
      </c>
      <c r="F5">
        <v>16</v>
      </c>
      <c r="G5">
        <v>32</v>
      </c>
      <c r="K5">
        <v>1</v>
      </c>
      <c r="L5">
        <v>4</v>
      </c>
      <c r="M5">
        <v>8</v>
      </c>
      <c r="N5">
        <v>16</v>
      </c>
      <c r="O5">
        <v>32</v>
      </c>
      <c r="R5">
        <v>1</v>
      </c>
      <c r="S5">
        <v>4</v>
      </c>
      <c r="T5">
        <v>8</v>
      </c>
      <c r="U5">
        <v>16</v>
      </c>
      <c r="V5">
        <v>32</v>
      </c>
    </row>
    <row r="6" spans="1:22" x14ac:dyDescent="0.2">
      <c r="B6" t="s">
        <v>19</v>
      </c>
      <c r="C6">
        <v>8</v>
      </c>
      <c r="D6">
        <v>22</v>
      </c>
      <c r="E6">
        <v>46</v>
      </c>
      <c r="F6">
        <v>46</v>
      </c>
      <c r="G6">
        <v>70</v>
      </c>
      <c r="J6" t="s">
        <v>19</v>
      </c>
      <c r="K6">
        <v>8</v>
      </c>
      <c r="L6">
        <v>22</v>
      </c>
      <c r="M6">
        <v>46</v>
      </c>
      <c r="N6">
        <v>46</v>
      </c>
      <c r="O6">
        <v>70</v>
      </c>
      <c r="Q6" t="s">
        <v>19</v>
      </c>
      <c r="R6">
        <v>8</v>
      </c>
      <c r="S6">
        <v>22</v>
      </c>
      <c r="T6">
        <v>46</v>
      </c>
      <c r="U6">
        <v>46</v>
      </c>
      <c r="V6">
        <v>70</v>
      </c>
    </row>
    <row r="7" spans="1:22" x14ac:dyDescent="0.2">
      <c r="B7" t="s">
        <v>21</v>
      </c>
      <c r="C7" s="1">
        <v>288245</v>
      </c>
      <c r="D7" s="1">
        <v>241306</v>
      </c>
      <c r="E7" s="1">
        <v>292724</v>
      </c>
      <c r="F7" s="1">
        <v>253965</v>
      </c>
      <c r="G7" s="1">
        <v>367835</v>
      </c>
      <c r="J7" t="s">
        <v>21</v>
      </c>
      <c r="K7" s="1">
        <v>290791</v>
      </c>
      <c r="L7" s="1">
        <v>247567</v>
      </c>
      <c r="M7" s="1">
        <v>303800</v>
      </c>
      <c r="N7" s="1">
        <v>263732</v>
      </c>
      <c r="O7" s="1">
        <v>376184</v>
      </c>
      <c r="Q7" t="s">
        <v>21</v>
      </c>
      <c r="R7">
        <v>295368</v>
      </c>
      <c r="S7">
        <v>300535</v>
      </c>
      <c r="T7">
        <v>374284</v>
      </c>
      <c r="U7">
        <v>432029</v>
      </c>
      <c r="V7">
        <v>621829</v>
      </c>
    </row>
    <row r="8" spans="1:22" x14ac:dyDescent="0.2">
      <c r="C8" s="1">
        <v>286560</v>
      </c>
      <c r="D8" s="1">
        <v>243555</v>
      </c>
      <c r="E8" s="1">
        <v>302100</v>
      </c>
      <c r="F8" s="1">
        <v>240175</v>
      </c>
      <c r="G8" s="1">
        <v>367908</v>
      </c>
      <c r="K8" s="1">
        <v>300292</v>
      </c>
      <c r="L8" s="1">
        <v>263540</v>
      </c>
      <c r="M8" s="1">
        <v>310426</v>
      </c>
      <c r="N8" s="1">
        <v>261291</v>
      </c>
      <c r="O8" s="1">
        <v>379474</v>
      </c>
      <c r="R8">
        <v>305891</v>
      </c>
      <c r="S8">
        <v>290453</v>
      </c>
      <c r="T8">
        <v>412223</v>
      </c>
      <c r="U8">
        <v>393536</v>
      </c>
      <c r="V8">
        <v>634587</v>
      </c>
    </row>
    <row r="9" spans="1:22" x14ac:dyDescent="0.2">
      <c r="C9" s="1">
        <v>292022</v>
      </c>
      <c r="D9" s="1">
        <v>247659</v>
      </c>
      <c r="E9" s="1">
        <v>297897</v>
      </c>
      <c r="F9" s="1">
        <v>251096</v>
      </c>
      <c r="G9" s="1">
        <v>377898</v>
      </c>
      <c r="K9" s="1">
        <v>290261</v>
      </c>
      <c r="L9" s="1">
        <v>264897</v>
      </c>
      <c r="M9" s="1">
        <v>311937</v>
      </c>
      <c r="N9" s="1">
        <v>263218</v>
      </c>
      <c r="O9" s="1">
        <v>374022</v>
      </c>
      <c r="R9">
        <v>265198</v>
      </c>
      <c r="S9">
        <v>277071</v>
      </c>
      <c r="T9">
        <v>434031</v>
      </c>
      <c r="U9">
        <v>401525</v>
      </c>
      <c r="V9">
        <v>670050</v>
      </c>
    </row>
    <row r="10" spans="1:22" x14ac:dyDescent="0.2">
      <c r="C10" s="1">
        <v>294891</v>
      </c>
      <c r="D10" s="1">
        <v>247854</v>
      </c>
      <c r="E10" s="1">
        <v>314046</v>
      </c>
      <c r="F10" s="1">
        <v>252207</v>
      </c>
      <c r="G10" s="1">
        <v>390233</v>
      </c>
      <c r="K10" s="1">
        <v>289447</v>
      </c>
      <c r="L10" s="1">
        <v>259596</v>
      </c>
      <c r="M10" s="1">
        <v>319024</v>
      </c>
      <c r="N10" s="1">
        <v>280079</v>
      </c>
      <c r="O10" s="1">
        <v>373328</v>
      </c>
      <c r="R10">
        <v>295126</v>
      </c>
      <c r="S10">
        <v>264262</v>
      </c>
      <c r="T10">
        <v>413617</v>
      </c>
      <c r="U10">
        <v>409042</v>
      </c>
      <c r="V10">
        <v>668558</v>
      </c>
    </row>
    <row r="11" spans="1:22" x14ac:dyDescent="0.2">
      <c r="C11" s="1">
        <v>292117</v>
      </c>
      <c r="D11" s="1">
        <v>250040</v>
      </c>
      <c r="E11" s="1">
        <v>301057</v>
      </c>
      <c r="F11" s="1">
        <v>241795</v>
      </c>
      <c r="G11" s="1">
        <v>370923</v>
      </c>
      <c r="K11" s="1">
        <v>299703</v>
      </c>
      <c r="L11" s="1">
        <v>258900</v>
      </c>
      <c r="M11" s="1">
        <v>331265</v>
      </c>
      <c r="N11" s="1">
        <v>266718</v>
      </c>
      <c r="O11" s="1">
        <v>395249</v>
      </c>
      <c r="R11">
        <v>301465</v>
      </c>
      <c r="S11">
        <v>269097</v>
      </c>
      <c r="T11">
        <v>433856</v>
      </c>
      <c r="U11">
        <v>391618</v>
      </c>
      <c r="V11">
        <v>678905</v>
      </c>
    </row>
    <row r="12" spans="1:22" x14ac:dyDescent="0.2">
      <c r="B12" t="s">
        <v>3</v>
      </c>
      <c r="C12">
        <f>AVERAGE(C7:C11)</f>
        <v>290767</v>
      </c>
      <c r="D12">
        <f>AVERAGE(D7:D11)</f>
        <v>246082.8</v>
      </c>
      <c r="E12">
        <f>AVERAGE(E7:E11)</f>
        <v>301564.79999999999</v>
      </c>
      <c r="F12">
        <f>AVERAGE(F7:F11)</f>
        <v>247847.6</v>
      </c>
      <c r="G12">
        <f>AVERAGE(G7:G11)</f>
        <v>374959.4</v>
      </c>
      <c r="J12" t="s">
        <v>3</v>
      </c>
      <c r="K12">
        <f>AVERAGE(K7:K11)</f>
        <v>294098.8</v>
      </c>
      <c r="L12">
        <f>AVERAGE(L7:L11)</f>
        <v>258900</v>
      </c>
      <c r="M12">
        <f>AVERAGE(M7:M11)</f>
        <v>315290.40000000002</v>
      </c>
      <c r="N12">
        <f>AVERAGE(N7:N11)</f>
        <v>267007.59999999998</v>
      </c>
      <c r="O12">
        <f>AVERAGE(O7:O11)</f>
        <v>379651.4</v>
      </c>
      <c r="Q12" t="s">
        <v>3</v>
      </c>
      <c r="R12">
        <f>AVERAGE(R7:R11)</f>
        <v>292609.59999999998</v>
      </c>
      <c r="S12">
        <f>AVERAGE(S7:S11)</f>
        <v>280283.59999999998</v>
      </c>
      <c r="T12">
        <f>AVERAGE(T7:T11)</f>
        <v>413602.2</v>
      </c>
      <c r="U12">
        <f>AVERAGE(U7:U11)</f>
        <v>405550</v>
      </c>
      <c r="V12">
        <f>AVERAGE(V7:V11)</f>
        <v>654785.80000000005</v>
      </c>
    </row>
    <row r="13" spans="1:22" x14ac:dyDescent="0.2">
      <c r="B13" t="s">
        <v>22</v>
      </c>
      <c r="J13" t="s">
        <v>22</v>
      </c>
      <c r="Q13" t="s">
        <v>22</v>
      </c>
    </row>
    <row r="14" spans="1:22" x14ac:dyDescent="0.2">
      <c r="C14" s="1">
        <f xml:space="preserve"> 288245 / 8</f>
        <v>36030.625</v>
      </c>
      <c r="D14" s="1">
        <f>241306/22</f>
        <v>10968.454545454546</v>
      </c>
      <c r="E14">
        <f>E7/$E$6</f>
        <v>6363.565217391304</v>
      </c>
      <c r="F14">
        <f>F7/$F$6</f>
        <v>5520.978260869565</v>
      </c>
      <c r="G14">
        <f>G7/70</f>
        <v>5254.7857142857147</v>
      </c>
      <c r="K14" s="1">
        <f>K7/8</f>
        <v>36348.875</v>
      </c>
      <c r="L14" s="1">
        <f>L7/22</f>
        <v>11253.045454545454</v>
      </c>
      <c r="M14">
        <f>M7/46</f>
        <v>6604.347826086957</v>
      </c>
      <c r="N14">
        <f>N7/46</f>
        <v>5733.304347826087</v>
      </c>
      <c r="O14">
        <f>O7/70</f>
        <v>5374.0571428571429</v>
      </c>
      <c r="R14" s="1">
        <f>R7/8</f>
        <v>36921</v>
      </c>
      <c r="S14" s="1">
        <f>S7/22</f>
        <v>13660.681818181818</v>
      </c>
      <c r="T14">
        <f>T7/46</f>
        <v>8136.608695652174</v>
      </c>
      <c r="U14">
        <f>U7/46</f>
        <v>9391.934782608696</v>
      </c>
      <c r="V14">
        <f>V7/70</f>
        <v>8883.2714285714283</v>
      </c>
    </row>
    <row r="15" spans="1:22" x14ac:dyDescent="0.2">
      <c r="C15" s="1">
        <f>286560/8</f>
        <v>35820</v>
      </c>
      <c r="D15" s="1">
        <f>243555/22</f>
        <v>11070.681818181818</v>
      </c>
      <c r="E15">
        <f>E8/$E$6</f>
        <v>6567.391304347826</v>
      </c>
      <c r="F15">
        <f>F8/$F$6</f>
        <v>5221.195652173913</v>
      </c>
      <c r="G15">
        <f>G8/70</f>
        <v>5255.8285714285712</v>
      </c>
      <c r="K15" s="1">
        <f t="shared" ref="K15:K18" si="0">K8/8</f>
        <v>37536.5</v>
      </c>
      <c r="L15" s="1">
        <f t="shared" ref="L15:L18" si="1">L8/22</f>
        <v>11979.09090909091</v>
      </c>
      <c r="M15">
        <f t="shared" ref="M15:M18" si="2">M8/46</f>
        <v>6748.391304347826</v>
      </c>
      <c r="N15">
        <f t="shared" ref="N15:N18" si="3">N8/46</f>
        <v>5680.239130434783</v>
      </c>
      <c r="O15">
        <f>O8/70</f>
        <v>5421.0571428571429</v>
      </c>
      <c r="R15" s="1">
        <f t="shared" ref="R15:R18" si="4">R8/8</f>
        <v>38236.375</v>
      </c>
      <c r="S15" s="1">
        <f t="shared" ref="S15:S18" si="5">S8/22</f>
        <v>13202.40909090909</v>
      </c>
      <c r="T15">
        <f t="shared" ref="T15:U18" si="6">T8/46</f>
        <v>8961.3695652173919</v>
      </c>
      <c r="U15">
        <f t="shared" si="6"/>
        <v>8555.1304347826081</v>
      </c>
      <c r="V15">
        <f>V8/70</f>
        <v>9065.528571428571</v>
      </c>
    </row>
    <row r="16" spans="1:22" x14ac:dyDescent="0.2">
      <c r="C16" s="1">
        <f>292022/8</f>
        <v>36502.75</v>
      </c>
      <c r="D16" s="1">
        <f>247659/22</f>
        <v>11257.227272727272</v>
      </c>
      <c r="E16">
        <f>E9/$E$6</f>
        <v>6476.021739130435</v>
      </c>
      <c r="F16">
        <f>F9/$F$6</f>
        <v>5458.608695652174</v>
      </c>
      <c r="G16">
        <f>G9/70</f>
        <v>5398.5428571428574</v>
      </c>
      <c r="K16" s="1">
        <f t="shared" si="0"/>
        <v>36282.625</v>
      </c>
      <c r="L16" s="1">
        <f t="shared" si="1"/>
        <v>12040.772727272728</v>
      </c>
      <c r="M16">
        <f t="shared" si="2"/>
        <v>6781.239130434783</v>
      </c>
      <c r="N16">
        <f t="shared" si="3"/>
        <v>5722.130434782609</v>
      </c>
      <c r="O16">
        <f>O9/70</f>
        <v>5343.1714285714288</v>
      </c>
      <c r="R16" s="1">
        <f t="shared" si="4"/>
        <v>33149.75</v>
      </c>
      <c r="S16" s="1">
        <f t="shared" si="5"/>
        <v>12594.136363636364</v>
      </c>
      <c r="T16">
        <f t="shared" si="6"/>
        <v>9435.45652173913</v>
      </c>
      <c r="U16">
        <f t="shared" si="6"/>
        <v>8728.8043478260861</v>
      </c>
      <c r="V16">
        <f>V9/70</f>
        <v>9572.1428571428569</v>
      </c>
    </row>
    <row r="17" spans="2:22" x14ac:dyDescent="0.2">
      <c r="C17" s="1">
        <f>294891/8</f>
        <v>36861.375</v>
      </c>
      <c r="D17" s="1">
        <f>247854/22</f>
        <v>11266.09090909091</v>
      </c>
      <c r="E17">
        <f>E10/$E$6</f>
        <v>6827.086956521739</v>
      </c>
      <c r="F17">
        <f>F10/$F$6</f>
        <v>5482.760869565217</v>
      </c>
      <c r="G17">
        <f>G10/70</f>
        <v>5574.7571428571428</v>
      </c>
      <c r="K17" s="1">
        <f t="shared" si="0"/>
        <v>36180.875</v>
      </c>
      <c r="L17" s="1">
        <f t="shared" si="1"/>
        <v>11799.818181818182</v>
      </c>
      <c r="M17">
        <f t="shared" si="2"/>
        <v>6935.304347826087</v>
      </c>
      <c r="N17">
        <f t="shared" si="3"/>
        <v>6088.673913043478</v>
      </c>
      <c r="O17">
        <f>O10/70</f>
        <v>5333.2571428571428</v>
      </c>
      <c r="R17" s="1">
        <f t="shared" si="4"/>
        <v>36890.75</v>
      </c>
      <c r="S17" s="1">
        <f t="shared" si="5"/>
        <v>12011.90909090909</v>
      </c>
      <c r="T17">
        <f t="shared" si="6"/>
        <v>8991.673913043478</v>
      </c>
      <c r="U17">
        <f t="shared" si="6"/>
        <v>8892.217391304348</v>
      </c>
      <c r="V17">
        <f>V10/70</f>
        <v>9550.8285714285721</v>
      </c>
    </row>
    <row r="18" spans="2:22" x14ac:dyDescent="0.2">
      <c r="C18" s="1">
        <f>292117/8</f>
        <v>36514.625</v>
      </c>
      <c r="D18" s="1">
        <f>250040/22</f>
        <v>11365.454545454546</v>
      </c>
      <c r="E18">
        <f>E11/$E$6</f>
        <v>6544.717391304348</v>
      </c>
      <c r="F18">
        <f>F11/$F$6</f>
        <v>5256.413043478261</v>
      </c>
      <c r="G18">
        <f>G11/70</f>
        <v>5298.9</v>
      </c>
      <c r="K18" s="1">
        <f t="shared" si="0"/>
        <v>37462.875</v>
      </c>
      <c r="L18" s="1">
        <f t="shared" si="1"/>
        <v>11768.181818181818</v>
      </c>
      <c r="M18">
        <f t="shared" si="2"/>
        <v>7201.413043478261</v>
      </c>
      <c r="N18">
        <f t="shared" si="3"/>
        <v>5798.217391304348</v>
      </c>
      <c r="O18">
        <f>O11/70</f>
        <v>5646.4142857142861</v>
      </c>
      <c r="R18" s="1">
        <f t="shared" si="4"/>
        <v>37683.125</v>
      </c>
      <c r="S18" s="1">
        <f t="shared" si="5"/>
        <v>12231.681818181818</v>
      </c>
      <c r="T18">
        <f t="shared" si="6"/>
        <v>9431.652173913044</v>
      </c>
      <c r="U18">
        <f t="shared" si="6"/>
        <v>8513.434782608696</v>
      </c>
      <c r="V18">
        <f>V11/70</f>
        <v>9698.6428571428569</v>
      </c>
    </row>
    <row r="19" spans="2:22" x14ac:dyDescent="0.2">
      <c r="B19" t="s">
        <v>20</v>
      </c>
      <c r="C19">
        <f>AVERAGE(C14:C18)</f>
        <v>36345.875</v>
      </c>
      <c r="D19">
        <f>AVERAGE(D14:D18)</f>
        <v>11185.581818181818</v>
      </c>
      <c r="E19">
        <f>AVERAGE(E14:E18)</f>
        <v>6555.7565217391293</v>
      </c>
      <c r="F19">
        <f>AVERAGE(F14:F18)</f>
        <v>5387.9913043478255</v>
      </c>
      <c r="G19">
        <f>AVERAGE(G14:G18)</f>
        <v>5356.5628571428579</v>
      </c>
      <c r="J19" t="s">
        <v>20</v>
      </c>
      <c r="K19">
        <f>AVERAGE(K14:K18)</f>
        <v>36762.35</v>
      </c>
      <c r="L19">
        <f>AVERAGE(L14:L18)</f>
        <v>11768.181818181818</v>
      </c>
      <c r="M19">
        <f>AVERAGE(M14:M18)</f>
        <v>6854.1391304347835</v>
      </c>
      <c r="N19">
        <f>AVERAGE(N14:N18)</f>
        <v>5804.5130434782614</v>
      </c>
      <c r="O19">
        <f>AVERAGE(O14:O18)</f>
        <v>5423.5914285714289</v>
      </c>
      <c r="Q19" t="s">
        <v>20</v>
      </c>
      <c r="R19">
        <f>AVERAGE(R14:R18)</f>
        <v>36576.199999999997</v>
      </c>
      <c r="S19">
        <f>AVERAGE(S14:S18)</f>
        <v>12740.163636363635</v>
      </c>
      <c r="T19">
        <f>AVERAGE(T14:T18)</f>
        <v>8991.3521739130429</v>
      </c>
      <c r="U19">
        <f>AVERAGE(U14:U18)</f>
        <v>8816.3043478260879</v>
      </c>
      <c r="V19">
        <f>AVERAGE(V14:V18)</f>
        <v>9354.0828571428574</v>
      </c>
    </row>
    <row r="21" spans="2:22" x14ac:dyDescent="0.2">
      <c r="F21">
        <f>TTEST(C14:C18,K14:K18,2,1)</f>
        <v>0.38132494890695634</v>
      </c>
      <c r="G21">
        <f>TTEST(D14:D18,L14:L18,2,1)</f>
        <v>7.4195502416507381E-3</v>
      </c>
      <c r="H21">
        <f>TTEST(E14:E18,M14:M18,2,1)</f>
        <v>3.516724560377623E-2</v>
      </c>
      <c r="I21">
        <f>TTEST(F14:F18,N14:N18,2,1)</f>
        <v>5.6480452635255477E-3</v>
      </c>
      <c r="J21">
        <f>TTEST(G14:G18,O14:O18,2,1)</f>
        <v>0.54055398206863103</v>
      </c>
    </row>
    <row r="23" spans="2:22" x14ac:dyDescent="0.2">
      <c r="B23" t="s">
        <v>23</v>
      </c>
      <c r="J23" t="s">
        <v>23</v>
      </c>
      <c r="Q23" t="s">
        <v>23</v>
      </c>
    </row>
    <row r="25" spans="2:22" x14ac:dyDescent="0.2">
      <c r="C25" t="s">
        <v>24</v>
      </c>
      <c r="D25">
        <f>TTEST(C14:C18,D14:D18,2,1)</f>
        <v>5.266403836453797E-9</v>
      </c>
      <c r="K25" t="s">
        <v>24</v>
      </c>
      <c r="L25">
        <f>TTEST(K14:K18,L14:L18,2,1)</f>
        <v>1.1897356870587504E-7</v>
      </c>
      <c r="R25" t="s">
        <v>24</v>
      </c>
      <c r="S25">
        <f>TTEST(R14:R18,S14:S18,2,1)</f>
        <v>1.2116649270679987E-5</v>
      </c>
    </row>
    <row r="26" spans="2:22" x14ac:dyDescent="0.2">
      <c r="C26" t="s">
        <v>25</v>
      </c>
      <c r="D26">
        <f>TTEST(C14:C18,E14:E18,2,1)</f>
        <v>3.8902820283208156E-9</v>
      </c>
      <c r="K26" t="s">
        <v>25</v>
      </c>
      <c r="L26">
        <f>TTEST(K14:K18,M14:M18,2,1)</f>
        <v>4.3882401268987205E-8</v>
      </c>
      <c r="R26" t="s">
        <v>25</v>
      </c>
      <c r="S26">
        <f>TTEST(R14:R18,T14:T18,2,1)</f>
        <v>1.0089010633325291E-5</v>
      </c>
    </row>
    <row r="27" spans="2:22" x14ac:dyDescent="0.2">
      <c r="C27" t="s">
        <v>26</v>
      </c>
      <c r="D27">
        <f>TTEST(C14:C18,F14:F18,2,1)</f>
        <v>5.9664494228322698E-9</v>
      </c>
      <c r="K27" t="s">
        <v>26</v>
      </c>
      <c r="L27">
        <f>TTEST(K14:K18,N14:N18,2,1)</f>
        <v>8.8671422253394905E-8</v>
      </c>
      <c r="R27" t="s">
        <v>26</v>
      </c>
      <c r="S27">
        <f>TTEST(R14:R18,U14:U18,2,1)</f>
        <v>7.193907676305901E-6</v>
      </c>
    </row>
    <row r="28" spans="2:22" x14ac:dyDescent="0.2">
      <c r="C28" t="s">
        <v>27</v>
      </c>
      <c r="D28">
        <f>TTEST(C14:C18,G14:G18,2,1)</f>
        <v>2.3380479875717027E-9</v>
      </c>
      <c r="K28" t="s">
        <v>27</v>
      </c>
      <c r="L28">
        <f>TTEST(K14:K18,O14:O18,2,1)</f>
        <v>2.8943074867295673E-8</v>
      </c>
      <c r="R28" t="s">
        <v>27</v>
      </c>
      <c r="S28">
        <f>TTEST(R14:R18,V14:V18,2,1)</f>
        <v>9.1125965568851643E-6</v>
      </c>
    </row>
    <row r="30" spans="2:22" x14ac:dyDescent="0.2">
      <c r="C30" t="s">
        <v>28</v>
      </c>
      <c r="D30">
        <f>TTEST(D14:D18,E14:E18,2,1)</f>
        <v>4.1179006678763215E-7</v>
      </c>
      <c r="K30" t="s">
        <v>28</v>
      </c>
      <c r="L30">
        <f>TTEST(L14:L18,M14:M18,2,1)</f>
        <v>4.364804411164438E-6</v>
      </c>
      <c r="R30" t="s">
        <v>28</v>
      </c>
      <c r="S30">
        <f>TTEST(S14:S18,T14:T18,2,1)</f>
        <v>1.8052034416271643E-3</v>
      </c>
    </row>
    <row r="31" spans="2:22" x14ac:dyDescent="0.2">
      <c r="C31" t="s">
        <v>29</v>
      </c>
      <c r="D31">
        <f>TTEST(D14:D18,F14:F18,2,1)</f>
        <v>6.5572630718555586E-7</v>
      </c>
      <c r="K31" t="s">
        <v>29</v>
      </c>
      <c r="L31">
        <f>TTEST(L14:L18,N14:N18,2,1)</f>
        <v>2.9418190408550869E-6</v>
      </c>
      <c r="R31" t="s">
        <v>29</v>
      </c>
      <c r="S31">
        <f>TTEST(S14:S18,U14:U18,2,1)</f>
        <v>1.0953167400997417E-4</v>
      </c>
    </row>
    <row r="32" spans="2:22" x14ac:dyDescent="0.2">
      <c r="C32" t="s">
        <v>30</v>
      </c>
      <c r="D32">
        <f>TTEST(D14:D18,G14:G18,2,1)</f>
        <v>1.0460628829738866E-7</v>
      </c>
      <c r="K32" t="s">
        <v>30</v>
      </c>
      <c r="L32">
        <f>TTEST(L14:L18,O14:O18,2,1)</f>
        <v>1.8799458568009415E-6</v>
      </c>
      <c r="R32" t="s">
        <v>30</v>
      </c>
      <c r="S32">
        <f>TTEST(S14:S18,V14:V18,2,1)</f>
        <v>1.8011020034623664E-3</v>
      </c>
    </row>
    <row r="34" spans="3:19" x14ac:dyDescent="0.2">
      <c r="C34" t="s">
        <v>31</v>
      </c>
      <c r="D34">
        <f>TTEST(E14:E18,F14:F18,2,1)</f>
        <v>3.2537390853704513E-4</v>
      </c>
      <c r="K34" t="s">
        <v>31</v>
      </c>
      <c r="L34">
        <f>TTEST(M14:M18,N14:N18,2,1)</f>
        <v>4.5921500601333118E-4</v>
      </c>
      <c r="R34" t="s">
        <v>31</v>
      </c>
      <c r="S34">
        <f>TTEST(T14:T18,U14:U18,2,1)</f>
        <v>0.67168124077351821</v>
      </c>
    </row>
    <row r="35" spans="3:19" x14ac:dyDescent="0.2">
      <c r="C35" t="s">
        <v>32</v>
      </c>
      <c r="D35">
        <f>TTEST(E14:E18,G14:G18,2,1)</f>
        <v>1.1852005399503181E-5</v>
      </c>
      <c r="K35" t="s">
        <v>32</v>
      </c>
      <c r="L35">
        <f>TTEST(M14:M18,O14:O18,2,1)</f>
        <v>3.2305740568214882E-5</v>
      </c>
      <c r="R35" t="s">
        <v>32</v>
      </c>
      <c r="S35">
        <f>TTEST(T14:T18,V14:V18,2,1)</f>
        <v>4.4160970506554244E-2</v>
      </c>
    </row>
    <row r="37" spans="3:19" x14ac:dyDescent="0.2">
      <c r="C37" t="s">
        <v>33</v>
      </c>
      <c r="D37">
        <f>TTEST(F14:F18,G14:G18,2,1)</f>
        <v>0.64729187149372236</v>
      </c>
      <c r="K37" t="s">
        <v>33</v>
      </c>
      <c r="L37">
        <f>TTEST(N14:N18,O14:O18,2,1)</f>
        <v>2.0210154141511776E-2</v>
      </c>
      <c r="R37" t="s">
        <v>33</v>
      </c>
      <c r="S37">
        <f>TTEST(U14:U18,V14:V18,2,1)</f>
        <v>0.13207668111916834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5" sqref="E15"/>
    </sheetView>
  </sheetViews>
  <sheetFormatPr baseColWidth="10" defaultRowHeight="16" x14ac:dyDescent="0.2"/>
  <cols>
    <col min="2" max="2" width="15.1640625" customWidth="1"/>
  </cols>
  <sheetData>
    <row r="1" spans="1:13" x14ac:dyDescent="0.2">
      <c r="D1">
        <f>AVERAGE(C4:G4)</f>
        <v>15.295620603049125</v>
      </c>
      <c r="E1">
        <f>AVERAGE(C5:G5)</f>
        <v>13.322555084133256</v>
      </c>
      <c r="F1">
        <f>AVERAGE(C6:G6)</f>
        <v>12.966353500282327</v>
      </c>
    </row>
    <row r="2" spans="1:13" x14ac:dyDescent="0.2">
      <c r="B2" t="s">
        <v>39</v>
      </c>
    </row>
    <row r="3" spans="1:13" x14ac:dyDescent="0.2">
      <c r="A3" t="s">
        <v>40</v>
      </c>
      <c r="C3">
        <v>1</v>
      </c>
      <c r="D3">
        <v>4</v>
      </c>
      <c r="E3">
        <v>8</v>
      </c>
      <c r="F3">
        <v>16</v>
      </c>
      <c r="G3">
        <v>32</v>
      </c>
    </row>
    <row r="4" spans="1:13" x14ac:dyDescent="0.2">
      <c r="B4">
        <v>2</v>
      </c>
      <c r="C4">
        <v>36.5762</v>
      </c>
      <c r="D4">
        <v>12.740163636363635</v>
      </c>
      <c r="E4">
        <v>8.9913521739130431</v>
      </c>
      <c r="F4">
        <v>8.8163043478260885</v>
      </c>
      <c r="G4">
        <v>9.354082857142858</v>
      </c>
      <c r="I4">
        <f>C4/1000</f>
        <v>3.6576200000000003E-2</v>
      </c>
      <c r="J4">
        <f t="shared" ref="J4:J6" si="0">D4/1000</f>
        <v>1.2740163636363634E-2</v>
      </c>
      <c r="K4">
        <f t="shared" ref="K4:K6" si="1">E4/1000</f>
        <v>8.991352173913043E-3</v>
      </c>
      <c r="L4">
        <f t="shared" ref="L4:L6" si="2">F4/1000</f>
        <v>8.8163043478260879E-3</v>
      </c>
      <c r="M4">
        <f t="shared" ref="M4:M6" si="3">G4/1000</f>
        <v>9.3540828571428581E-3</v>
      </c>
    </row>
    <row r="5" spans="1:13" x14ac:dyDescent="0.2">
      <c r="B5">
        <v>6</v>
      </c>
      <c r="C5">
        <v>36.762349999999998</v>
      </c>
      <c r="D5">
        <v>11.768181818181818</v>
      </c>
      <c r="E5">
        <v>6.8541391304347838</v>
      </c>
      <c r="F5">
        <v>5.804513043478261</v>
      </c>
      <c r="G5">
        <v>5.4235914285714291</v>
      </c>
      <c r="I5">
        <f t="shared" ref="I5:I6" si="4">C5/1000</f>
        <v>3.6762349999999999E-2</v>
      </c>
      <c r="J5">
        <f t="shared" si="0"/>
        <v>1.1768181818181818E-2</v>
      </c>
      <c r="K5">
        <f t="shared" si="1"/>
        <v>6.854139130434784E-3</v>
      </c>
      <c r="L5">
        <f t="shared" si="2"/>
        <v>5.8045130434782608E-3</v>
      </c>
      <c r="M5">
        <f t="shared" si="3"/>
        <v>5.4235914285714294E-3</v>
      </c>
    </row>
    <row r="6" spans="1:13" x14ac:dyDescent="0.2">
      <c r="B6">
        <v>12</v>
      </c>
      <c r="C6">
        <v>36.345874999999999</v>
      </c>
      <c r="D6">
        <v>11.185581818181818</v>
      </c>
      <c r="E6">
        <v>6.5557565217391289</v>
      </c>
      <c r="F6">
        <v>5.3879913043478256</v>
      </c>
      <c r="G6">
        <v>5.3565628571428583</v>
      </c>
      <c r="I6">
        <f t="shared" si="4"/>
        <v>3.6345875E-2</v>
      </c>
      <c r="J6">
        <f t="shared" si="0"/>
        <v>1.1185581818181817E-2</v>
      </c>
      <c r="K6">
        <f t="shared" si="1"/>
        <v>6.5557565217391287E-3</v>
      </c>
      <c r="L6">
        <f t="shared" si="2"/>
        <v>5.3879913043478255E-3</v>
      </c>
      <c r="M6">
        <f t="shared" si="3"/>
        <v>5.356562857142858E-3</v>
      </c>
    </row>
    <row r="8" spans="1:13" x14ac:dyDescent="0.2">
      <c r="F8" s="10"/>
    </row>
    <row r="9" spans="1:13" x14ac:dyDescent="0.2">
      <c r="B9" s="3" t="s">
        <v>43</v>
      </c>
      <c r="C9" s="8">
        <v>2</v>
      </c>
      <c r="D9" s="13">
        <v>6</v>
      </c>
      <c r="E9" s="9">
        <v>12</v>
      </c>
      <c r="F9" s="11"/>
    </row>
    <row r="10" spans="1:13" x14ac:dyDescent="0.2">
      <c r="B10" s="3" t="s">
        <v>44</v>
      </c>
      <c r="C10" s="5">
        <v>9.354082857142858</v>
      </c>
      <c r="D10" s="5">
        <v>5.4235914285714291</v>
      </c>
      <c r="E10" s="7">
        <v>5.3565628571428583</v>
      </c>
      <c r="F10" s="12"/>
    </row>
    <row r="11" spans="1:13" x14ac:dyDescent="0.2">
      <c r="F1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Timing</vt:lpstr>
      <vt:lpstr>Timing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2016-12-06T07:49:45Z</dcterms:created>
  <dcterms:modified xsi:type="dcterms:W3CDTF">2016-12-07T07:45:36Z</dcterms:modified>
</cp:coreProperties>
</file>