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5180" windowHeight="603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J46" i="1"/>
  <c r="J47"/>
  <c r="H47"/>
  <c r="I46"/>
  <c r="I48" s="1"/>
  <c r="I47"/>
  <c r="H46"/>
  <c r="G47"/>
  <c r="F47"/>
  <c r="E47"/>
  <c r="D47"/>
  <c r="C47"/>
  <c r="C48" s="1"/>
  <c r="G46"/>
  <c r="F46"/>
  <c r="E46"/>
  <c r="C46"/>
  <c r="D46"/>
  <c r="B5"/>
  <c r="B4"/>
  <c r="B6" s="1"/>
  <c r="J48" l="1"/>
  <c r="H48"/>
  <c r="G48"/>
  <c r="D48"/>
  <c r="E48"/>
  <c r="F48"/>
  <c r="Q36"/>
  <c r="Q37"/>
  <c r="Q38"/>
  <c r="Q39"/>
  <c r="Q40"/>
  <c r="Q41"/>
  <c r="P37"/>
  <c r="P38"/>
  <c r="P39"/>
  <c r="P40"/>
  <c r="P41"/>
  <c r="P36"/>
  <c r="N36"/>
  <c r="N37"/>
  <c r="N38"/>
  <c r="N39"/>
  <c r="N40"/>
  <c r="N41"/>
  <c r="M37"/>
  <c r="M38"/>
  <c r="M39"/>
  <c r="M40"/>
  <c r="M41"/>
  <c r="M36"/>
  <c r="M42" l="1"/>
  <c r="N42"/>
  <c r="P42"/>
  <c r="Q42"/>
  <c r="K29"/>
  <c r="J29"/>
  <c r="I29"/>
  <c r="H29"/>
  <c r="G29"/>
  <c r="F29"/>
  <c r="E29"/>
  <c r="D29"/>
  <c r="C29"/>
  <c r="B29"/>
  <c r="Q28"/>
  <c r="P28"/>
  <c r="N28"/>
  <c r="M28"/>
  <c r="Q27"/>
  <c r="P27"/>
  <c r="N27"/>
  <c r="M27"/>
  <c r="Q26"/>
  <c r="P26"/>
  <c r="N26"/>
  <c r="M26"/>
  <c r="Q25"/>
  <c r="P25"/>
  <c r="N25"/>
  <c r="M25"/>
  <c r="Q24"/>
  <c r="P24"/>
  <c r="N24"/>
  <c r="M24"/>
  <c r="Q23"/>
  <c r="P23"/>
  <c r="N23"/>
  <c r="M23"/>
  <c r="C17"/>
  <c r="D17"/>
  <c r="E18" s="1"/>
  <c r="E17"/>
  <c r="F17"/>
  <c r="G18" s="1"/>
  <c r="G17"/>
  <c r="H17"/>
  <c r="I17"/>
  <c r="J17"/>
  <c r="K18" s="1"/>
  <c r="K17"/>
  <c r="B17"/>
  <c r="P12"/>
  <c r="Q12"/>
  <c r="P13"/>
  <c r="Q13"/>
  <c r="P14"/>
  <c r="Q14"/>
  <c r="P15"/>
  <c r="Q15"/>
  <c r="P16"/>
  <c r="Q16"/>
  <c r="Q11"/>
  <c r="P11"/>
  <c r="N11"/>
  <c r="N12"/>
  <c r="N13"/>
  <c r="N14"/>
  <c r="N15"/>
  <c r="N16"/>
  <c r="M11"/>
  <c r="M12"/>
  <c r="M13"/>
  <c r="M14"/>
  <c r="M15"/>
  <c r="M16"/>
  <c r="N43" l="1"/>
  <c r="C30"/>
  <c r="G30"/>
  <c r="I30"/>
  <c r="Q43"/>
  <c r="I18"/>
  <c r="E30"/>
  <c r="K30"/>
  <c r="C18"/>
  <c r="M29"/>
  <c r="N30" s="1"/>
  <c r="Q29"/>
  <c r="N17"/>
  <c r="N29"/>
  <c r="P17"/>
  <c r="Q18" s="1"/>
  <c r="M17"/>
  <c r="P29"/>
  <c r="Q17"/>
  <c r="Q30" l="1"/>
  <c r="N18"/>
</calcChain>
</file>

<file path=xl/sharedStrings.xml><?xml version="1.0" encoding="utf-8"?>
<sst xmlns="http://schemas.openxmlformats.org/spreadsheetml/2006/main" count="120" uniqueCount="44">
  <si>
    <t>Walllights OFF</t>
  </si>
  <si>
    <t>Walllights ON</t>
  </si>
  <si>
    <t>Blinds Move</t>
  </si>
  <si>
    <t>Blinds Move Back</t>
  </si>
  <si>
    <t>Abzugshaube Fan ON</t>
  </si>
  <si>
    <t>Abzugshaube Fan OFF</t>
  </si>
  <si>
    <t>3D</t>
  </si>
  <si>
    <t>2D</t>
  </si>
  <si>
    <t>Walllights: kein adäquates 3D Modell der Lampe</t>
  </si>
  <si>
    <t>Jalusien sind nicht intuitiv</t>
  </si>
  <si>
    <t>2D: Letztes Menü bleibt offen</t>
  </si>
  <si>
    <t>ANMERKUNGEN: ==================================================================================================================================================</t>
  </si>
  <si>
    <t>Blinds wieder unten</t>
  </si>
  <si>
    <t>Piepmechanismus</t>
  </si>
  <si>
    <t>Dipl Inf</t>
  </si>
  <si>
    <t>Inf</t>
  </si>
  <si>
    <t>Theor Inf</t>
  </si>
  <si>
    <t>Bio</t>
  </si>
  <si>
    <t>∅</t>
  </si>
  <si>
    <t>∅ 3D</t>
  </si>
  <si>
    <t>∅ 2D</t>
  </si>
  <si>
    <t>Median 3D</t>
  </si>
  <si>
    <t>Median 2D</t>
  </si>
  <si>
    <t>Alle Angaben in Sekunden</t>
  </si>
  <si>
    <t>Englischen Begrifflichkeiten (das Wort Fan) nicht verstanden</t>
  </si>
  <si>
    <t>Vorschlag: Selektierte 3D Objekte markieren</t>
  </si>
  <si>
    <t>BUGS:</t>
  </si>
  <si>
    <t>Durchschnittsalter:</t>
  </si>
  <si>
    <t>wenig Erfahrung</t>
  </si>
  <si>
    <t>einige Erfahrung</t>
  </si>
  <si>
    <t>insgesamt</t>
  </si>
  <si>
    <t>Diff:</t>
  </si>
  <si>
    <t>Gruppe 1</t>
  </si>
  <si>
    <t>Gruppe 2</t>
  </si>
  <si>
    <t>Gesamt</t>
  </si>
  <si>
    <t>&gt;15 sec</t>
  </si>
  <si>
    <t>&gt;20 sec</t>
  </si>
  <si>
    <t>&gt;25 sec</t>
  </si>
  <si>
    <t>&gt; 30 sec</t>
  </si>
  <si>
    <t>&gt;35 sec</t>
  </si>
  <si>
    <t>&gt;40 sec</t>
  </si>
  <si>
    <t># Ausreißer:</t>
  </si>
  <si>
    <t>&gt;45 sec</t>
  </si>
  <si>
    <t>&gt;50 sec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</si>
</sst>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0" fillId="0" borderId="1" xfId="0" applyBorder="1"/>
    <xf numFmtId="0" fontId="1" fillId="0" borderId="0" xfId="0" applyNumberFormat="1" applyFont="1"/>
    <xf numFmtId="0" fontId="2" fillId="0" borderId="0" xfId="0" applyFont="1" applyBorder="1"/>
    <xf numFmtId="0" fontId="1" fillId="0" borderId="3" xfId="0" applyNumberFormat="1" applyFont="1" applyFill="1" applyBorder="1"/>
    <xf numFmtId="0" fontId="1" fillId="0" borderId="4" xfId="0" applyNumberFormat="1" applyFont="1" applyFill="1" applyBorder="1"/>
    <xf numFmtId="0" fontId="1" fillId="0" borderId="5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4" xfId="0" applyNumberFormat="1" applyFont="1" applyBorder="1"/>
    <xf numFmtId="0" fontId="0" fillId="0" borderId="0" xfId="0" applyNumberFormat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3" xfId="0" applyFont="1" applyFill="1" applyBorder="1"/>
    <xf numFmtId="0" fontId="0" fillId="0" borderId="0" xfId="0" applyBorder="1"/>
    <xf numFmtId="0" fontId="0" fillId="0" borderId="4" xfId="0" applyBorder="1"/>
    <xf numFmtId="0" fontId="0" fillId="0" borderId="7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8" xfId="0" applyFont="1" applyBorder="1"/>
    <xf numFmtId="0" fontId="0" fillId="2" borderId="10" xfId="0" applyFill="1" applyBorder="1"/>
    <xf numFmtId="0" fontId="1" fillId="2" borderId="9" xfId="0" applyFont="1" applyFill="1" applyBorder="1"/>
    <xf numFmtId="0" fontId="1" fillId="0" borderId="2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Standard" xfId="0" builtinId="0"/>
  </cellStyles>
  <dxfs count="10"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9" defaultPivotStyle="PivotStyleLight16"/>
  <colors>
    <mruColors>
      <color rgb="FFFFFF9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72"/>
  <sheetViews>
    <sheetView tabSelected="1" workbookViewId="0">
      <selection activeCell="A8" sqref="A8"/>
    </sheetView>
  </sheetViews>
  <sheetFormatPr baseColWidth="10" defaultRowHeight="15"/>
  <cols>
    <col min="1" max="1" width="20.42578125" bestFit="1" customWidth="1"/>
  </cols>
  <sheetData>
    <row r="1" spans="1:25" ht="15.75" thickBot="1">
      <c r="A1" s="42" t="s">
        <v>23</v>
      </c>
      <c r="B1" s="41"/>
    </row>
    <row r="2" spans="1:25" ht="15.75" thickBot="1"/>
    <row r="3" spans="1:25">
      <c r="A3" s="33" t="s">
        <v>27</v>
      </c>
      <c r="B3" s="35"/>
      <c r="S3" s="6"/>
      <c r="T3" s="1"/>
      <c r="U3" s="1"/>
      <c r="V3" s="1"/>
      <c r="W3" s="1"/>
      <c r="X3" s="1"/>
      <c r="Y3" s="1"/>
    </row>
    <row r="4" spans="1:25">
      <c r="A4" s="10" t="s">
        <v>32</v>
      </c>
      <c r="B4" s="4">
        <f>AVERAGE(C9,E9,G9,I9,K9)</f>
        <v>27.6</v>
      </c>
      <c r="S4" s="1"/>
      <c r="T4" s="1"/>
      <c r="U4" s="1"/>
      <c r="V4" s="1"/>
      <c r="W4" s="1"/>
      <c r="X4" s="1"/>
      <c r="Y4" s="1"/>
    </row>
    <row r="5" spans="1:25">
      <c r="A5" s="10" t="s">
        <v>33</v>
      </c>
      <c r="B5" s="4">
        <f>AVERAGE(C21,E21,G21,I21,K21)</f>
        <v>27.4</v>
      </c>
      <c r="S5" s="1"/>
      <c r="T5" s="1"/>
      <c r="U5" s="1"/>
      <c r="V5" s="1"/>
      <c r="W5" s="1"/>
      <c r="X5" s="1"/>
      <c r="Y5" s="1"/>
    </row>
    <row r="6" spans="1:25" ht="15.75" thickBot="1">
      <c r="A6" s="37" t="s">
        <v>34</v>
      </c>
      <c r="B6" s="38">
        <f>AVERAGE(B4:B5)</f>
        <v>27.5</v>
      </c>
    </row>
    <row r="8" spans="1:25" ht="19.5" thickBot="1">
      <c r="A8" s="7" t="s">
        <v>32</v>
      </c>
      <c r="B8" t="s">
        <v>28</v>
      </c>
      <c r="D8" t="s">
        <v>28</v>
      </c>
      <c r="F8" t="s">
        <v>28</v>
      </c>
      <c r="H8" t="s">
        <v>29</v>
      </c>
      <c r="J8" t="s">
        <v>29</v>
      </c>
      <c r="S8" s="1"/>
      <c r="T8" s="1"/>
      <c r="U8" s="1"/>
      <c r="V8" s="1"/>
      <c r="W8" s="1"/>
      <c r="X8" s="1"/>
      <c r="Y8" s="1"/>
    </row>
    <row r="9" spans="1:25" ht="15.75" thickBot="1">
      <c r="A9" s="5"/>
      <c r="B9" s="11" t="s">
        <v>14</v>
      </c>
      <c r="C9" s="12">
        <v>26</v>
      </c>
      <c r="D9" s="13" t="s">
        <v>15</v>
      </c>
      <c r="E9" s="12">
        <v>26</v>
      </c>
      <c r="F9" s="14" t="s">
        <v>15</v>
      </c>
      <c r="G9" s="12">
        <v>27</v>
      </c>
      <c r="H9" s="13" t="s">
        <v>14</v>
      </c>
      <c r="I9" s="12">
        <v>28</v>
      </c>
      <c r="J9" s="13" t="s">
        <v>14</v>
      </c>
      <c r="K9" s="12">
        <v>31</v>
      </c>
      <c r="S9" s="1"/>
      <c r="T9" s="1"/>
      <c r="U9" s="1"/>
      <c r="V9" s="1"/>
      <c r="W9" s="1"/>
      <c r="X9" s="1"/>
      <c r="Y9" s="1"/>
    </row>
    <row r="10" spans="1:25">
      <c r="A10" s="5"/>
      <c r="B10" s="10" t="s">
        <v>6</v>
      </c>
      <c r="C10" s="4" t="s">
        <v>7</v>
      </c>
      <c r="D10" s="3" t="s">
        <v>6</v>
      </c>
      <c r="E10" s="4" t="s">
        <v>7</v>
      </c>
      <c r="F10" s="3" t="s">
        <v>6</v>
      </c>
      <c r="G10" s="4" t="s">
        <v>7</v>
      </c>
      <c r="H10" s="3" t="s">
        <v>6</v>
      </c>
      <c r="I10" s="4" t="s">
        <v>7</v>
      </c>
      <c r="J10" s="3" t="s">
        <v>6</v>
      </c>
      <c r="K10" s="4" t="s">
        <v>7</v>
      </c>
      <c r="L10" s="1"/>
      <c r="M10" s="8" t="s">
        <v>19</v>
      </c>
      <c r="N10" s="9" t="s">
        <v>20</v>
      </c>
      <c r="O10" s="6"/>
      <c r="P10" s="8" t="s">
        <v>21</v>
      </c>
      <c r="Q10" s="9" t="s">
        <v>22</v>
      </c>
      <c r="S10" s="1"/>
      <c r="T10" s="1"/>
      <c r="U10" s="1"/>
      <c r="V10" s="1"/>
      <c r="W10" s="1"/>
      <c r="X10" s="1"/>
      <c r="Y10" s="1"/>
    </row>
    <row r="11" spans="1:25">
      <c r="A11" s="4" t="s">
        <v>1</v>
      </c>
      <c r="B11" s="19">
        <v>7.3</v>
      </c>
      <c r="C11" s="20">
        <v>27.4</v>
      </c>
      <c r="D11" s="21">
        <v>14</v>
      </c>
      <c r="E11" s="20">
        <v>41.83</v>
      </c>
      <c r="F11" s="22">
        <v>17</v>
      </c>
      <c r="G11" s="20">
        <v>41.28</v>
      </c>
      <c r="H11" s="22">
        <v>18.5</v>
      </c>
      <c r="I11" s="20">
        <v>12</v>
      </c>
      <c r="J11" s="22">
        <v>26.1</v>
      </c>
      <c r="K11" s="23">
        <v>19.600000000000001</v>
      </c>
      <c r="L11" s="16"/>
      <c r="M11" s="19">
        <f>AVERAGE(B11,D11,F11,H11,J11)</f>
        <v>16.580000000000002</v>
      </c>
      <c r="N11" s="20">
        <f>AVERAGE(C11,E11,G11,I11,K11)</f>
        <v>28.421999999999997</v>
      </c>
      <c r="O11" s="16"/>
      <c r="P11" s="19">
        <f t="shared" ref="P11:Q16" si="0">MEDIAN(B11,D11,F11,H11,J11)</f>
        <v>17</v>
      </c>
      <c r="Q11" s="20">
        <f t="shared" si="0"/>
        <v>27.4</v>
      </c>
      <c r="S11" s="1"/>
      <c r="T11" s="1"/>
      <c r="U11" s="1"/>
      <c r="V11" s="1"/>
      <c r="W11" s="1"/>
      <c r="X11" s="1"/>
      <c r="Y11" s="1"/>
    </row>
    <row r="12" spans="1:25">
      <c r="A12" s="4" t="s">
        <v>0</v>
      </c>
      <c r="B12" s="19">
        <v>2.5</v>
      </c>
      <c r="C12" s="20">
        <v>7.8</v>
      </c>
      <c r="D12" s="21">
        <v>1.9</v>
      </c>
      <c r="E12" s="20">
        <v>5.79</v>
      </c>
      <c r="F12" s="22">
        <v>1.7</v>
      </c>
      <c r="G12" s="20">
        <v>2.5</v>
      </c>
      <c r="H12" s="22">
        <v>2</v>
      </c>
      <c r="I12" s="20">
        <v>6.2</v>
      </c>
      <c r="J12" s="22">
        <v>4.5999999999999996</v>
      </c>
      <c r="K12" s="23">
        <v>5.7</v>
      </c>
      <c r="L12" s="16"/>
      <c r="M12" s="19">
        <f t="shared" ref="M12:N16" si="1">AVERAGE(B12,D12,F12,H12,J12)</f>
        <v>2.54</v>
      </c>
      <c r="N12" s="20">
        <f t="shared" si="1"/>
        <v>5.5979999999999999</v>
      </c>
      <c r="O12" s="16"/>
      <c r="P12" s="19">
        <f t="shared" si="0"/>
        <v>2</v>
      </c>
      <c r="Q12" s="20">
        <f t="shared" si="0"/>
        <v>5.79</v>
      </c>
      <c r="R12" s="1"/>
      <c r="S12" s="1"/>
      <c r="T12" s="1"/>
      <c r="U12" s="1"/>
      <c r="V12" s="1"/>
      <c r="W12" s="1"/>
      <c r="X12" s="1"/>
      <c r="Y12" s="1"/>
    </row>
    <row r="13" spans="1:25">
      <c r="A13" s="4" t="s">
        <v>2</v>
      </c>
      <c r="B13" s="19">
        <v>19</v>
      </c>
      <c r="C13" s="20">
        <v>21.9</v>
      </c>
      <c r="D13" s="21">
        <v>10.6</v>
      </c>
      <c r="E13" s="20">
        <v>13.19</v>
      </c>
      <c r="F13" s="22">
        <v>39.9</v>
      </c>
      <c r="G13" s="20">
        <v>3.7</v>
      </c>
      <c r="H13" s="22">
        <v>9</v>
      </c>
      <c r="I13" s="20">
        <v>6.3</v>
      </c>
      <c r="J13" s="22">
        <v>17.3</v>
      </c>
      <c r="K13" s="23">
        <v>10.7</v>
      </c>
      <c r="L13" s="16"/>
      <c r="M13" s="19">
        <f t="shared" si="1"/>
        <v>19.16</v>
      </c>
      <c r="N13" s="20">
        <f t="shared" si="1"/>
        <v>11.157999999999998</v>
      </c>
      <c r="O13" s="16"/>
      <c r="P13" s="19">
        <f t="shared" si="0"/>
        <v>17.3</v>
      </c>
      <c r="Q13" s="20">
        <f t="shared" si="0"/>
        <v>10.7</v>
      </c>
      <c r="R13" s="1"/>
      <c r="S13" s="1"/>
      <c r="T13" s="1"/>
      <c r="U13" s="1"/>
      <c r="V13" s="1"/>
      <c r="W13" s="1"/>
      <c r="X13" s="1"/>
      <c r="Y13" s="1"/>
    </row>
    <row r="14" spans="1:25">
      <c r="A14" s="4" t="s">
        <v>3</v>
      </c>
      <c r="B14" s="19">
        <v>11.2</v>
      </c>
      <c r="C14" s="20">
        <v>5.5</v>
      </c>
      <c r="D14" s="22">
        <v>2.7</v>
      </c>
      <c r="E14" s="20">
        <v>3.1</v>
      </c>
      <c r="F14" s="22">
        <v>9</v>
      </c>
      <c r="G14" s="20">
        <v>2.7</v>
      </c>
      <c r="H14" s="22">
        <v>5.3</v>
      </c>
      <c r="I14" s="20">
        <v>6.2</v>
      </c>
      <c r="J14" s="22">
        <v>13.7</v>
      </c>
      <c r="K14" s="23">
        <v>14.6</v>
      </c>
      <c r="L14" s="16"/>
      <c r="M14" s="19">
        <f t="shared" si="1"/>
        <v>8.379999999999999</v>
      </c>
      <c r="N14" s="20">
        <f t="shared" si="1"/>
        <v>6.42</v>
      </c>
      <c r="O14" s="16"/>
      <c r="P14" s="19">
        <f t="shared" si="0"/>
        <v>9</v>
      </c>
      <c r="Q14" s="20">
        <f t="shared" si="0"/>
        <v>5.5</v>
      </c>
      <c r="R14" s="1"/>
      <c r="S14" s="1"/>
      <c r="T14" s="1"/>
      <c r="U14" s="1"/>
      <c r="V14" s="1"/>
      <c r="W14" s="1"/>
      <c r="X14" s="1"/>
      <c r="Y14" s="1"/>
    </row>
    <row r="15" spans="1:25">
      <c r="A15" s="4" t="s">
        <v>4</v>
      </c>
      <c r="B15" s="19">
        <v>14.7</v>
      </c>
      <c r="C15" s="20">
        <v>20.9</v>
      </c>
      <c r="D15" s="22">
        <v>12</v>
      </c>
      <c r="E15" s="20">
        <v>5.3</v>
      </c>
      <c r="F15" s="22">
        <v>11.3</v>
      </c>
      <c r="G15" s="20">
        <v>37.700000000000003</v>
      </c>
      <c r="H15" s="22">
        <v>4.4000000000000004</v>
      </c>
      <c r="I15" s="20">
        <v>7.2</v>
      </c>
      <c r="J15" s="22">
        <v>9.1999999999999993</v>
      </c>
      <c r="K15" s="23">
        <v>8.6999999999999993</v>
      </c>
      <c r="L15" s="16"/>
      <c r="M15" s="19">
        <f t="shared" si="1"/>
        <v>10.319999999999999</v>
      </c>
      <c r="N15" s="20">
        <f t="shared" si="1"/>
        <v>15.960000000000003</v>
      </c>
      <c r="O15" s="16"/>
      <c r="P15" s="19">
        <f t="shared" si="0"/>
        <v>11.3</v>
      </c>
      <c r="Q15" s="20">
        <f t="shared" si="0"/>
        <v>8.6999999999999993</v>
      </c>
      <c r="R15" s="1"/>
      <c r="S15" s="1"/>
      <c r="T15" s="1"/>
      <c r="U15" s="1"/>
      <c r="V15" s="1"/>
      <c r="W15" s="1"/>
      <c r="X15" s="1"/>
      <c r="Y15" s="1"/>
    </row>
    <row r="16" spans="1:25" ht="15.75" thickBot="1">
      <c r="A16" s="4" t="s">
        <v>5</v>
      </c>
      <c r="B16" s="24">
        <v>5.6</v>
      </c>
      <c r="C16" s="25">
        <v>5.6</v>
      </c>
      <c r="D16" s="26">
        <v>6.1</v>
      </c>
      <c r="E16" s="25">
        <v>2.4</v>
      </c>
      <c r="F16" s="26">
        <v>2.1</v>
      </c>
      <c r="G16" s="25">
        <v>3.7</v>
      </c>
      <c r="H16" s="26">
        <v>3.7</v>
      </c>
      <c r="I16" s="25">
        <v>3.9</v>
      </c>
      <c r="J16" s="26">
        <v>4.0999999999999996</v>
      </c>
      <c r="K16" s="27">
        <v>13.2</v>
      </c>
      <c r="L16" s="16"/>
      <c r="M16" s="19">
        <f t="shared" si="1"/>
        <v>4.32</v>
      </c>
      <c r="N16" s="20">
        <f t="shared" si="1"/>
        <v>5.76</v>
      </c>
      <c r="O16" s="16"/>
      <c r="P16" s="19">
        <f t="shared" si="0"/>
        <v>4.0999999999999996</v>
      </c>
      <c r="Q16" s="20">
        <f t="shared" si="0"/>
        <v>3.9</v>
      </c>
      <c r="R16" s="1"/>
      <c r="S16" s="1"/>
      <c r="T16" s="1"/>
      <c r="U16" s="1"/>
      <c r="V16" s="1"/>
      <c r="W16" s="1"/>
      <c r="X16" s="1"/>
      <c r="Y16" s="1"/>
    </row>
    <row r="17" spans="1:25">
      <c r="A17" s="13" t="s">
        <v>18</v>
      </c>
      <c r="B17" s="28">
        <f>AVERAGE(B11:B16)</f>
        <v>10.050000000000001</v>
      </c>
      <c r="C17" s="29">
        <f t="shared" ref="C17:K17" si="2">AVERAGE(C11:C16)</f>
        <v>14.85</v>
      </c>
      <c r="D17" s="28">
        <f t="shared" si="2"/>
        <v>7.8833333333333337</v>
      </c>
      <c r="E17" s="29">
        <f t="shared" si="2"/>
        <v>11.935</v>
      </c>
      <c r="F17" s="28">
        <f t="shared" si="2"/>
        <v>13.499999999999998</v>
      </c>
      <c r="G17" s="29">
        <f t="shared" si="2"/>
        <v>15.263333333333335</v>
      </c>
      <c r="H17" s="28">
        <f t="shared" si="2"/>
        <v>7.1499999999999995</v>
      </c>
      <c r="I17" s="29">
        <f t="shared" si="2"/>
        <v>6.9666666666666659</v>
      </c>
      <c r="J17" s="28">
        <f t="shared" si="2"/>
        <v>12.5</v>
      </c>
      <c r="K17" s="28">
        <f t="shared" si="2"/>
        <v>12.083333333333334</v>
      </c>
      <c r="L17" s="17"/>
      <c r="M17" s="28">
        <f t="shared" ref="M17" si="3">AVERAGE(M11:M16)</f>
        <v>10.216666666666667</v>
      </c>
      <c r="N17" s="28">
        <f t="shared" ref="N17" si="4">AVERAGE(N11:N16)</f>
        <v>12.219666666666669</v>
      </c>
      <c r="O17" s="17"/>
      <c r="P17" s="28">
        <f t="shared" ref="P17" si="5">AVERAGE(P11:P16)</f>
        <v>10.116666666666665</v>
      </c>
      <c r="Q17" s="28">
        <f t="shared" ref="Q17" si="6">AVERAGE(Q11:Q16)</f>
        <v>10.331666666666667</v>
      </c>
      <c r="R17" s="1"/>
      <c r="X17" s="1"/>
      <c r="Y17" s="1"/>
    </row>
    <row r="18" spans="1:25">
      <c r="B18" s="18" t="s">
        <v>31</v>
      </c>
      <c r="C18" s="32">
        <f>B17-C17</f>
        <v>-4.7999999999999989</v>
      </c>
      <c r="D18" s="18" t="s">
        <v>31</v>
      </c>
      <c r="E18" s="32">
        <f>D17-E17</f>
        <v>-4.0516666666666667</v>
      </c>
      <c r="F18" s="18" t="s">
        <v>31</v>
      </c>
      <c r="G18" s="32">
        <f t="shared" ref="G18" si="7">F17-G17</f>
        <v>-1.7633333333333372</v>
      </c>
      <c r="H18" s="18" t="s">
        <v>31</v>
      </c>
      <c r="I18" s="32">
        <f t="shared" ref="I18" si="8">H17-I17</f>
        <v>0.18333333333333357</v>
      </c>
      <c r="J18" s="18" t="s">
        <v>31</v>
      </c>
      <c r="K18" s="32">
        <f t="shared" ref="K18" si="9">J17-K17</f>
        <v>0.41666666666666607</v>
      </c>
      <c r="L18" s="16"/>
      <c r="M18" s="18" t="s">
        <v>31</v>
      </c>
      <c r="N18" s="32">
        <f t="shared" ref="N18" si="10">M17-N17</f>
        <v>-2.0030000000000019</v>
      </c>
      <c r="O18" s="16"/>
      <c r="P18" s="18" t="s">
        <v>31</v>
      </c>
      <c r="Q18" s="32">
        <f t="shared" ref="Q18" si="11">P17-Q17</f>
        <v>-0.21500000000000163</v>
      </c>
      <c r="R18" s="1"/>
      <c r="X18" s="1"/>
      <c r="Y18" s="1"/>
    </row>
    <row r="19" spans="1:25">
      <c r="L19" s="1"/>
      <c r="M19" s="1"/>
      <c r="N19" s="1"/>
      <c r="O19" s="1"/>
      <c r="P19" s="1"/>
      <c r="Q19" s="1"/>
      <c r="R19" s="1"/>
      <c r="X19" s="1"/>
      <c r="Y19" s="1"/>
    </row>
    <row r="20" spans="1:25" ht="19.5" thickBot="1">
      <c r="A20" s="7" t="s">
        <v>33</v>
      </c>
      <c r="B20" t="s">
        <v>28</v>
      </c>
      <c r="D20" t="s">
        <v>29</v>
      </c>
      <c r="F20" t="s">
        <v>29</v>
      </c>
      <c r="H20" t="s">
        <v>29</v>
      </c>
      <c r="J20" t="s">
        <v>29</v>
      </c>
      <c r="L20" s="1"/>
      <c r="M20" s="1"/>
      <c r="N20" s="1"/>
      <c r="O20" s="1"/>
      <c r="P20" s="1"/>
      <c r="Q20" s="1"/>
      <c r="R20" s="1"/>
      <c r="X20" s="1"/>
      <c r="Y20" s="1"/>
    </row>
    <row r="21" spans="1:25" ht="15.75" thickBot="1">
      <c r="A21" s="5"/>
      <c r="B21" s="11" t="s">
        <v>17</v>
      </c>
      <c r="C21" s="12">
        <v>23</v>
      </c>
      <c r="D21" s="13" t="s">
        <v>15</v>
      </c>
      <c r="E21" s="12">
        <v>26</v>
      </c>
      <c r="F21" s="14" t="s">
        <v>15</v>
      </c>
      <c r="G21" s="12">
        <v>28</v>
      </c>
      <c r="H21" s="13" t="s">
        <v>14</v>
      </c>
      <c r="I21" s="12">
        <v>28</v>
      </c>
      <c r="J21" s="13" t="s">
        <v>16</v>
      </c>
      <c r="K21" s="15">
        <v>32</v>
      </c>
      <c r="L21" s="1"/>
      <c r="M21" s="1"/>
      <c r="N21" s="1"/>
      <c r="O21" s="1"/>
      <c r="P21" s="1"/>
      <c r="Q21" s="1"/>
      <c r="R21" s="1"/>
      <c r="X21" s="1"/>
      <c r="Y21" s="1"/>
    </row>
    <row r="22" spans="1:25">
      <c r="A22" s="5"/>
      <c r="B22" s="10" t="s">
        <v>6</v>
      </c>
      <c r="C22" s="4" t="s">
        <v>7</v>
      </c>
      <c r="D22" s="3" t="s">
        <v>6</v>
      </c>
      <c r="E22" s="4" t="s">
        <v>7</v>
      </c>
      <c r="F22" s="3" t="s">
        <v>6</v>
      </c>
      <c r="G22" s="4" t="s">
        <v>7</v>
      </c>
      <c r="H22" s="3" t="s">
        <v>6</v>
      </c>
      <c r="I22" s="4" t="s">
        <v>7</v>
      </c>
      <c r="J22" s="3" t="s">
        <v>6</v>
      </c>
      <c r="K22" s="4" t="s">
        <v>7</v>
      </c>
      <c r="L22" s="1"/>
      <c r="M22" s="8" t="s">
        <v>19</v>
      </c>
      <c r="N22" s="9" t="s">
        <v>20</v>
      </c>
      <c r="O22" s="6"/>
      <c r="P22" s="8" t="s">
        <v>21</v>
      </c>
      <c r="Q22" s="9" t="s">
        <v>22</v>
      </c>
      <c r="R22" s="1"/>
      <c r="X22" s="1"/>
      <c r="Y22" s="1"/>
    </row>
    <row r="23" spans="1:25">
      <c r="A23" s="4" t="s">
        <v>1</v>
      </c>
      <c r="B23" s="19">
        <v>16.8</v>
      </c>
      <c r="C23" s="20">
        <v>52.7</v>
      </c>
      <c r="D23" s="21">
        <v>4.3</v>
      </c>
      <c r="E23" s="20">
        <v>20.9</v>
      </c>
      <c r="F23" s="22">
        <v>7.1</v>
      </c>
      <c r="G23" s="20">
        <v>28.6</v>
      </c>
      <c r="H23" s="22">
        <v>3.6</v>
      </c>
      <c r="I23" s="20">
        <v>20.5</v>
      </c>
      <c r="J23" s="22">
        <v>1.1000000000000001</v>
      </c>
      <c r="K23" s="23">
        <v>17.100000000000001</v>
      </c>
      <c r="L23" s="16"/>
      <c r="M23" s="19">
        <f>AVERAGE(B23,D23,F23,H23,J23)</f>
        <v>6.580000000000001</v>
      </c>
      <c r="N23" s="20">
        <f>AVERAGE(C23,E23,G23,I23,K23)</f>
        <v>27.959999999999997</v>
      </c>
      <c r="O23" s="16"/>
      <c r="P23" s="19">
        <f t="shared" ref="P23:Q28" si="12">MEDIAN(B23,D23,F23,H23,J23)</f>
        <v>4.3</v>
      </c>
      <c r="Q23" s="20">
        <f t="shared" si="12"/>
        <v>20.9</v>
      </c>
      <c r="R23" s="1"/>
      <c r="X23" s="1"/>
      <c r="Y23" s="1"/>
    </row>
    <row r="24" spans="1:25">
      <c r="A24" s="4" t="s">
        <v>0</v>
      </c>
      <c r="B24" s="19">
        <v>2.9</v>
      </c>
      <c r="C24" s="20">
        <v>5.4</v>
      </c>
      <c r="D24" s="21">
        <v>2.4</v>
      </c>
      <c r="E24" s="20">
        <v>5.5</v>
      </c>
      <c r="F24" s="22">
        <v>3.3</v>
      </c>
      <c r="G24" s="20">
        <v>5</v>
      </c>
      <c r="H24" s="22">
        <v>2.5</v>
      </c>
      <c r="I24" s="20">
        <v>4</v>
      </c>
      <c r="J24" s="22">
        <v>3</v>
      </c>
      <c r="K24" s="23">
        <v>7</v>
      </c>
      <c r="L24" s="16"/>
      <c r="M24" s="19">
        <f t="shared" ref="M24:M28" si="13">AVERAGE(B24,D24,F24,H24,J24)</f>
        <v>2.82</v>
      </c>
      <c r="N24" s="20">
        <f t="shared" ref="N24:N28" si="14">AVERAGE(C24,E24,G24,I24,K24)</f>
        <v>5.38</v>
      </c>
      <c r="O24" s="16"/>
      <c r="P24" s="19">
        <f t="shared" si="12"/>
        <v>2.9</v>
      </c>
      <c r="Q24" s="20">
        <f t="shared" si="12"/>
        <v>5.4</v>
      </c>
      <c r="R24" s="1"/>
      <c r="X24" s="1"/>
      <c r="Y24" s="1"/>
    </row>
    <row r="25" spans="1:25">
      <c r="A25" s="4" t="s">
        <v>2</v>
      </c>
      <c r="B25" s="19">
        <v>5</v>
      </c>
      <c r="C25" s="20">
        <v>9.9</v>
      </c>
      <c r="D25" s="21">
        <v>4.5999999999999996</v>
      </c>
      <c r="E25" s="20">
        <v>6.3</v>
      </c>
      <c r="F25" s="22">
        <v>9.1</v>
      </c>
      <c r="G25" s="20">
        <v>15.9</v>
      </c>
      <c r="H25" s="22">
        <v>10.8</v>
      </c>
      <c r="I25" s="20">
        <v>9.1999999999999993</v>
      </c>
      <c r="J25" s="22">
        <v>7.7</v>
      </c>
      <c r="K25" s="23">
        <v>7</v>
      </c>
      <c r="L25" s="16"/>
      <c r="M25" s="19">
        <f t="shared" si="13"/>
        <v>7.44</v>
      </c>
      <c r="N25" s="20">
        <f t="shared" si="14"/>
        <v>9.66</v>
      </c>
      <c r="O25" s="16"/>
      <c r="P25" s="19">
        <f t="shared" si="12"/>
        <v>7.7</v>
      </c>
      <c r="Q25" s="20">
        <f t="shared" si="12"/>
        <v>9.1999999999999993</v>
      </c>
      <c r="R25" s="1"/>
      <c r="X25" s="1"/>
      <c r="Y25" s="1"/>
    </row>
    <row r="26" spans="1:25">
      <c r="A26" s="4" t="s">
        <v>3</v>
      </c>
      <c r="B26" s="19">
        <v>4.9000000000000004</v>
      </c>
      <c r="C26" s="20">
        <v>7.3</v>
      </c>
      <c r="D26" s="22">
        <v>2.9</v>
      </c>
      <c r="E26" s="20">
        <v>6.5</v>
      </c>
      <c r="F26" s="22">
        <v>7.5</v>
      </c>
      <c r="G26" s="20">
        <v>5.4</v>
      </c>
      <c r="H26" s="22">
        <v>7.8</v>
      </c>
      <c r="I26" s="20">
        <v>4.9000000000000004</v>
      </c>
      <c r="J26" s="22">
        <v>6.7</v>
      </c>
      <c r="K26" s="23">
        <v>3.9</v>
      </c>
      <c r="L26" s="16"/>
      <c r="M26" s="19">
        <f t="shared" si="13"/>
        <v>5.96</v>
      </c>
      <c r="N26" s="20">
        <f t="shared" si="14"/>
        <v>5.6</v>
      </c>
      <c r="O26" s="16"/>
      <c r="P26" s="19">
        <f t="shared" si="12"/>
        <v>6.7</v>
      </c>
      <c r="Q26" s="20">
        <f t="shared" si="12"/>
        <v>5.4</v>
      </c>
      <c r="R26" s="1"/>
      <c r="X26" s="1"/>
      <c r="Y26" s="1"/>
    </row>
    <row r="27" spans="1:25">
      <c r="A27" s="4" t="s">
        <v>4</v>
      </c>
      <c r="B27" s="19">
        <v>6.16</v>
      </c>
      <c r="C27" s="20">
        <v>13.5</v>
      </c>
      <c r="D27" s="22">
        <v>3.6</v>
      </c>
      <c r="E27" s="20">
        <v>7.6</v>
      </c>
      <c r="F27" s="22">
        <v>8.6</v>
      </c>
      <c r="G27" s="20">
        <v>9.6999999999999993</v>
      </c>
      <c r="H27" s="22">
        <v>4.2</v>
      </c>
      <c r="I27" s="20">
        <v>7.8</v>
      </c>
      <c r="J27" s="22">
        <v>3.9</v>
      </c>
      <c r="K27" s="23">
        <v>8.6</v>
      </c>
      <c r="L27" s="16"/>
      <c r="M27" s="19">
        <f t="shared" si="13"/>
        <v>5.2919999999999998</v>
      </c>
      <c r="N27" s="20">
        <f t="shared" si="14"/>
        <v>9.4400000000000013</v>
      </c>
      <c r="O27" s="16"/>
      <c r="P27" s="19">
        <f t="shared" si="12"/>
        <v>4.2</v>
      </c>
      <c r="Q27" s="20">
        <f t="shared" si="12"/>
        <v>8.6</v>
      </c>
      <c r="R27" s="1"/>
      <c r="S27" s="1"/>
      <c r="T27" s="1"/>
      <c r="U27" s="1"/>
      <c r="V27" s="1"/>
      <c r="W27" s="1"/>
      <c r="X27" s="1"/>
      <c r="Y27" s="1"/>
    </row>
    <row r="28" spans="1:25" ht="15.75" thickBot="1">
      <c r="A28" s="4" t="s">
        <v>5</v>
      </c>
      <c r="B28" s="19">
        <v>4.3</v>
      </c>
      <c r="C28" s="20">
        <v>8.6</v>
      </c>
      <c r="D28" s="22">
        <v>6.5</v>
      </c>
      <c r="E28" s="20">
        <v>5.3</v>
      </c>
      <c r="F28" s="22">
        <v>4</v>
      </c>
      <c r="G28" s="20">
        <v>8.1</v>
      </c>
      <c r="H28" s="22">
        <v>3.8</v>
      </c>
      <c r="I28" s="20">
        <v>2.2999999999999998</v>
      </c>
      <c r="J28" s="22">
        <v>3</v>
      </c>
      <c r="K28" s="23">
        <v>6.9</v>
      </c>
      <c r="L28" s="16"/>
      <c r="M28" s="19">
        <f t="shared" si="13"/>
        <v>4.32</v>
      </c>
      <c r="N28" s="20">
        <f t="shared" si="14"/>
        <v>6.24</v>
      </c>
      <c r="O28" s="16"/>
      <c r="P28" s="19">
        <f t="shared" si="12"/>
        <v>4</v>
      </c>
      <c r="Q28" s="20">
        <f t="shared" si="12"/>
        <v>6.9</v>
      </c>
      <c r="R28" s="1"/>
      <c r="S28" s="1"/>
      <c r="T28" s="1"/>
      <c r="U28" s="1"/>
      <c r="V28" s="1"/>
      <c r="W28" s="1"/>
      <c r="X28" s="1"/>
      <c r="Y28" s="1"/>
    </row>
    <row r="29" spans="1:25">
      <c r="A29" s="13" t="s">
        <v>18</v>
      </c>
      <c r="B29" s="28">
        <f>AVERAGE(B23:B28)</f>
        <v>6.6766666666666667</v>
      </c>
      <c r="C29" s="29">
        <f t="shared" ref="C29" si="15">AVERAGE(C23:C28)</f>
        <v>16.233333333333331</v>
      </c>
      <c r="D29" s="28">
        <f t="shared" ref="D29" si="16">AVERAGE(D23:D28)</f>
        <v>4.05</v>
      </c>
      <c r="E29" s="29">
        <f t="shared" ref="E29" si="17">AVERAGE(E23:E28)</f>
        <v>8.6833333333333318</v>
      </c>
      <c r="F29" s="28">
        <f t="shared" ref="F29" si="18">AVERAGE(F23:F28)</f>
        <v>6.6000000000000005</v>
      </c>
      <c r="G29" s="29">
        <f t="shared" ref="G29" si="19">AVERAGE(G23:G28)</f>
        <v>12.116666666666665</v>
      </c>
      <c r="H29" s="28">
        <f t="shared" ref="H29" si="20">AVERAGE(H23:H28)</f>
        <v>5.4499999999999993</v>
      </c>
      <c r="I29" s="29">
        <f t="shared" ref="I29" si="21">AVERAGE(I23:I28)</f>
        <v>8.1166666666666654</v>
      </c>
      <c r="J29" s="28">
        <f t="shared" ref="J29" si="22">AVERAGE(J23:J28)</f>
        <v>4.2333333333333334</v>
      </c>
      <c r="K29" s="28">
        <f t="shared" ref="K29" si="23">AVERAGE(K23:K28)</f>
        <v>8.4166666666666661</v>
      </c>
      <c r="L29" s="17"/>
      <c r="M29" s="28">
        <f t="shared" ref="M29" si="24">AVERAGE(M23:M28)</f>
        <v>5.4020000000000001</v>
      </c>
      <c r="N29" s="28">
        <f t="shared" ref="N29" si="25">AVERAGE(N23:N28)</f>
        <v>10.713333333333333</v>
      </c>
      <c r="O29" s="17"/>
      <c r="P29" s="28">
        <f t="shared" ref="P29" si="26">AVERAGE(P23:P28)</f>
        <v>4.9666666666666659</v>
      </c>
      <c r="Q29" s="28">
        <f t="shared" ref="Q29" si="27">AVERAGE(Q23:Q28)</f>
        <v>9.4</v>
      </c>
      <c r="R29" s="1"/>
      <c r="S29" s="1"/>
      <c r="T29" s="1"/>
      <c r="U29" s="1"/>
      <c r="V29" s="1"/>
      <c r="W29" s="1"/>
      <c r="X29" s="1"/>
      <c r="Y29" s="1"/>
    </row>
    <row r="30" spans="1:25">
      <c r="B30" s="18" t="s">
        <v>31</v>
      </c>
      <c r="C30" s="32">
        <f t="shared" ref="C30" si="28">B29-C29</f>
        <v>-9.5566666666666649</v>
      </c>
      <c r="D30" s="18" t="s">
        <v>31</v>
      </c>
      <c r="E30" s="32">
        <f t="shared" ref="E30" si="29">D29-E29</f>
        <v>-4.633333333333332</v>
      </c>
      <c r="F30" s="18" t="s">
        <v>31</v>
      </c>
      <c r="G30" s="32">
        <f t="shared" ref="G30" si="30">F29-G29</f>
        <v>-5.5166666666666648</v>
      </c>
      <c r="H30" s="18" t="s">
        <v>31</v>
      </c>
      <c r="I30" s="32">
        <f t="shared" ref="I30" si="31">H29-I29</f>
        <v>-2.6666666666666661</v>
      </c>
      <c r="J30" s="18" t="s">
        <v>31</v>
      </c>
      <c r="K30" s="32">
        <f t="shared" ref="K30" si="32">J29-K29</f>
        <v>-4.1833333333333327</v>
      </c>
      <c r="L30" s="1"/>
      <c r="M30" s="18" t="s">
        <v>31</v>
      </c>
      <c r="N30" s="32">
        <f t="shared" ref="N30" si="33">M29-N29</f>
        <v>-5.3113333333333328</v>
      </c>
      <c r="O30" s="1"/>
      <c r="P30" s="18" t="s">
        <v>31</v>
      </c>
      <c r="Q30" s="32">
        <f t="shared" ref="Q30" si="34">P29-Q29</f>
        <v>-4.4333333333333345</v>
      </c>
      <c r="R30" s="1"/>
      <c r="S30" s="1"/>
      <c r="T30" s="1"/>
      <c r="U30" s="1"/>
      <c r="V30" s="1"/>
      <c r="W30" s="1"/>
      <c r="X30" s="1"/>
      <c r="Y30" s="1"/>
    </row>
    <row r="31" spans="1:25">
      <c r="R31" s="1"/>
      <c r="S31" s="1"/>
      <c r="T31" s="1"/>
      <c r="U31" s="1"/>
      <c r="V31" s="1"/>
      <c r="W31" s="1"/>
      <c r="X31" s="1"/>
      <c r="Y31" s="1"/>
    </row>
    <row r="32" spans="1:25">
      <c r="R32" s="1"/>
      <c r="S32" s="1"/>
      <c r="T32" s="1"/>
      <c r="U32" s="1"/>
      <c r="V32" s="1"/>
      <c r="W32" s="1"/>
      <c r="X32" s="1"/>
      <c r="Y32" s="1"/>
    </row>
    <row r="33" spans="1:25" ht="18.75">
      <c r="A33" s="7" t="s">
        <v>34</v>
      </c>
      <c r="R33" s="1"/>
      <c r="S33" s="1"/>
      <c r="T33" s="1"/>
      <c r="U33" s="1"/>
      <c r="V33" s="1"/>
      <c r="W33" s="1"/>
      <c r="X33" s="1"/>
      <c r="Y33" s="1"/>
    </row>
    <row r="34" spans="1:25" ht="15.75" thickBot="1">
      <c r="I34" s="1"/>
      <c r="J34" s="1"/>
      <c r="K34" s="1"/>
      <c r="L34" s="1"/>
      <c r="M34" s="6" t="s">
        <v>30</v>
      </c>
      <c r="N34" s="1"/>
      <c r="O34" s="1"/>
      <c r="P34" s="6" t="s">
        <v>30</v>
      </c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K35" s="1"/>
      <c r="L35" s="1"/>
      <c r="M35" s="8" t="s">
        <v>19</v>
      </c>
      <c r="N35" s="9" t="s">
        <v>20</v>
      </c>
      <c r="O35" s="6"/>
      <c r="P35" s="8" t="s">
        <v>21</v>
      </c>
      <c r="Q35" s="9" t="s">
        <v>22</v>
      </c>
      <c r="R35" s="1"/>
      <c r="S35" s="1"/>
      <c r="T35" s="1"/>
      <c r="U35" s="1"/>
      <c r="V35" s="1"/>
      <c r="W35" s="1"/>
      <c r="X35" s="1"/>
      <c r="Y35" s="1"/>
    </row>
    <row r="36" spans="1:25">
      <c r="A36" s="3" t="s">
        <v>1</v>
      </c>
      <c r="K36" s="1"/>
      <c r="L36" s="1"/>
      <c r="M36" s="19">
        <f>AVERAGE(B11,D11,F11,H11,J11,J23,H23,F23,D23,B23)</f>
        <v>11.579999999999998</v>
      </c>
      <c r="N36" s="30">
        <f>AVERAGE(C11,E11,G11,I11,K11,K23,I23,G23,E23,C23)</f>
        <v>28.190999999999995</v>
      </c>
      <c r="O36" s="16"/>
      <c r="P36" s="19">
        <f>MEDIAN(B11,D11,F11,H11,J11,B23,D23,F23,H23,J23)</f>
        <v>10.65</v>
      </c>
      <c r="Q36" s="30">
        <f>MEDIAN(C11,E11,G11,I11,K11,C23,E23,G23,I23,K23)</f>
        <v>24.15</v>
      </c>
      <c r="R36" s="1"/>
      <c r="S36" s="1"/>
      <c r="T36" s="1"/>
      <c r="U36" s="1"/>
      <c r="V36" s="1"/>
      <c r="W36" s="1"/>
      <c r="X36" s="1"/>
      <c r="Y36" s="1"/>
    </row>
    <row r="37" spans="1:25">
      <c r="A37" s="3" t="s">
        <v>0</v>
      </c>
      <c r="M37" s="19">
        <f>AVERAGE(B12,D12,F12,H12,J12,J24,H24,F24,D24,B24)</f>
        <v>2.68</v>
      </c>
      <c r="N37" s="30">
        <f>AVERAGE(C12,E12,G12,I12,K12,K24,I24,G24,E24,C24)</f>
        <v>5.488999999999999</v>
      </c>
      <c r="O37" s="16"/>
      <c r="P37" s="19">
        <f>MEDIAN(B12,D12,F12,H12,J12,B24,D24,F24,H24,J24)</f>
        <v>2.5</v>
      </c>
      <c r="Q37" s="30">
        <f>MEDIAN(C12,E12,G12,I12,K12,C24,E24,G24,I24,K24)</f>
        <v>5.6</v>
      </c>
      <c r="R37" s="1"/>
      <c r="S37" s="1"/>
      <c r="T37" s="1"/>
      <c r="U37" s="1"/>
      <c r="V37" s="1"/>
      <c r="W37" s="1"/>
      <c r="X37" s="1"/>
      <c r="Y37" s="1"/>
    </row>
    <row r="38" spans="1:25">
      <c r="A38" s="3" t="s">
        <v>2</v>
      </c>
      <c r="M38" s="19">
        <f>AVERAGE(B13,D13,F13,H13,J13,J25,H25,F25,D25,B25)</f>
        <v>13.3</v>
      </c>
      <c r="N38" s="30">
        <f>AVERAGE(C13,E13,G13,I13,K13,K25,I25,G25,E25,C25)</f>
        <v>10.409000000000001</v>
      </c>
      <c r="O38" s="16"/>
      <c r="P38" s="19">
        <f>MEDIAN(B13,D13,F13,H13,J13,B25,D25,F25,H25,J25)</f>
        <v>9.85</v>
      </c>
      <c r="Q38" s="30">
        <f>MEDIAN(C13,E13,G13,I13,K13,C25,E25,G25,I25,K25)</f>
        <v>9.5500000000000007</v>
      </c>
      <c r="R38" s="1"/>
      <c r="S38" s="1"/>
      <c r="T38" s="1"/>
      <c r="U38" s="1"/>
      <c r="V38" s="1"/>
      <c r="W38" s="1"/>
      <c r="X38" s="1"/>
      <c r="Y38" s="1"/>
    </row>
    <row r="39" spans="1:25">
      <c r="A39" s="3" t="s">
        <v>3</v>
      </c>
      <c r="M39" s="19">
        <f>AVERAGE(B14,D14,F14,H14,J14,J26,H26,F26,D26,B26)</f>
        <v>7.17</v>
      </c>
      <c r="N39" s="30">
        <f>AVERAGE(C14,E14,G14,I14,K14,K26,I26,G26,E26,C26)</f>
        <v>6.01</v>
      </c>
      <c r="O39" s="16"/>
      <c r="P39" s="19">
        <f>MEDIAN(B14,D14,F14,H14,J14,B26,D26,F26,H26,J26)</f>
        <v>7.1</v>
      </c>
      <c r="Q39" s="30">
        <f>MEDIAN(C14,E14,G14,I14,K14,C26,E26,G26,I26,K26)</f>
        <v>5.45</v>
      </c>
      <c r="R39" s="1"/>
      <c r="S39" s="1"/>
      <c r="T39" s="1"/>
      <c r="U39" s="1"/>
      <c r="V39" s="1"/>
      <c r="W39" s="1"/>
      <c r="X39" s="1"/>
      <c r="Y39" s="1"/>
    </row>
    <row r="40" spans="1:25">
      <c r="A40" s="3" t="s">
        <v>4</v>
      </c>
      <c r="M40" s="19">
        <f>AVERAGE(B15,D15,F15,H15,J15,J27,H27,F27,D27,B27)</f>
        <v>7.8059999999999992</v>
      </c>
      <c r="N40" s="30">
        <f>AVERAGE(C15,E15,G15,I15,K15,K27,I27,G27,E27,C27)</f>
        <v>12.7</v>
      </c>
      <c r="O40" s="16"/>
      <c r="P40" s="19">
        <f>MEDIAN(B15,D15,F15,H15,J15,B27,D27,F27,H27,J27)</f>
        <v>7.38</v>
      </c>
      <c r="Q40" s="30">
        <f>MEDIAN(C15,E15,G15,I15,K15,C27,E27,G27,I27,K27)</f>
        <v>8.6499999999999986</v>
      </c>
      <c r="R40" s="1"/>
      <c r="S40" s="1"/>
      <c r="T40" s="1"/>
      <c r="U40" s="1"/>
      <c r="V40" s="1"/>
      <c r="W40" s="1"/>
      <c r="X40" s="1"/>
      <c r="Y40" s="1"/>
    </row>
    <row r="41" spans="1:25" ht="15.75" thickBot="1">
      <c r="A41" s="40" t="s">
        <v>5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6"/>
      <c r="M41" s="19">
        <f>AVERAGE(B16,D16,F16,H16,J16,J28,H28,F28,D28,B28)</f>
        <v>4.32</v>
      </c>
      <c r="N41" s="31">
        <f>AVERAGE(C16,E16,G16,I16,K16,K28,I28,G28,E28,C28)</f>
        <v>5.9999999999999991</v>
      </c>
      <c r="O41" s="16"/>
      <c r="P41" s="19">
        <f>MEDIAN(B16,D16,F16,H16,J16,B28,D28,F28,H28,J28)</f>
        <v>4.05</v>
      </c>
      <c r="Q41" s="31">
        <f>MEDIAN(C16,E16,G16,I16,K16,C28,E28,G28,I28,K28)</f>
        <v>5.4499999999999993</v>
      </c>
      <c r="R41" s="1"/>
      <c r="S41" s="1"/>
      <c r="T41" s="1"/>
      <c r="U41" s="1"/>
      <c r="V41" s="1"/>
      <c r="W41" s="1"/>
      <c r="X41" s="1"/>
      <c r="Y41" s="1"/>
    </row>
    <row r="42" spans="1:25">
      <c r="A42" s="3" t="s">
        <v>18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28">
        <f t="shared" ref="M42:N42" si="35">AVERAGE(M36:M41)</f>
        <v>7.8093333333333321</v>
      </c>
      <c r="N42" s="28">
        <f t="shared" si="35"/>
        <v>11.466499999999998</v>
      </c>
      <c r="O42" s="17"/>
      <c r="P42" s="28">
        <f t="shared" ref="P42:Q42" si="36">AVERAGE(P36:P41)</f>
        <v>6.9216666666666669</v>
      </c>
      <c r="Q42" s="28">
        <f t="shared" si="36"/>
        <v>9.8083333333333318</v>
      </c>
      <c r="R42" s="1"/>
      <c r="S42" s="1"/>
      <c r="T42" s="1"/>
      <c r="U42" s="1"/>
      <c r="V42" s="1"/>
      <c r="W42" s="1"/>
      <c r="X42" s="1"/>
      <c r="Y42" s="1"/>
    </row>
    <row r="43" spans="1:25">
      <c r="K43" s="1"/>
      <c r="L43" s="1"/>
      <c r="M43" s="18" t="s">
        <v>31</v>
      </c>
      <c r="N43" s="32">
        <f t="shared" ref="N43" si="37">M42-N42</f>
        <v>-3.657166666666666</v>
      </c>
      <c r="O43" s="1"/>
      <c r="P43" s="18" t="s">
        <v>31</v>
      </c>
      <c r="Q43" s="32">
        <f t="shared" ref="Q43" si="38">P42-Q42</f>
        <v>-2.8866666666666649</v>
      </c>
      <c r="R43" s="1"/>
      <c r="S43" s="1"/>
      <c r="T43" s="1"/>
      <c r="U43" s="1"/>
      <c r="V43" s="1"/>
      <c r="W43" s="1"/>
      <c r="X43" s="1"/>
      <c r="Y43" s="1"/>
    </row>
    <row r="44" spans="1:25" ht="15.75" thickBot="1"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B45" s="11" t="s">
        <v>41</v>
      </c>
      <c r="C45" s="43" t="s">
        <v>35</v>
      </c>
      <c r="D45" s="43" t="s">
        <v>36</v>
      </c>
      <c r="E45" s="43" t="s">
        <v>37</v>
      </c>
      <c r="F45" s="43" t="s">
        <v>38</v>
      </c>
      <c r="G45" s="43" t="s">
        <v>39</v>
      </c>
      <c r="H45" s="43" t="s">
        <v>40</v>
      </c>
      <c r="I45" s="43" t="s">
        <v>42</v>
      </c>
      <c r="J45" s="44" t="s">
        <v>43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B46" s="10" t="s">
        <v>32</v>
      </c>
      <c r="C46" s="3">
        <f>COUNTIF($B$11:$K$16,"&gt;15")</f>
        <v>13</v>
      </c>
      <c r="D46" s="3">
        <f t="shared" ref="D46" si="39">COUNTIF($B$11:$K$16,"&gt;20")</f>
        <v>8</v>
      </c>
      <c r="E46" s="3">
        <f>COUNTIF($B$11:$K$16,"&gt;25")</f>
        <v>6</v>
      </c>
      <c r="F46" s="3">
        <f>COUNTIF($B$11:$K$16,"&gt;30")</f>
        <v>4</v>
      </c>
      <c r="G46" s="3">
        <f>COUNTIF($B$11:$K$16,"&gt;35")</f>
        <v>4</v>
      </c>
      <c r="H46" s="3">
        <f>COUNTIF($B$11:$K$16,"&gt;40")</f>
        <v>2</v>
      </c>
      <c r="I46" s="3">
        <f>COUNTIF($B$11:$K$16,"&gt;45")</f>
        <v>0</v>
      </c>
      <c r="J46" s="4">
        <f>COUNTIF($B$11:$K$16,"&gt;50")</f>
        <v>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B47" s="10" t="s">
        <v>33</v>
      </c>
      <c r="C47" s="3">
        <f>COUNTIF($B$23:$K$28,"&gt;15")</f>
        <v>7</v>
      </c>
      <c r="D47" s="3">
        <f>COUNTIF($B$23:$K$28,"&gt;20")</f>
        <v>4</v>
      </c>
      <c r="E47" s="3">
        <f>COUNTIF($B$23:$K$28,"&gt;25")</f>
        <v>2</v>
      </c>
      <c r="F47" s="3">
        <f>COUNTIF($B$23:$K$28,"&gt;30")</f>
        <v>1</v>
      </c>
      <c r="G47" s="3">
        <f>COUNTIF($B$23:$K$28,"&gt;35")</f>
        <v>1</v>
      </c>
      <c r="H47" s="3">
        <f>COUNTIF($B$23:$K$28,"&gt;40")</f>
        <v>1</v>
      </c>
      <c r="I47" s="3">
        <f>COUNTIF($B$23:$K$28,"&gt;45")</f>
        <v>1</v>
      </c>
      <c r="J47" s="4">
        <f>COUNTIF($B$23:$K$28,"&gt;50")</f>
        <v>1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thickBot="1">
      <c r="B48" s="37" t="s">
        <v>34</v>
      </c>
      <c r="C48" s="40">
        <f>SUM(C46:C47)</f>
        <v>20</v>
      </c>
      <c r="D48" s="40">
        <f t="shared" ref="D48:J48" si="40">SUM(D46:D47)</f>
        <v>12</v>
      </c>
      <c r="E48" s="40">
        <f t="shared" si="40"/>
        <v>8</v>
      </c>
      <c r="F48" s="40">
        <f t="shared" si="40"/>
        <v>5</v>
      </c>
      <c r="G48" s="40">
        <f t="shared" si="40"/>
        <v>5</v>
      </c>
      <c r="H48" s="40">
        <f t="shared" si="40"/>
        <v>3</v>
      </c>
      <c r="I48" s="40">
        <f t="shared" si="40"/>
        <v>1</v>
      </c>
      <c r="J48" s="38">
        <f t="shared" si="40"/>
        <v>1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2" t="s">
        <v>11</v>
      </c>
      <c r="B51" s="1"/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B52" s="1"/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s="2" t="s">
        <v>10</v>
      </c>
      <c r="B53" s="1"/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B54" s="1"/>
      <c r="C54" s="1"/>
      <c r="D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>
      <c r="A55" s="2"/>
      <c r="C55" s="1"/>
      <c r="D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>
      <c r="A56" t="s">
        <v>8</v>
      </c>
      <c r="B56" s="1"/>
      <c r="C56" s="1"/>
      <c r="D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>
      <c r="A57" t="s">
        <v>9</v>
      </c>
      <c r="B57" s="1"/>
      <c r="C57" s="1"/>
      <c r="D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t="s">
        <v>24</v>
      </c>
      <c r="B58" s="1"/>
      <c r="C58" s="1"/>
      <c r="D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t="s">
        <v>25</v>
      </c>
      <c r="B59" s="1"/>
      <c r="C59" s="1"/>
      <c r="D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t="s">
        <v>13</v>
      </c>
      <c r="B60" s="1"/>
      <c r="C60" s="1"/>
      <c r="D60" s="1"/>
      <c r="E60" s="1"/>
      <c r="F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B61" s="1"/>
      <c r="C61" s="1"/>
      <c r="D61" s="1"/>
      <c r="E61" s="1"/>
      <c r="F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B62" s="1"/>
      <c r="C62" s="1"/>
      <c r="D62" s="1"/>
      <c r="E62" s="1"/>
      <c r="F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2"/>
      <c r="B63" s="1"/>
      <c r="C63" s="1"/>
      <c r="D63" s="1"/>
      <c r="E63" s="1"/>
      <c r="F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2" t="s">
        <v>26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t="s">
        <v>12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</sheetData>
  <conditionalFormatting sqref="B17:C17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7:E17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7:G17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7:I17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7:K17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9:C29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9:E29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9:G29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9:I29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9:K29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9:N29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7:N17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17:Q17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29:Q29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3:K28 B11:K16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1:N16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11:Q16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3:N28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23:Q28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2:N42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42:Q42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36:N41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36:Q41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1:C11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2:C12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3:C1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4:C14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5:C15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6:C16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:E11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2:E12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3:E1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:E14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5:E15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6:E16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1:G11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2:G12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3:G1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4:G14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5:G15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6:G16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1:I11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2:I12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3:I1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4:I14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5:I15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6:I16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1:K11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2:K12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3:K1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4:K14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5:K15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6:K16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1:N11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2:N12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4:N14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3:N1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6:N16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5:N15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11:Q11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12:Q12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13:Q1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14:Q14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15:Q15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16:Q16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3:C2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4:C24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5:C25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7:C27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6:C26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8:C28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3:E2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4:E24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:E25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7:E27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6:E26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8:E28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3:G2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5:G25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4:G24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6:G26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7:G27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8:G28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3:I2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4:I24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5:I25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6:I26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7:I27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8:I28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4:K24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3:K23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5:K25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6:K26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8:K28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7:K27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3:N23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5:N25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4:N24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7:N27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6:N26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8:N28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23:Q2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25:Q25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24:Q24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27:Q27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28:Q28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26:Q26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36:N36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37:N37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39:N39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38:N38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0:N40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1:N41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36:Q36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38:Q38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37:Q37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40:Q40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39:Q39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41:Q41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9:K29 B17:K17">
    <cfRule type="top10" dxfId="7" priority="4" rank="1"/>
  </conditionalFormatting>
  <conditionalFormatting sqref="B17:K17 B29:K29">
    <cfRule type="top10" dxfId="6" priority="3" bottom="1" rank="1"/>
  </conditionalFormatting>
  <conditionalFormatting sqref="B11:K16 B23:K28">
    <cfRule type="top10" dxfId="2" priority="2" rank="1"/>
    <cfRule type="top10" dxfId="1" priority="1" bottom="1" rank="1"/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1"/>
  <sheetViews>
    <sheetView workbookViewId="0">
      <selection sqref="A1:K8"/>
    </sheetView>
  </sheetViews>
  <sheetFormatPr baseColWidth="10" defaultRowHeight="15"/>
  <cols>
    <col min="1" max="1" width="20.42578125" bestFit="1" customWidth="1"/>
  </cols>
  <sheetData>
    <row r="11" spans="1:1">
      <c r="A11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5" sqref="G25"/>
    </sheetView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</dc:creator>
  <cp:lastModifiedBy>Barn</cp:lastModifiedBy>
  <dcterms:created xsi:type="dcterms:W3CDTF">2012-05-25T11:58:09Z</dcterms:created>
  <dcterms:modified xsi:type="dcterms:W3CDTF">2012-05-27T18:57:41Z</dcterms:modified>
</cp:coreProperties>
</file>