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6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bin</author>
  </authors>
  <commentList>
    <comment ref="E5" authorId="0">
      <text>
        <r>
          <rPr>
            <b/>
            <sz val="9"/>
            <rFont val="宋体"/>
            <charset val="134"/>
          </rPr>
          <t>bin:</t>
        </r>
        <r>
          <rPr>
            <sz val="9"/>
            <rFont val="宋体"/>
            <charset val="134"/>
          </rPr>
          <t xml:space="preserve">
业绩大于8万，按6000计算</t>
        </r>
      </text>
    </comment>
    <comment ref="G13" authorId="0">
      <text>
        <r>
          <rPr>
            <b/>
            <sz val="9"/>
            <rFont val="宋体"/>
            <charset val="134"/>
          </rPr>
          <t>bin:</t>
        </r>
        <r>
          <rPr>
            <sz val="9"/>
            <rFont val="宋体"/>
            <charset val="134"/>
          </rPr>
          <t xml:space="preserve">
上月少发1000元。</t>
        </r>
      </text>
    </comment>
    <comment ref="I13" authorId="0">
      <text>
        <r>
          <rPr>
            <b/>
            <sz val="9"/>
            <rFont val="宋体"/>
            <charset val="134"/>
          </rPr>
          <t>bin:</t>
        </r>
        <r>
          <rPr>
            <sz val="9"/>
            <rFont val="宋体"/>
            <charset val="134"/>
          </rPr>
          <t xml:space="preserve">
补公积金费用</t>
        </r>
      </text>
    </comment>
    <comment ref="I17" authorId="0">
      <text>
        <r>
          <rPr>
            <b/>
            <sz val="9"/>
            <rFont val="宋体"/>
            <charset val="134"/>
          </rPr>
          <t>bin:</t>
        </r>
        <r>
          <rPr>
            <sz val="9"/>
            <rFont val="宋体"/>
            <charset val="134"/>
          </rPr>
          <t xml:space="preserve">
前面几月少算的绩效。</t>
        </r>
      </text>
    </comment>
    <comment ref="G19" authorId="0">
      <text>
        <r>
          <rPr>
            <b/>
            <sz val="9"/>
            <rFont val="宋体"/>
            <charset val="134"/>
          </rPr>
          <t>bin:</t>
        </r>
        <r>
          <rPr>
            <sz val="9"/>
            <rFont val="宋体"/>
            <charset val="134"/>
          </rPr>
          <t xml:space="preserve">
周末班讲课费</t>
        </r>
      </text>
    </comment>
    <comment ref="F20" authorId="0">
      <text>
        <r>
          <rPr>
            <b/>
            <sz val="9"/>
            <rFont val="宋体"/>
            <charset val="134"/>
          </rPr>
          <t>bin:</t>
        </r>
        <r>
          <rPr>
            <sz val="9"/>
            <rFont val="宋体"/>
            <charset val="134"/>
          </rPr>
          <t xml:space="preserve">
90%绩效</t>
        </r>
      </text>
    </comment>
    <comment ref="E22" authorId="0">
      <text>
        <r>
          <rPr>
            <b/>
            <sz val="9"/>
            <rFont val="宋体"/>
            <charset val="134"/>
          </rPr>
          <t>bin:</t>
        </r>
        <r>
          <rPr>
            <sz val="9"/>
            <rFont val="宋体"/>
            <charset val="134"/>
          </rPr>
          <t xml:space="preserve">
绩效80%</t>
        </r>
      </text>
    </comment>
    <comment ref="E24" authorId="0">
      <text>
        <r>
          <rPr>
            <b/>
            <sz val="9"/>
            <color rgb="FF000000"/>
            <rFont val="宋体"/>
            <charset val="134"/>
          </rPr>
          <t>bin:</t>
        </r>
        <r>
          <rPr>
            <sz val="9"/>
            <color rgb="FF000000"/>
            <rFont val="宋体"/>
            <charset val="134"/>
          </rPr>
          <t xml:space="preserve">
4000底薪，2个工作日。</t>
        </r>
      </text>
    </comment>
    <comment ref="E25" authorId="0">
      <text>
        <r>
          <rPr>
            <b/>
            <sz val="9"/>
            <rFont val="宋体"/>
            <charset val="134"/>
          </rPr>
          <t>bin:</t>
        </r>
        <r>
          <rPr>
            <sz val="9"/>
            <rFont val="宋体"/>
            <charset val="134"/>
          </rPr>
          <t xml:space="preserve">
4500的底薪，9个工作日</t>
        </r>
      </text>
    </comment>
    <comment ref="E26" authorId="0">
      <text>
        <r>
          <rPr>
            <b/>
            <sz val="9"/>
            <rFont val="宋体"/>
            <charset val="134"/>
          </rPr>
          <t>bin:</t>
        </r>
        <r>
          <rPr>
            <sz val="9"/>
            <rFont val="宋体"/>
            <charset val="134"/>
          </rPr>
          <t xml:space="preserve">
15000底薪，3000绩效</t>
        </r>
      </text>
    </comment>
    <comment ref="G26" authorId="0">
      <text>
        <r>
          <rPr>
            <b/>
            <sz val="9"/>
            <rFont val="宋体"/>
            <charset val="134"/>
          </rPr>
          <t>bin:</t>
        </r>
        <r>
          <rPr>
            <sz val="9"/>
            <rFont val="宋体"/>
            <charset val="134"/>
          </rPr>
          <t xml:space="preserve">
给一天天的讲课费</t>
        </r>
      </text>
    </comment>
  </commentList>
</comments>
</file>

<file path=xl/sharedStrings.xml><?xml version="1.0" encoding="utf-8"?>
<sst xmlns="http://schemas.openxmlformats.org/spreadsheetml/2006/main" count="74">
  <si>
    <t>序号</t>
  </si>
  <si>
    <t>邮箱</t>
  </si>
  <si>
    <t>姓名</t>
  </si>
  <si>
    <t>部门</t>
  </si>
  <si>
    <t>基本工资</t>
  </si>
  <si>
    <t>绩效工资</t>
  </si>
  <si>
    <t>提成</t>
  </si>
  <si>
    <t>电脑补贴</t>
  </si>
  <si>
    <t>电话补贴</t>
  </si>
  <si>
    <t>社保</t>
  </si>
  <si>
    <t>请假</t>
  </si>
  <si>
    <t>公积金</t>
  </si>
  <si>
    <t>专项应扣除项</t>
  </si>
  <si>
    <t>累计应缴预缴所得额</t>
  </si>
  <si>
    <t>累计应缴税额</t>
  </si>
  <si>
    <t>实发</t>
  </si>
  <si>
    <t>1</t>
  </si>
  <si>
    <t>1544717589@qq.com</t>
  </si>
  <si>
    <t>李渊</t>
  </si>
  <si>
    <t>总经办</t>
  </si>
  <si>
    <t>2</t>
  </si>
  <si>
    <t>李世民</t>
  </si>
  <si>
    <t>3</t>
  </si>
  <si>
    <t>侯君集</t>
  </si>
  <si>
    <t>市场部</t>
  </si>
  <si>
    <t>4</t>
  </si>
  <si>
    <t>李靖</t>
  </si>
  <si>
    <t>5</t>
  </si>
  <si>
    <t>魏征</t>
  </si>
  <si>
    <t>6</t>
  </si>
  <si>
    <t>房玄龄</t>
  </si>
  <si>
    <t>7</t>
  </si>
  <si>
    <t>杜如晦</t>
  </si>
  <si>
    <t>8</t>
  </si>
  <si>
    <t>柴绍</t>
  </si>
  <si>
    <t>9</t>
  </si>
  <si>
    <t>程知节</t>
  </si>
  <si>
    <t>10</t>
  </si>
  <si>
    <t>尉迟恭</t>
  </si>
  <si>
    <t>销售部</t>
  </si>
  <si>
    <t>11</t>
  </si>
  <si>
    <t>秦琼</t>
  </si>
  <si>
    <t>12</t>
  </si>
  <si>
    <t>长孙无忌</t>
  </si>
  <si>
    <t>13</t>
  </si>
  <si>
    <t>李存恭</t>
  </si>
  <si>
    <t>14</t>
  </si>
  <si>
    <t>白居易</t>
  </si>
  <si>
    <t>15</t>
  </si>
  <si>
    <t>段志玄</t>
  </si>
  <si>
    <t>16</t>
  </si>
  <si>
    <t>刘弘基</t>
  </si>
  <si>
    <t>研发部</t>
  </si>
  <si>
    <t>17</t>
  </si>
  <si>
    <t>徐世绩</t>
  </si>
  <si>
    <t>18</t>
  </si>
  <si>
    <t>李治</t>
  </si>
  <si>
    <t>19</t>
  </si>
  <si>
    <t>武则天</t>
  </si>
  <si>
    <t>20</t>
  </si>
  <si>
    <t>雷万春</t>
  </si>
  <si>
    <t>人事&amp;行政</t>
  </si>
  <si>
    <t>21</t>
  </si>
  <si>
    <t>韦后</t>
  </si>
  <si>
    <t>22</t>
  </si>
  <si>
    <t>李隆基</t>
  </si>
  <si>
    <t>公关部</t>
  </si>
  <si>
    <t>23</t>
  </si>
  <si>
    <t>杨玉环</t>
  </si>
  <si>
    <t>24</t>
  </si>
  <si>
    <t>李泌</t>
  </si>
  <si>
    <t>25</t>
  </si>
  <si>
    <t>陈子昂</t>
  </si>
  <si>
    <t>合计</t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</si>
</sst>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2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0"/>
      <name val="宋体"/>
      <charset val="134"/>
    </font>
    <font>
      <u/>
      <sz val="11"/>
      <color rgb="FF0000FF"/>
      <name val="等线"/>
      <charset val="0"/>
      <scheme val="minor"/>
    </font>
    <font>
      <b/>
      <sz val="10"/>
      <name val="宋体"/>
      <charset val="134"/>
    </font>
    <font>
      <b/>
      <sz val="10"/>
      <color rgb="FF7030A0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9"/>
      <color rgb="FF323E32"/>
      <name val="Verdana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11" borderId="4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49" fontId="2" fillId="0" borderId="1" xfId="0" applyNumberFormat="1" applyFont="1" applyBorder="1" applyAlignment="1">
      <alignment horizontal="center"/>
    </xf>
    <xf numFmtId="0" fontId="3" fillId="0" borderId="0" xfId="41" applyFont="1" applyFill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5" fillId="0" borderId="0" xfId="41" applyFill="1">
      <alignment vertical="center"/>
    </xf>
    <xf numFmtId="0" fontId="0" fillId="0" borderId="0" xfId="0" applyFill="1">
      <alignment vertical="center"/>
    </xf>
    <xf numFmtId="0" fontId="4" fillId="2" borderId="1" xfId="0" applyFont="1" applyFill="1" applyBorder="1" applyAlignment="1"/>
    <xf numFmtId="49" fontId="1" fillId="0" borderId="1" xfId="0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0" fontId="2" fillId="0" borderId="0" xfId="0" applyFont="1" applyAlignment="1"/>
    <xf numFmtId="176" fontId="1" fillId="3" borderId="1" xfId="0" applyNumberFormat="1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176" fontId="9" fillId="6" borderId="1" xfId="0" applyNumberFormat="1" applyFont="1" applyFill="1" applyBorder="1" applyAlignment="1"/>
    <xf numFmtId="176" fontId="1" fillId="6" borderId="1" xfId="0" applyNumberFormat="1" applyFont="1" applyFill="1" applyBorder="1">
      <alignment vertical="center"/>
    </xf>
    <xf numFmtId="176" fontId="2" fillId="7" borderId="1" xfId="0" applyNumberFormat="1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n/Documents/WeChat Files/wxid_bzr2l17eaayk21/FileStorage/File/2019-11/2019&#24180;&#36335;&#39134;&#24037;&#36164;&#34920;-10&#263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月"/>
      <sheetName val="2月"/>
      <sheetName val="3月"/>
      <sheetName val="Sheet1"/>
      <sheetName val="4月"/>
      <sheetName val="5月"/>
      <sheetName val="6月"/>
      <sheetName val="7月"/>
      <sheetName val="8月"/>
      <sheetName val="9月"/>
      <sheetName val="10月"/>
      <sheetName val="10月处理"/>
      <sheetName val="说明"/>
      <sheetName val="11月"/>
      <sheetName val="12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B1" t="str">
            <v>姓名</v>
          </cell>
          <cell r="C1" t="str">
            <v>部门</v>
          </cell>
          <cell r="D1" t="str">
            <v>基本工资</v>
          </cell>
          <cell r="E1" t="str">
            <v>绩效工资</v>
          </cell>
          <cell r="F1" t="str">
            <v>提成</v>
          </cell>
          <cell r="G1" t="str">
            <v>电脑补贴</v>
          </cell>
          <cell r="H1" t="str">
            <v>电话补贴</v>
          </cell>
          <cell r="I1" t="str">
            <v>社保</v>
          </cell>
          <cell r="J1" t="str">
            <v>请假</v>
          </cell>
          <cell r="K1" t="str">
            <v>公积金</v>
          </cell>
          <cell r="L1" t="str">
            <v>专项应扣除项</v>
          </cell>
          <cell r="M1" t="str">
            <v>累计应缴预缴所得额</v>
          </cell>
        </row>
        <row r="2">
          <cell r="B2" t="str">
            <v>龙婷</v>
          </cell>
          <cell r="C2" t="str">
            <v>路飞学城</v>
          </cell>
          <cell r="D2">
            <v>11600</v>
          </cell>
          <cell r="E2">
            <v>2900</v>
          </cell>
          <cell r="F2">
            <v>4800</v>
          </cell>
          <cell r="G2">
            <v>100</v>
          </cell>
        </row>
        <row r="2">
          <cell r="I2">
            <v>0</v>
          </cell>
        </row>
        <row r="2">
          <cell r="K2">
            <v>-720</v>
          </cell>
        </row>
        <row r="2">
          <cell r="M2">
            <v>53909.14</v>
          </cell>
        </row>
        <row r="3">
          <cell r="B3" t="str">
            <v>刘志超</v>
          </cell>
          <cell r="C3" t="str">
            <v>路飞学城</v>
          </cell>
          <cell r="D3">
            <v>14000</v>
          </cell>
        </row>
        <row r="3">
          <cell r="G3">
            <v>100</v>
          </cell>
        </row>
        <row r="3">
          <cell r="I3">
            <v>0</v>
          </cell>
        </row>
        <row r="3">
          <cell r="K3">
            <v>-720</v>
          </cell>
        </row>
        <row r="3">
          <cell r="M3">
            <v>73142.53</v>
          </cell>
        </row>
        <row r="4">
          <cell r="B4" t="str">
            <v>张天林</v>
          </cell>
          <cell r="C4" t="str">
            <v>路飞学城</v>
          </cell>
          <cell r="D4">
            <v>8000</v>
          </cell>
        </row>
        <row r="4">
          <cell r="G4">
            <v>100</v>
          </cell>
        </row>
        <row r="4">
          <cell r="I4">
            <v>0</v>
          </cell>
          <cell r="J4">
            <v>-1103.45</v>
          </cell>
          <cell r="K4">
            <v>-720</v>
          </cell>
        </row>
        <row r="4">
          <cell r="M4">
            <v>14725.23</v>
          </cell>
        </row>
        <row r="5">
          <cell r="B5" t="str">
            <v>李爽</v>
          </cell>
          <cell r="C5" t="str">
            <v>路飞学城</v>
          </cell>
          <cell r="D5">
            <v>6000</v>
          </cell>
        </row>
        <row r="5">
          <cell r="F5">
            <v>3560.47</v>
          </cell>
        </row>
        <row r="5">
          <cell r="I5">
            <v>-424.02</v>
          </cell>
        </row>
        <row r="5">
          <cell r="K5">
            <v>-274</v>
          </cell>
        </row>
        <row r="5">
          <cell r="M5">
            <v>-25479.42</v>
          </cell>
        </row>
        <row r="6">
          <cell r="B6" t="str">
            <v>郭晓敏</v>
          </cell>
          <cell r="C6" t="str">
            <v>路飞学城</v>
          </cell>
          <cell r="D6">
            <v>16000</v>
          </cell>
        </row>
        <row r="6">
          <cell r="G6">
            <v>100</v>
          </cell>
        </row>
        <row r="6">
          <cell r="I6">
            <v>0</v>
          </cell>
        </row>
        <row r="6">
          <cell r="K6">
            <v>-720</v>
          </cell>
        </row>
        <row r="6">
          <cell r="M6">
            <v>95300</v>
          </cell>
        </row>
        <row r="7">
          <cell r="B7" t="str">
            <v>崔培林</v>
          </cell>
          <cell r="C7" t="str">
            <v>路飞学城</v>
          </cell>
          <cell r="D7">
            <v>15000</v>
          </cell>
          <cell r="E7">
            <v>5000</v>
          </cell>
          <cell r="F7">
            <v>-1000</v>
          </cell>
          <cell r="G7">
            <v>100</v>
          </cell>
        </row>
        <row r="7">
          <cell r="I7">
            <v>0</v>
          </cell>
        </row>
        <row r="7">
          <cell r="K7">
            <v>-720</v>
          </cell>
          <cell r="L7">
            <v>8000</v>
          </cell>
          <cell r="M7">
            <v>55118</v>
          </cell>
        </row>
        <row r="8">
          <cell r="B8" t="str">
            <v>李露</v>
          </cell>
          <cell r="C8" t="str">
            <v>路飞学城</v>
          </cell>
          <cell r="D8">
            <v>17000</v>
          </cell>
        </row>
        <row r="8">
          <cell r="G8">
            <v>100</v>
          </cell>
        </row>
        <row r="8">
          <cell r="I8">
            <v>0</v>
          </cell>
        </row>
        <row r="8">
          <cell r="K8">
            <v>-720</v>
          </cell>
        </row>
        <row r="8">
          <cell r="M8">
            <v>92000</v>
          </cell>
        </row>
        <row r="9">
          <cell r="B9" t="str">
            <v>李瑶</v>
          </cell>
          <cell r="C9" t="str">
            <v>路飞学城</v>
          </cell>
          <cell r="D9">
            <v>7200</v>
          </cell>
          <cell r="E9">
            <v>1800</v>
          </cell>
        </row>
        <row r="9">
          <cell r="I9">
            <v>0</v>
          </cell>
        </row>
        <row r="9">
          <cell r="K9">
            <v>-720</v>
          </cell>
          <cell r="L9">
            <v>1500</v>
          </cell>
          <cell r="M9">
            <v>5223</v>
          </cell>
        </row>
        <row r="10">
          <cell r="B10" t="str">
            <v>史加</v>
          </cell>
          <cell r="C10" t="str">
            <v>路飞学城</v>
          </cell>
          <cell r="D10">
            <v>5600</v>
          </cell>
          <cell r="E10">
            <v>1400</v>
          </cell>
          <cell r="F10">
            <v>700</v>
          </cell>
          <cell r="G10">
            <v>100</v>
          </cell>
        </row>
        <row r="10">
          <cell r="I10">
            <v>0</v>
          </cell>
        </row>
        <row r="10">
          <cell r="K10">
            <v>-720</v>
          </cell>
        </row>
        <row r="10">
          <cell r="M10">
            <v>8059.42</v>
          </cell>
        </row>
        <row r="11">
          <cell r="B11" t="str">
            <v>陈雷</v>
          </cell>
          <cell r="C11" t="str">
            <v>路飞学城</v>
          </cell>
          <cell r="D11">
            <v>6400</v>
          </cell>
          <cell r="E11">
            <v>1600</v>
          </cell>
          <cell r="F11">
            <v>800</v>
          </cell>
        </row>
        <row r="11">
          <cell r="I11">
            <v>0</v>
          </cell>
          <cell r="J11">
            <v>-1103.45</v>
          </cell>
          <cell r="K11">
            <v>-720</v>
          </cell>
        </row>
        <row r="11">
          <cell r="M11">
            <v>11286.92</v>
          </cell>
        </row>
        <row r="12">
          <cell r="B12" t="str">
            <v>仝铁鑫</v>
          </cell>
          <cell r="C12" t="str">
            <v>路飞学城</v>
          </cell>
          <cell r="D12">
            <v>5000</v>
          </cell>
          <cell r="E12">
            <v>1500</v>
          </cell>
        </row>
        <row r="12">
          <cell r="G12">
            <v>100</v>
          </cell>
        </row>
        <row r="12">
          <cell r="I12">
            <v>0</v>
          </cell>
          <cell r="J12">
            <v>-298.85</v>
          </cell>
          <cell r="K12">
            <v>-720</v>
          </cell>
        </row>
        <row r="12">
          <cell r="M12">
            <v>862.649999999999</v>
          </cell>
        </row>
        <row r="13">
          <cell r="B13" t="str">
            <v>王珊</v>
          </cell>
          <cell r="C13" t="str">
            <v>路飞学城</v>
          </cell>
          <cell r="D13">
            <v>4000</v>
          </cell>
          <cell r="E13">
            <v>2000</v>
          </cell>
        </row>
        <row r="13">
          <cell r="I13">
            <v>-444.86</v>
          </cell>
        </row>
        <row r="13">
          <cell r="K13">
            <v>0</v>
          </cell>
        </row>
        <row r="13">
          <cell r="M13">
            <v>922.999999999999</v>
          </cell>
        </row>
        <row r="14">
          <cell r="B14" t="str">
            <v>陈志珂</v>
          </cell>
          <cell r="C14" t="str">
            <v>路飞学城</v>
          </cell>
          <cell r="D14">
            <v>4000</v>
          </cell>
          <cell r="E14">
            <v>1000</v>
          </cell>
          <cell r="F14">
            <v>1000</v>
          </cell>
        </row>
        <row r="14">
          <cell r="I14">
            <v>0</v>
          </cell>
          <cell r="J14">
            <v>-229.89</v>
          </cell>
          <cell r="K14">
            <v>-274</v>
          </cell>
        </row>
        <row r="14">
          <cell r="M14">
            <v>-4664.42</v>
          </cell>
        </row>
        <row r="15">
          <cell r="B15" t="str">
            <v>王亚栋</v>
          </cell>
          <cell r="C15" t="str">
            <v>路飞学城</v>
          </cell>
          <cell r="D15">
            <v>9000</v>
          </cell>
        </row>
        <row r="15">
          <cell r="G15">
            <v>100</v>
          </cell>
        </row>
        <row r="15">
          <cell r="I15">
            <v>0</v>
          </cell>
          <cell r="J15">
            <v>-419.8</v>
          </cell>
          <cell r="K15">
            <v>-720</v>
          </cell>
        </row>
        <row r="15">
          <cell r="M15">
            <v>7216.87</v>
          </cell>
        </row>
        <row r="16">
          <cell r="B16" t="str">
            <v>高野</v>
          </cell>
          <cell r="C16" t="str">
            <v>路飞学城</v>
          </cell>
          <cell r="D16">
            <v>10125</v>
          </cell>
          <cell r="E16">
            <v>3375</v>
          </cell>
        </row>
        <row r="16">
          <cell r="I16">
            <v>0</v>
          </cell>
        </row>
        <row r="16">
          <cell r="K16">
            <v>-720</v>
          </cell>
        </row>
        <row r="16">
          <cell r="M16">
            <v>53276.56</v>
          </cell>
        </row>
        <row r="17">
          <cell r="B17" t="str">
            <v>高乐</v>
          </cell>
          <cell r="C17" t="str">
            <v>路飞学城</v>
          </cell>
          <cell r="D17">
            <v>5000</v>
          </cell>
          <cell r="E17">
            <v>1500</v>
          </cell>
          <cell r="F17">
            <v>650</v>
          </cell>
          <cell r="G17">
            <v>100</v>
          </cell>
        </row>
        <row r="17">
          <cell r="I17">
            <v>-444.86</v>
          </cell>
        </row>
        <row r="17">
          <cell r="K17">
            <v>-720</v>
          </cell>
        </row>
        <row r="17">
          <cell r="M17">
            <v>7568.74</v>
          </cell>
        </row>
        <row r="18">
          <cell r="B18" t="str">
            <v>马金聚</v>
          </cell>
          <cell r="C18" t="str">
            <v>路飞学城</v>
          </cell>
          <cell r="D18">
            <v>16000</v>
          </cell>
          <cell r="E18">
            <v>4000</v>
          </cell>
        </row>
        <row r="18">
          <cell r="G18">
            <v>100</v>
          </cell>
        </row>
        <row r="18">
          <cell r="I18">
            <v>0</v>
          </cell>
        </row>
        <row r="18">
          <cell r="K18">
            <v>-720</v>
          </cell>
        </row>
        <row r="18">
          <cell r="M18">
            <v>94513.66</v>
          </cell>
        </row>
        <row r="19">
          <cell r="B19" t="str">
            <v>邱彦涛</v>
          </cell>
          <cell r="C19" t="str">
            <v>路飞学城</v>
          </cell>
          <cell r="D19">
            <v>16000</v>
          </cell>
          <cell r="E19">
            <v>4000</v>
          </cell>
        </row>
        <row r="19">
          <cell r="G19">
            <v>100</v>
          </cell>
        </row>
        <row r="19">
          <cell r="I19">
            <v>0</v>
          </cell>
        </row>
        <row r="19">
          <cell r="K19">
            <v>-720</v>
          </cell>
        </row>
        <row r="19">
          <cell r="M19">
            <v>75957.66</v>
          </cell>
        </row>
        <row r="20">
          <cell r="B20" t="str">
            <v>李梦晨</v>
          </cell>
          <cell r="C20" t="str">
            <v>路飞学城</v>
          </cell>
          <cell r="D20">
            <v>12000</v>
          </cell>
          <cell r="E20">
            <v>4000</v>
          </cell>
        </row>
        <row r="20">
          <cell r="I20">
            <v>0</v>
          </cell>
          <cell r="J20">
            <v>-2206.9</v>
          </cell>
          <cell r="K20">
            <v>-720</v>
          </cell>
        </row>
        <row r="20">
          <cell r="M20">
            <v>35360</v>
          </cell>
        </row>
        <row r="21">
          <cell r="B21" t="str">
            <v>杨颖</v>
          </cell>
          <cell r="C21" t="str">
            <v>路飞学城</v>
          </cell>
          <cell r="D21">
            <v>4000</v>
          </cell>
        </row>
        <row r="21">
          <cell r="F21">
            <v>333.54</v>
          </cell>
        </row>
        <row r="21">
          <cell r="I21">
            <v>-403.18</v>
          </cell>
          <cell r="J21">
            <v>-551.72</v>
          </cell>
          <cell r="K21">
            <v>-274</v>
          </cell>
        </row>
        <row r="21">
          <cell r="M21">
            <v>-6343.64</v>
          </cell>
        </row>
        <row r="22">
          <cell r="B22" t="str">
            <v>杨文华</v>
          </cell>
          <cell r="C22" t="str">
            <v>路飞学城</v>
          </cell>
          <cell r="D22">
            <v>10000</v>
          </cell>
        </row>
        <row r="22">
          <cell r="I22">
            <v>-403.18</v>
          </cell>
          <cell r="J22">
            <v>-459.77</v>
          </cell>
          <cell r="K22">
            <v>-720</v>
          </cell>
        </row>
        <row r="22">
          <cell r="M22">
            <v>3474.52</v>
          </cell>
        </row>
        <row r="23">
          <cell r="B23" t="str">
            <v>巨光泽</v>
          </cell>
          <cell r="C23" t="str">
            <v>路飞学城</v>
          </cell>
          <cell r="D23">
            <v>8200</v>
          </cell>
        </row>
        <row r="23">
          <cell r="M23">
            <v>8212.76</v>
          </cell>
        </row>
        <row r="24">
          <cell r="D24">
            <v>210125</v>
          </cell>
          <cell r="E24">
            <v>34075</v>
          </cell>
          <cell r="F24">
            <v>10844.01</v>
          </cell>
          <cell r="G24">
            <v>1200</v>
          </cell>
          <cell r="H24">
            <v>0</v>
          </cell>
          <cell r="I24">
            <v>-2120.1</v>
          </cell>
          <cell r="J24">
            <v>-6373.83</v>
          </cell>
          <cell r="K24">
            <v>-13062</v>
          </cell>
          <cell r="L24">
            <v>9500</v>
          </cell>
          <cell r="M24">
            <v>659643.18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alex@luffycity.com" TargetMode="External"/><Relationship Id="rId3" Type="http://schemas.openxmlformats.org/officeDocument/2006/relationships/hyperlink" Target="mailto:1544717589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7"/>
  <sheetViews>
    <sheetView tabSelected="1" zoomScale="115" zoomScaleNormal="115" topLeftCell="A10" workbookViewId="0">
      <selection activeCell="B9" sqref="B9"/>
    </sheetView>
  </sheetViews>
  <sheetFormatPr defaultColWidth="9" defaultRowHeight="13.2"/>
  <cols>
    <col min="2" max="2" width="21.8333333333333" customWidth="1"/>
    <col min="3" max="3" width="10.8333333333333" style="1"/>
  </cols>
  <sheetData>
    <row r="1" ht="34" spans="1:16">
      <c r="A1" s="2" t="s">
        <v>0</v>
      </c>
      <c r="B1" s="2" t="s">
        <v>1</v>
      </c>
      <c r="C1" s="3" t="s">
        <v>2</v>
      </c>
      <c r="D1" s="2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12</v>
      </c>
      <c r="N1" s="20" t="s">
        <v>13</v>
      </c>
      <c r="O1" s="21" t="s">
        <v>14</v>
      </c>
      <c r="P1" s="22" t="s">
        <v>15</v>
      </c>
    </row>
    <row r="2" ht="14.4" spans="1:16">
      <c r="A2" s="4" t="s">
        <v>16</v>
      </c>
      <c r="B2" s="5" t="s">
        <v>17</v>
      </c>
      <c r="C2" s="6" t="s">
        <v>18</v>
      </c>
      <c r="D2" s="7" t="s">
        <v>19</v>
      </c>
      <c r="E2" s="15">
        <v>11600</v>
      </c>
      <c r="F2" s="15">
        <v>2900</v>
      </c>
      <c r="G2" s="15"/>
      <c r="H2" s="15">
        <v>100</v>
      </c>
      <c r="I2" s="15"/>
      <c r="J2" s="15">
        <v>-382.72</v>
      </c>
      <c r="K2" s="15"/>
      <c r="L2" s="15">
        <v>-720</v>
      </c>
      <c r="M2" s="23"/>
      <c r="N2" s="24">
        <f>SUM(E2:L2)-M2-5000+IFERROR(VLOOKUP(C2,'[1]9月'!B:M,12,0),0)</f>
        <v>8497.28</v>
      </c>
      <c r="O2" s="25">
        <f>ROUND(5*MAX(0,N2*{0.6;2;4;5;6;7;9}%-{0;504;3384;6384;10584;17184;36384}),2)</f>
        <v>254.92</v>
      </c>
      <c r="P2" s="26">
        <f>SUM(E2:L2)</f>
        <v>13497.28</v>
      </c>
    </row>
    <row r="3" ht="14.4" spans="1:16">
      <c r="A3" s="4" t="s">
        <v>20</v>
      </c>
      <c r="B3" s="8" t="s">
        <v>17</v>
      </c>
      <c r="C3" s="6" t="s">
        <v>21</v>
      </c>
      <c r="D3" s="7" t="s">
        <v>19</v>
      </c>
      <c r="E3" s="15">
        <v>14000</v>
      </c>
      <c r="F3" s="16"/>
      <c r="G3" s="15"/>
      <c r="H3" s="15">
        <v>100</v>
      </c>
      <c r="I3" s="15"/>
      <c r="J3" s="15">
        <v>-382.72</v>
      </c>
      <c r="K3" s="15">
        <v>-643.68</v>
      </c>
      <c r="L3" s="15">
        <v>-720</v>
      </c>
      <c r="M3" s="23"/>
      <c r="N3" s="24">
        <f>SUM(E3:L3)-M3-5000+IFERROR(VLOOKUP(C3,'[1]9月'!B:M,12,0),0)</f>
        <v>7353.6</v>
      </c>
      <c r="O3" s="25">
        <f>ROUND(5*MAX(0,N3*{0.6;2;4;5;6;7;9}%-{0;504;3384;6384;10584;17184;36384}),2)</f>
        <v>220.61</v>
      </c>
      <c r="P3" s="26">
        <f t="shared" ref="P3:P26" si="0">SUM(E3:L3)</f>
        <v>12353.6</v>
      </c>
    </row>
    <row r="4" ht="14.4" spans="1:16">
      <c r="A4" s="4" t="s">
        <v>22</v>
      </c>
      <c r="B4" s="8" t="s">
        <v>17</v>
      </c>
      <c r="C4" s="6" t="s">
        <v>23</v>
      </c>
      <c r="D4" s="7" t="s">
        <v>24</v>
      </c>
      <c r="E4" s="15">
        <v>8000</v>
      </c>
      <c r="F4" s="15"/>
      <c r="G4" s="15"/>
      <c r="H4" s="15">
        <v>100</v>
      </c>
      <c r="I4" s="15"/>
      <c r="J4" s="15">
        <v>-382.72</v>
      </c>
      <c r="K4" s="15"/>
      <c r="L4" s="15">
        <v>-720</v>
      </c>
      <c r="M4" s="23"/>
      <c r="N4" s="24">
        <f>SUM(E4:L4)-M4-5000+IFERROR(VLOOKUP(C4,'[1]9月'!B:M,12,0),0)</f>
        <v>1997.28</v>
      </c>
      <c r="O4" s="25">
        <f>ROUND(5*MAX(0,N4*{0.6;2;4;5;6;7;9}%-{0;504;3384;6384;10584;17184;36384}),2)</f>
        <v>59.92</v>
      </c>
      <c r="P4" s="26">
        <f t="shared" si="0"/>
        <v>6997.28</v>
      </c>
    </row>
    <row r="5" ht="14.4" spans="1:16">
      <c r="A5" s="4" t="s">
        <v>25</v>
      </c>
      <c r="B5" s="9" t="s">
        <v>17</v>
      </c>
      <c r="C5" s="6" t="s">
        <v>26</v>
      </c>
      <c r="D5" s="7" t="s">
        <v>24</v>
      </c>
      <c r="E5" s="15">
        <v>6000</v>
      </c>
      <c r="F5" s="16"/>
      <c r="G5" s="15">
        <v>6401.23</v>
      </c>
      <c r="H5" s="15"/>
      <c r="I5" s="15"/>
      <c r="J5" s="15">
        <v>-403.18</v>
      </c>
      <c r="K5" s="15">
        <v>-137.93</v>
      </c>
      <c r="L5" s="15">
        <v>-274</v>
      </c>
      <c r="M5" s="23"/>
      <c r="N5" s="24">
        <f>SUM(E5:L5)-M5-5000+IFERROR(VLOOKUP(C5,'[1]9月'!B:M,12,0),0)</f>
        <v>6586.12</v>
      </c>
      <c r="O5" s="25">
        <f>ROUND(5*MAX(0,N5*{0.6;2;4;5;6;7;9}%-{0;504;3384;6384;10584;17184;36384}),2)</f>
        <v>197.58</v>
      </c>
      <c r="P5" s="26">
        <f t="shared" si="0"/>
        <v>11586.12</v>
      </c>
    </row>
    <row r="6" ht="14.4" spans="1:16">
      <c r="A6" s="4" t="s">
        <v>27</v>
      </c>
      <c r="B6" s="9" t="s">
        <v>17</v>
      </c>
      <c r="C6" s="6" t="s">
        <v>28</v>
      </c>
      <c r="D6" s="7" t="s">
        <v>24</v>
      </c>
      <c r="E6" s="15">
        <v>16000</v>
      </c>
      <c r="F6" s="15"/>
      <c r="G6" s="15"/>
      <c r="H6" s="15">
        <v>100</v>
      </c>
      <c r="I6" s="15"/>
      <c r="J6" s="15">
        <v>-382.72</v>
      </c>
      <c r="K6" s="15"/>
      <c r="L6" s="15">
        <v>-720</v>
      </c>
      <c r="M6" s="23"/>
      <c r="N6" s="24">
        <f>SUM(E6:L6)-M6-5000+IFERROR(VLOOKUP(C6,'[1]9月'!B:M,12,0),0)</f>
        <v>9997.28</v>
      </c>
      <c r="O6" s="25">
        <f>ROUND(5*MAX(0,N6*{0.6;2;4;5;6;7;9}%-{0;504;3384;6384;10584;17184;36384}),2)</f>
        <v>299.92</v>
      </c>
      <c r="P6" s="26">
        <f t="shared" si="0"/>
        <v>14997.28</v>
      </c>
    </row>
    <row r="7" ht="14.4" spans="1:16">
      <c r="A7" s="4" t="s">
        <v>29</v>
      </c>
      <c r="B7" s="9" t="s">
        <v>17</v>
      </c>
      <c r="C7" s="6" t="s">
        <v>30</v>
      </c>
      <c r="D7" s="7" t="s">
        <v>24</v>
      </c>
      <c r="E7" s="15">
        <v>15000</v>
      </c>
      <c r="F7" s="16">
        <v>5000</v>
      </c>
      <c r="G7" s="15"/>
      <c r="H7" s="15">
        <v>100</v>
      </c>
      <c r="I7" s="15"/>
      <c r="J7" s="15">
        <v>-382.72</v>
      </c>
      <c r="K7" s="15"/>
      <c r="L7" s="15">
        <v>-720</v>
      </c>
      <c r="M7" s="27">
        <v>3000</v>
      </c>
      <c r="N7" s="24">
        <f>SUM(E7:L7)-M7-5000+IFERROR(VLOOKUP(C7,'[1]9月'!B:M,12,0),0)</f>
        <v>10997.28</v>
      </c>
      <c r="O7" s="25">
        <f>ROUND(5*MAX(0,N7*{0.6;2;4;5;6;7;9}%-{0;504;3384;6384;10584;17184;36384}),2)</f>
        <v>329.92</v>
      </c>
      <c r="P7" s="26">
        <f t="shared" si="0"/>
        <v>18997.28</v>
      </c>
    </row>
    <row r="8" ht="14.4" spans="1:16">
      <c r="A8" s="4" t="s">
        <v>31</v>
      </c>
      <c r="B8" s="9" t="s">
        <v>17</v>
      </c>
      <c r="C8" s="6" t="s">
        <v>32</v>
      </c>
      <c r="D8" s="7" t="s">
        <v>24</v>
      </c>
      <c r="E8" s="15">
        <v>17000</v>
      </c>
      <c r="F8" s="15"/>
      <c r="G8" s="15"/>
      <c r="H8" s="15">
        <v>100</v>
      </c>
      <c r="I8" s="15"/>
      <c r="J8" s="15">
        <v>-382.72</v>
      </c>
      <c r="K8" s="15"/>
      <c r="L8" s="15">
        <v>-720</v>
      </c>
      <c r="M8" s="23"/>
      <c r="N8" s="24">
        <f>SUM(E8:L8)-M8-5000+IFERROR(VLOOKUP(C8,'[1]9月'!B:M,12,0),0)</f>
        <v>10997.28</v>
      </c>
      <c r="O8" s="25">
        <f>ROUND(5*MAX(0,N8*{0.6;2;4;5;6;7;9}%-{0;504;3384;6384;10584;17184;36384}),2)</f>
        <v>329.92</v>
      </c>
      <c r="P8" s="26">
        <f t="shared" si="0"/>
        <v>15997.28</v>
      </c>
    </row>
    <row r="9" ht="14.4" spans="1:16">
      <c r="A9" s="4" t="s">
        <v>33</v>
      </c>
      <c r="B9" s="9" t="s">
        <v>17</v>
      </c>
      <c r="C9" s="6" t="s">
        <v>34</v>
      </c>
      <c r="D9" s="7" t="s">
        <v>24</v>
      </c>
      <c r="E9" s="15">
        <v>7200</v>
      </c>
      <c r="F9" s="15">
        <v>1800</v>
      </c>
      <c r="G9" s="15"/>
      <c r="H9" s="15"/>
      <c r="I9" s="15"/>
      <c r="J9" s="15">
        <v>-382.72</v>
      </c>
      <c r="K9" s="15"/>
      <c r="L9" s="15">
        <v>-720</v>
      </c>
      <c r="M9" s="27">
        <v>1500</v>
      </c>
      <c r="N9" s="24">
        <f>SUM(E9:L9)-M9-5000+IFERROR(VLOOKUP(C9,'[1]9月'!B:M,12,0),0)</f>
        <v>1397.28</v>
      </c>
      <c r="O9" s="25">
        <f>ROUND(5*MAX(0,N9*{0.6;2;4;5;6;7;9}%-{0;504;3384;6384;10584;17184;36384}),2)</f>
        <v>41.92</v>
      </c>
      <c r="P9" s="26">
        <f t="shared" si="0"/>
        <v>7897.28</v>
      </c>
    </row>
    <row r="10" ht="14.4" spans="1:16">
      <c r="A10" s="4" t="s">
        <v>35</v>
      </c>
      <c r="B10" s="9" t="s">
        <v>17</v>
      </c>
      <c r="C10" s="6" t="s">
        <v>36</v>
      </c>
      <c r="D10" s="7" t="s">
        <v>24</v>
      </c>
      <c r="E10" s="15">
        <v>5600</v>
      </c>
      <c r="F10" s="15">
        <v>1400</v>
      </c>
      <c r="G10" s="15">
        <v>700</v>
      </c>
      <c r="H10" s="15">
        <v>100</v>
      </c>
      <c r="I10" s="15"/>
      <c r="J10" s="15">
        <v>-382.72</v>
      </c>
      <c r="K10" s="15"/>
      <c r="L10" s="15">
        <v>-720</v>
      </c>
      <c r="M10" s="23"/>
      <c r="N10" s="24">
        <f>SUM(E10:L10)-M10-5000+IFERROR(VLOOKUP(C10,'[1]9月'!B:M,12,0),0)</f>
        <v>1697.28</v>
      </c>
      <c r="O10" s="25">
        <f>ROUND(5*MAX(0,N10*{0.6;2;4;5;6;7;9}%-{0;504;3384;6384;10584;17184;36384}),2)</f>
        <v>50.92</v>
      </c>
      <c r="P10" s="26">
        <f t="shared" si="0"/>
        <v>6697.28</v>
      </c>
    </row>
    <row r="11" ht="14.4" spans="1:16">
      <c r="A11" s="4" t="s">
        <v>37</v>
      </c>
      <c r="B11" s="9" t="s">
        <v>17</v>
      </c>
      <c r="C11" s="6" t="s">
        <v>38</v>
      </c>
      <c r="D11" s="7" t="s">
        <v>39</v>
      </c>
      <c r="E11" s="15">
        <v>6400</v>
      </c>
      <c r="F11" s="15">
        <v>1600</v>
      </c>
      <c r="G11" s="15">
        <v>800</v>
      </c>
      <c r="H11" s="15"/>
      <c r="I11" s="15"/>
      <c r="J11" s="15">
        <v>-382.72</v>
      </c>
      <c r="K11" s="15"/>
      <c r="L11" s="15">
        <v>-720</v>
      </c>
      <c r="M11" s="23"/>
      <c r="N11" s="24">
        <f>SUM(E11:L11)-M11-5000+IFERROR(VLOOKUP(C11,'[1]9月'!B:M,12,0),0)</f>
        <v>2697.28</v>
      </c>
      <c r="O11" s="25">
        <f>ROUND(5*MAX(0,N11*{0.6;2;4;5;6;7;9}%-{0;504;3384;6384;10584;17184;36384}),2)</f>
        <v>80.92</v>
      </c>
      <c r="P11" s="26">
        <f t="shared" si="0"/>
        <v>7697.28</v>
      </c>
    </row>
    <row r="12" ht="14.4" spans="1:16">
      <c r="A12" s="4" t="s">
        <v>40</v>
      </c>
      <c r="B12" s="9" t="s">
        <v>17</v>
      </c>
      <c r="C12" s="6" t="s">
        <v>41</v>
      </c>
      <c r="D12" s="7" t="s">
        <v>39</v>
      </c>
      <c r="E12" s="15">
        <v>5000</v>
      </c>
      <c r="F12" s="15">
        <v>1500</v>
      </c>
      <c r="G12" s="15"/>
      <c r="H12" s="15">
        <v>100</v>
      </c>
      <c r="I12" s="15"/>
      <c r="J12" s="15">
        <v>-382.72</v>
      </c>
      <c r="K12" s="15">
        <v>-298.85</v>
      </c>
      <c r="L12" s="15">
        <v>-720</v>
      </c>
      <c r="M12" s="23"/>
      <c r="N12" s="24">
        <f>SUM(E12:L12)-M12-5000+IFERROR(VLOOKUP(C12,'[1]9月'!B:M,12,0),0)</f>
        <v>198.429999999999</v>
      </c>
      <c r="O12" s="25">
        <f>ROUND(5*MAX(0,N12*{0.6;2;4;5;6;7;9}%-{0;504;3384;6384;10584;17184;36384}),2)</f>
        <v>5.95</v>
      </c>
      <c r="P12" s="26">
        <f t="shared" si="0"/>
        <v>5198.43</v>
      </c>
    </row>
    <row r="13" ht="14.4" spans="1:16">
      <c r="A13" s="4" t="s">
        <v>42</v>
      </c>
      <c r="B13" s="9" t="s">
        <v>17</v>
      </c>
      <c r="C13" s="6" t="s">
        <v>43</v>
      </c>
      <c r="D13" s="7" t="s">
        <v>39</v>
      </c>
      <c r="E13" s="15">
        <v>6000</v>
      </c>
      <c r="F13" s="15">
        <v>1000</v>
      </c>
      <c r="G13" s="15">
        <v>1000</v>
      </c>
      <c r="H13" s="15"/>
      <c r="I13" s="15">
        <v>226</v>
      </c>
      <c r="J13" s="15">
        <v>-403.18</v>
      </c>
      <c r="K13" s="15"/>
      <c r="L13" s="15">
        <v>0</v>
      </c>
      <c r="M13" s="23"/>
      <c r="N13" s="24">
        <f>SUM(E13:L13)-M13-5000+IFERROR(VLOOKUP(C13,'[1]9月'!B:M,12,0),0)</f>
        <v>2822.82</v>
      </c>
      <c r="O13" s="25">
        <f>ROUND(5*MAX(0,N13*{0.6;2;4;5;6;7;9}%-{0;504;3384;6384;10584;17184;36384}),2)</f>
        <v>84.68</v>
      </c>
      <c r="P13" s="26">
        <f t="shared" si="0"/>
        <v>7822.82</v>
      </c>
    </row>
    <row r="14" ht="14.4" spans="1:16">
      <c r="A14" s="4" t="s">
        <v>44</v>
      </c>
      <c r="B14" s="9" t="s">
        <v>17</v>
      </c>
      <c r="C14" s="6" t="s">
        <v>45</v>
      </c>
      <c r="D14" s="7" t="s">
        <v>39</v>
      </c>
      <c r="E14" s="15">
        <v>4000</v>
      </c>
      <c r="F14" s="15">
        <v>1000</v>
      </c>
      <c r="G14" s="15">
        <v>500</v>
      </c>
      <c r="H14" s="15"/>
      <c r="I14" s="15"/>
      <c r="J14" s="15">
        <v>-382.72</v>
      </c>
      <c r="K14" s="15">
        <v>-689.66</v>
      </c>
      <c r="L14" s="15">
        <v>-274</v>
      </c>
      <c r="M14" s="23"/>
      <c r="N14" s="24">
        <f>SUM(E14:L14)-M14-5000+IFERROR(VLOOKUP(C14,'[1]9月'!B:M,12,0),0)</f>
        <v>-846.38</v>
      </c>
      <c r="O14" s="25">
        <f>ROUND(5*MAX(0,N14*{0.6;2;4;5;6;7;9}%-{0;504;3384;6384;10584;17184;36384}),2)</f>
        <v>0</v>
      </c>
      <c r="P14" s="26">
        <f t="shared" si="0"/>
        <v>4153.62</v>
      </c>
    </row>
    <row r="15" ht="14.4" spans="1:16">
      <c r="A15" s="4" t="s">
        <v>46</v>
      </c>
      <c r="B15" s="9" t="s">
        <v>17</v>
      </c>
      <c r="C15" s="1" t="s">
        <v>47</v>
      </c>
      <c r="D15" s="7" t="s">
        <v>39</v>
      </c>
      <c r="E15" s="15">
        <v>9000</v>
      </c>
      <c r="F15" s="15"/>
      <c r="G15" s="15"/>
      <c r="H15" s="15">
        <v>100</v>
      </c>
      <c r="I15" s="15"/>
      <c r="J15" s="15">
        <v>-382.72</v>
      </c>
      <c r="K15" s="15"/>
      <c r="L15" s="15">
        <v>-720</v>
      </c>
      <c r="M15" s="23"/>
      <c r="N15" s="24">
        <f>SUM(E15:L15)-M15-5000+IFERROR(VLOOKUP(C15,'[1]9月'!B:M,12,0),0)</f>
        <v>2997.28</v>
      </c>
      <c r="O15" s="25">
        <f>ROUND(5*MAX(0,N15*{0.6;2;4;5;6;7;9}%-{0;504;3384;6384;10584;17184;36384}),2)</f>
        <v>89.92</v>
      </c>
      <c r="P15" s="26">
        <f t="shared" si="0"/>
        <v>7997.28</v>
      </c>
    </row>
    <row r="16" ht="14.4" spans="1:16">
      <c r="A16" s="4" t="s">
        <v>48</v>
      </c>
      <c r="B16" s="9" t="s">
        <v>17</v>
      </c>
      <c r="C16" s="6" t="s">
        <v>49</v>
      </c>
      <c r="D16" s="7" t="s">
        <v>39</v>
      </c>
      <c r="E16" s="15">
        <v>10125</v>
      </c>
      <c r="F16" s="15">
        <v>3375</v>
      </c>
      <c r="G16" s="15"/>
      <c r="H16" s="15"/>
      <c r="I16" s="15"/>
      <c r="J16" s="15">
        <v>-382.72</v>
      </c>
      <c r="K16" s="15"/>
      <c r="L16" s="15">
        <v>-720</v>
      </c>
      <c r="M16" s="23"/>
      <c r="N16" s="24">
        <f>SUM(E16:L16)-M16-5000+IFERROR(VLOOKUP(C16,'[1]9月'!B:M,12,0),0)</f>
        <v>7397.28</v>
      </c>
      <c r="O16" s="25">
        <f>ROUND(5*MAX(0,N16*{0.6;2;4;5;6;7;9}%-{0;504;3384;6384;10584;17184;36384}),2)</f>
        <v>221.92</v>
      </c>
      <c r="P16" s="26">
        <f t="shared" si="0"/>
        <v>12397.28</v>
      </c>
    </row>
    <row r="17" ht="14.4" spans="1:16">
      <c r="A17" s="4" t="s">
        <v>50</v>
      </c>
      <c r="B17" s="9" t="s">
        <v>17</v>
      </c>
      <c r="C17" s="6" t="s">
        <v>51</v>
      </c>
      <c r="D17" s="7" t="s">
        <v>52</v>
      </c>
      <c r="E17" s="15">
        <v>5000</v>
      </c>
      <c r="F17" s="15">
        <v>1500</v>
      </c>
      <c r="G17" s="15">
        <v>750</v>
      </c>
      <c r="H17" s="15">
        <v>100</v>
      </c>
      <c r="I17" s="15">
        <v>680</v>
      </c>
      <c r="J17" s="15">
        <v>-403.18</v>
      </c>
      <c r="K17" s="15"/>
      <c r="L17" s="15">
        <v>-720</v>
      </c>
      <c r="M17" s="23"/>
      <c r="N17" s="24">
        <f>SUM(E17:L17)-M17-5000+IFERROR(VLOOKUP(C17,'[1]9月'!B:M,12,0),0)</f>
        <v>1906.82</v>
      </c>
      <c r="O17" s="25">
        <f>ROUND(5*MAX(0,N17*{0.6;2;4;5;6;7;9}%-{0;504;3384;6384;10584;17184;36384}),2)</f>
        <v>57.2</v>
      </c>
      <c r="P17" s="26">
        <f t="shared" si="0"/>
        <v>6906.82</v>
      </c>
    </row>
    <row r="18" ht="14.4" spans="1:16">
      <c r="A18" s="4" t="s">
        <v>53</v>
      </c>
      <c r="B18" s="9" t="s">
        <v>17</v>
      </c>
      <c r="C18" s="6" t="s">
        <v>54</v>
      </c>
      <c r="D18" s="7" t="s">
        <v>52</v>
      </c>
      <c r="E18" s="15">
        <v>16000</v>
      </c>
      <c r="F18" s="15">
        <v>4000</v>
      </c>
      <c r="G18" s="15"/>
      <c r="H18" s="15">
        <v>100</v>
      </c>
      <c r="I18" s="15"/>
      <c r="J18" s="15">
        <v>-382.72</v>
      </c>
      <c r="K18" s="15"/>
      <c r="L18" s="15">
        <v>-720</v>
      </c>
      <c r="M18" s="23"/>
      <c r="N18" s="24">
        <f>SUM(E18:L18)-M18-5000+IFERROR(VLOOKUP(C18,'[1]9月'!B:M,12,0),0)</f>
        <v>13997.28</v>
      </c>
      <c r="O18" s="25">
        <f>ROUND(5*MAX(0,N18*{0.6;2;4;5;6;7;9}%-{0;504;3384;6384;10584;17184;36384}),2)</f>
        <v>419.92</v>
      </c>
      <c r="P18" s="26">
        <f t="shared" si="0"/>
        <v>18997.28</v>
      </c>
    </row>
    <row r="19" ht="14.4" spans="1:16">
      <c r="A19" s="4" t="s">
        <v>55</v>
      </c>
      <c r="B19" s="9" t="s">
        <v>17</v>
      </c>
      <c r="C19" s="6" t="s">
        <v>56</v>
      </c>
      <c r="D19" s="7" t="s">
        <v>52</v>
      </c>
      <c r="E19" s="15">
        <v>16000</v>
      </c>
      <c r="F19" s="15">
        <v>4000</v>
      </c>
      <c r="G19" s="15">
        <v>1200</v>
      </c>
      <c r="H19" s="15">
        <v>100</v>
      </c>
      <c r="I19" s="15"/>
      <c r="J19" s="15">
        <v>-382.72</v>
      </c>
      <c r="K19" s="15">
        <v>-73.56</v>
      </c>
      <c r="L19" s="15">
        <v>-720</v>
      </c>
      <c r="M19" s="23"/>
      <c r="N19" s="24">
        <f>SUM(E19:L19)-M19-5000+IFERROR(VLOOKUP(C19,'[1]9月'!B:M,12,0),0)</f>
        <v>15123.72</v>
      </c>
      <c r="O19" s="25">
        <f>ROUND(5*MAX(0,N19*{0.6;2;4;5;6;7;9}%-{0;504;3384;6384;10584;17184;36384}),2)</f>
        <v>453.71</v>
      </c>
      <c r="P19" s="26">
        <f t="shared" si="0"/>
        <v>20123.72</v>
      </c>
    </row>
    <row r="20" ht="14.4" spans="1:16">
      <c r="A20" s="4" t="s">
        <v>57</v>
      </c>
      <c r="B20" s="9" t="s">
        <v>17</v>
      </c>
      <c r="C20" s="10" t="s">
        <v>58</v>
      </c>
      <c r="D20" s="7" t="s">
        <v>52</v>
      </c>
      <c r="E20" s="15">
        <v>12000</v>
      </c>
      <c r="F20" s="15">
        <v>2000</v>
      </c>
      <c r="G20" s="15"/>
      <c r="H20" s="15"/>
      <c r="I20" s="15"/>
      <c r="J20" s="15">
        <v>-382.72</v>
      </c>
      <c r="K20" s="15">
        <v>-55.17</v>
      </c>
      <c r="L20" s="15">
        <v>-720</v>
      </c>
      <c r="M20" s="23"/>
      <c r="N20" s="24">
        <f>SUM(E20:L20)-M20-5000+IFERROR(VLOOKUP(C20,'[1]9月'!B:M,12,0),0)</f>
        <v>7842.11</v>
      </c>
      <c r="O20" s="25">
        <f>ROUND(5*MAX(0,N20*{0.6;2;4;5;6;7;9}%-{0;504;3384;6384;10584;17184;36384}),2)</f>
        <v>235.26</v>
      </c>
      <c r="P20" s="26">
        <f t="shared" si="0"/>
        <v>12842.11</v>
      </c>
    </row>
    <row r="21" ht="14.4" spans="1:16">
      <c r="A21" s="4" t="s">
        <v>59</v>
      </c>
      <c r="B21" s="9" t="s">
        <v>17</v>
      </c>
      <c r="C21" s="1" t="s">
        <v>60</v>
      </c>
      <c r="D21" s="7" t="s">
        <v>61</v>
      </c>
      <c r="E21" s="15">
        <v>4000</v>
      </c>
      <c r="F21" s="15"/>
      <c r="G21" s="15">
        <v>1389.6</v>
      </c>
      <c r="H21" s="15"/>
      <c r="I21" s="15"/>
      <c r="J21" s="15">
        <v>-403.18</v>
      </c>
      <c r="K21" s="18"/>
      <c r="L21" s="15">
        <v>-274</v>
      </c>
      <c r="M21" s="23"/>
      <c r="N21" s="24">
        <f>SUM(E21:L21)-M21-5000+IFERROR(VLOOKUP(#REF!,'[1]9月'!B:M,12,0),0)</f>
        <v>-287.58</v>
      </c>
      <c r="O21" s="25">
        <f>ROUND(5*MAX(0,N21*{0.6;2;4;5;6;7;9}%-{0;504;3384;6384;10584;17184;36384}),2)</f>
        <v>0</v>
      </c>
      <c r="P21" s="26">
        <f t="shared" si="0"/>
        <v>4712.42</v>
      </c>
    </row>
    <row r="22" ht="14.4" spans="1:16">
      <c r="A22" s="4" t="s">
        <v>62</v>
      </c>
      <c r="B22" s="9" t="s">
        <v>17</v>
      </c>
      <c r="C22" s="6" t="s">
        <v>63</v>
      </c>
      <c r="D22" s="7" t="s">
        <v>61</v>
      </c>
      <c r="E22" s="15">
        <v>8000</v>
      </c>
      <c r="F22" s="15"/>
      <c r="G22" s="15"/>
      <c r="H22" s="15"/>
      <c r="I22" s="15"/>
      <c r="J22" s="15">
        <v>-403.18</v>
      </c>
      <c r="K22" s="15">
        <v>-1177</v>
      </c>
      <c r="L22" s="15">
        <v>-720</v>
      </c>
      <c r="M22" s="23"/>
      <c r="N22" s="24">
        <f>SUM(E22:L22)-M22-5000+IFERROR(VLOOKUP(C22,'[1]9月'!B:M,12,0),0)</f>
        <v>699.82</v>
      </c>
      <c r="O22" s="25">
        <f>ROUND(5*MAX(0,N22*{0.6;2;4;5;6;7;9}%-{0;504;3384;6384;10584;17184;36384}),2)</f>
        <v>20.99</v>
      </c>
      <c r="P22" s="26">
        <f t="shared" si="0"/>
        <v>5699.82</v>
      </c>
    </row>
    <row r="23" ht="14.4" spans="1:16">
      <c r="A23" s="4" t="s">
        <v>64</v>
      </c>
      <c r="B23" s="9" t="s">
        <v>17</v>
      </c>
      <c r="C23" s="6" t="s">
        <v>65</v>
      </c>
      <c r="D23" s="7" t="s">
        <v>66</v>
      </c>
      <c r="E23" s="15">
        <v>4000</v>
      </c>
      <c r="F23" s="15"/>
      <c r="G23" s="15"/>
      <c r="H23" s="15"/>
      <c r="I23" s="15"/>
      <c r="J23" s="15"/>
      <c r="K23" s="15"/>
      <c r="L23" s="15"/>
      <c r="M23" s="23"/>
      <c r="N23" s="24">
        <f>SUM(E23:L23)-M23-5000+IFERROR(VLOOKUP(C23,'[1]9月'!B:M,12,0),0)</f>
        <v>-1000</v>
      </c>
      <c r="O23" s="25">
        <f>ROUND(5*MAX(0,N23*{0.6;2;4;5;6;7;9}%-{0;504;3384;6384;10584;17184;36384}),2)</f>
        <v>0</v>
      </c>
      <c r="P23" s="26">
        <f t="shared" si="0"/>
        <v>4000</v>
      </c>
    </row>
    <row r="24" ht="14.4" spans="1:16">
      <c r="A24" s="4" t="s">
        <v>67</v>
      </c>
      <c r="B24" s="9" t="s">
        <v>17</v>
      </c>
      <c r="C24" s="6" t="s">
        <v>68</v>
      </c>
      <c r="D24" s="7" t="s">
        <v>66</v>
      </c>
      <c r="E24" s="15">
        <v>367.82</v>
      </c>
      <c r="F24" s="15"/>
      <c r="G24" s="15"/>
      <c r="H24" s="15"/>
      <c r="I24" s="15"/>
      <c r="J24" s="15"/>
      <c r="K24" s="15"/>
      <c r="L24" s="15"/>
      <c r="M24" s="23"/>
      <c r="N24" s="24">
        <f>SUM(E24:L24)-M24-5000+IFERROR(VLOOKUP(C24,'[1]9月'!B:M,12,0),0)</f>
        <v>-4632.18</v>
      </c>
      <c r="O24" s="25">
        <f>ROUND(5*MAX(0,N24*{0.6;2;4;5;6;7;9}%-{0;504;3384;6384;10584;17184;36384}),2)</f>
        <v>0</v>
      </c>
      <c r="P24" s="26">
        <f t="shared" si="0"/>
        <v>367.82</v>
      </c>
    </row>
    <row r="25" ht="14.4" spans="1:16">
      <c r="A25" s="4" t="s">
        <v>69</v>
      </c>
      <c r="B25" s="9" t="s">
        <v>17</v>
      </c>
      <c r="C25" s="1" t="s">
        <v>70</v>
      </c>
      <c r="D25" s="7" t="s">
        <v>66</v>
      </c>
      <c r="E25" s="15">
        <v>1862</v>
      </c>
      <c r="F25" s="15"/>
      <c r="G25" s="15"/>
      <c r="H25" s="15"/>
      <c r="I25" s="15"/>
      <c r="J25" s="15"/>
      <c r="K25" s="15">
        <v>-41.38</v>
      </c>
      <c r="L25" s="15"/>
      <c r="M25" s="23"/>
      <c r="N25" s="24">
        <f>SUM(E25:L25)-M25-5000+IFERROR(VLOOKUP(C25,'[1]9月'!B:M,12,0),0)</f>
        <v>-3179.38</v>
      </c>
      <c r="O25" s="25">
        <f>ROUND(5*MAX(0,N25*{0.6;2;4;5;6;7;9}%-{0;504;3384;6384;10584;17184;36384}),2)</f>
        <v>0</v>
      </c>
      <c r="P25" s="26">
        <f t="shared" si="0"/>
        <v>1820.62</v>
      </c>
    </row>
    <row r="26" ht="14.4" spans="1:16">
      <c r="A26" s="4" t="s">
        <v>71</v>
      </c>
      <c r="B26" s="8" t="s">
        <v>17</v>
      </c>
      <c r="C26" s="6" t="s">
        <v>72</v>
      </c>
      <c r="D26" s="7" t="s">
        <v>66</v>
      </c>
      <c r="E26" s="15">
        <v>18000</v>
      </c>
      <c r="F26" s="15"/>
      <c r="G26" s="15">
        <v>3000</v>
      </c>
      <c r="H26" s="15">
        <v>100</v>
      </c>
      <c r="I26" s="15"/>
      <c r="J26" s="15">
        <v>-403.18</v>
      </c>
      <c r="K26" s="15"/>
      <c r="L26" s="15">
        <v>-720</v>
      </c>
      <c r="M26" s="23"/>
      <c r="N26" s="24">
        <f>SUM(E26:L26)-M26-5000+IFERROR(VLOOKUP(C26,'[1]9月'!B:M,12,0),0)</f>
        <v>14976.82</v>
      </c>
      <c r="O26" s="25">
        <f>ROUND(5*MAX(0,N26*{0.6;2;4;5;6;7;9}%-{0;504;3384;6384;10584;17184;36384}),2)</f>
        <v>449.3</v>
      </c>
      <c r="P26" s="26">
        <f t="shared" si="0"/>
        <v>19976.82</v>
      </c>
    </row>
    <row r="27" ht="14.4" spans="1:16">
      <c r="A27" s="11" t="s">
        <v>73</v>
      </c>
      <c r="B27" s="11"/>
      <c r="C27" s="12"/>
      <c r="D27" s="13"/>
      <c r="E27" s="17">
        <f t="shared" ref="E27:P27" si="1">SUM(E2:E26)</f>
        <v>226154.82</v>
      </c>
      <c r="F27" s="17">
        <f t="shared" si="1"/>
        <v>31075</v>
      </c>
      <c r="G27" s="17">
        <f t="shared" si="1"/>
        <v>15740.83</v>
      </c>
      <c r="H27" s="17">
        <f t="shared" si="1"/>
        <v>1300</v>
      </c>
      <c r="I27" s="17">
        <f t="shared" si="1"/>
        <v>906</v>
      </c>
      <c r="J27" s="17">
        <f t="shared" si="1"/>
        <v>-8542.6</v>
      </c>
      <c r="K27" s="17">
        <f t="shared" si="1"/>
        <v>-3117.23</v>
      </c>
      <c r="L27" s="17">
        <f t="shared" si="1"/>
        <v>-13782</v>
      </c>
      <c r="M27" s="17">
        <f t="shared" si="1"/>
        <v>4500</v>
      </c>
      <c r="N27" s="17">
        <f t="shared" si="1"/>
        <v>120234.82</v>
      </c>
      <c r="O27" s="17">
        <f t="shared" si="1"/>
        <v>3905.4</v>
      </c>
      <c r="P27" s="17">
        <f t="shared" si="1"/>
        <v>249734.82</v>
      </c>
    </row>
  </sheetData>
  <hyperlinks>
    <hyperlink ref="B26" r:id="rId3" display="1544717589@qq.com"/>
    <hyperlink ref="B2" r:id="rId3" display="1544717589@qq.com" tooltip="mailto:1544717589@qq.com"/>
    <hyperlink ref="B4" r:id="rId4" display="1544717589@qq.com"/>
    <hyperlink ref="B3" r:id="rId3" display="1544717589@qq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2020-05-29T11:19:00Z</dcterms:created>
  <dcterms:modified xsi:type="dcterms:W3CDTF">2022-03-17T15:43:59Z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