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60" yWindow="120" windowWidth="13530" windowHeight="8510" tabRatio="475" firstSheet="1" activeTab="5"/>
  </bookViews>
  <sheets>
    <sheet name="-Uv" sheetId="9" r:id="rId1"/>
    <sheet name="THL M-M" sheetId="8" r:id="rId2"/>
    <sheet name="stats" sheetId="10" r:id="rId3"/>
    <sheet name="intonation" sheetId="11" r:id="rId4"/>
    <sheet name="conv|mono" sheetId="4" r:id="rId5"/>
    <sheet name="-Uv (new)" sheetId="13" r:id="rId6"/>
    <sheet name="stats2" sheetId="14" r:id="rId7"/>
    <sheet name="M_CC" sheetId="16" r:id="rId8"/>
    <sheet name="Sheet5" sheetId="17" r:id="rId9"/>
  </sheets>
  <calcPr calcId="125725"/>
</workbook>
</file>

<file path=xl/calcChain.xml><?xml version="1.0" encoding="utf-8"?>
<calcChain xmlns="http://schemas.openxmlformats.org/spreadsheetml/2006/main">
  <c r="X14" i="14"/>
  <c r="X13"/>
  <c r="T13"/>
  <c r="T14"/>
  <c r="L426" i="13"/>
  <c r="J426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2"/>
  <c r="E41"/>
  <c r="H3" i="14"/>
  <c r="O274" i="13"/>
  <c r="P274"/>
  <c r="Q274"/>
  <c r="R274"/>
  <c r="O275"/>
  <c r="P275"/>
  <c r="Q275"/>
  <c r="R275"/>
  <c r="O367"/>
  <c r="P367"/>
  <c r="Q367"/>
  <c r="R367"/>
  <c r="O320"/>
  <c r="P320"/>
  <c r="Q320"/>
  <c r="R320"/>
  <c r="K426"/>
  <c r="K430"/>
  <c r="K429"/>
  <c r="K28" i="17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12"/>
  <c r="F12" s="1"/>
  <c r="E33"/>
  <c r="E34"/>
  <c r="E13"/>
  <c r="E14"/>
  <c r="E15"/>
  <c r="E36"/>
  <c r="E37"/>
  <c r="E38"/>
  <c r="E39"/>
  <c r="E40"/>
  <c r="E41"/>
  <c r="E42"/>
  <c r="E43"/>
  <c r="E44"/>
  <c r="E45"/>
  <c r="E46"/>
  <c r="E35"/>
  <c r="E232"/>
  <c r="E300"/>
  <c r="E301"/>
  <c r="E302"/>
  <c r="E303"/>
  <c r="E304"/>
  <c r="E191"/>
  <c r="E192"/>
  <c r="E233"/>
  <c r="E234"/>
  <c r="E235"/>
  <c r="E283"/>
  <c r="E284"/>
  <c r="E305"/>
  <c r="E193"/>
  <c r="E96"/>
  <c r="E97"/>
  <c r="E98"/>
  <c r="E99"/>
  <c r="E100"/>
  <c r="E101"/>
  <c r="E102"/>
  <c r="E103"/>
  <c r="E104"/>
  <c r="E105"/>
  <c r="E106"/>
  <c r="E306"/>
  <c r="E107"/>
  <c r="E108"/>
  <c r="E109"/>
  <c r="E194"/>
  <c r="E195"/>
  <c r="E196"/>
  <c r="E197"/>
  <c r="E198"/>
  <c r="E236"/>
  <c r="E237"/>
  <c r="E238"/>
  <c r="E239"/>
  <c r="E240"/>
  <c r="E241"/>
  <c r="E285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242"/>
  <c r="E243"/>
  <c r="E244"/>
  <c r="E245"/>
  <c r="E246"/>
  <c r="E247"/>
  <c r="E248"/>
  <c r="E249"/>
  <c r="E250"/>
  <c r="E251"/>
  <c r="E252"/>
  <c r="E253"/>
  <c r="E254"/>
  <c r="E286"/>
  <c r="E287"/>
  <c r="E288"/>
  <c r="E289"/>
  <c r="E290"/>
  <c r="E291"/>
  <c r="E292"/>
  <c r="E293"/>
  <c r="E294"/>
  <c r="E307"/>
  <c r="E308"/>
  <c r="E309"/>
  <c r="E310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99"/>
  <c r="E255"/>
  <c r="E311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200"/>
  <c r="E201"/>
  <c r="E202"/>
  <c r="E203"/>
  <c r="E204"/>
  <c r="E205"/>
  <c r="E256"/>
  <c r="E257"/>
  <c r="E258"/>
  <c r="E259"/>
  <c r="E260"/>
  <c r="E295"/>
  <c r="E296"/>
  <c r="E312"/>
  <c r="E313"/>
  <c r="E314"/>
  <c r="E178"/>
  <c r="E179"/>
  <c r="E180"/>
  <c r="E181"/>
  <c r="E206"/>
  <c r="E207"/>
  <c r="E208"/>
  <c r="E209"/>
  <c r="E182"/>
  <c r="E210"/>
  <c r="E261"/>
  <c r="E183"/>
  <c r="E184"/>
  <c r="E211"/>
  <c r="E212"/>
  <c r="E213"/>
  <c r="E214"/>
  <c r="E215"/>
  <c r="E216"/>
  <c r="E217"/>
  <c r="E218"/>
  <c r="E219"/>
  <c r="E220"/>
  <c r="E221"/>
  <c r="E222"/>
  <c r="E223"/>
  <c r="E262"/>
  <c r="E263"/>
  <c r="E264"/>
  <c r="E297"/>
  <c r="E315"/>
  <c r="E185"/>
  <c r="E186"/>
  <c r="E187"/>
  <c r="E188"/>
  <c r="E224"/>
  <c r="E225"/>
  <c r="E265"/>
  <c r="E266"/>
  <c r="E267"/>
  <c r="E268"/>
  <c r="E269"/>
  <c r="E270"/>
  <c r="E271"/>
  <c r="E272"/>
  <c r="E273"/>
  <c r="E274"/>
  <c r="E275"/>
  <c r="E276"/>
  <c r="E277"/>
  <c r="E278"/>
  <c r="E279"/>
  <c r="E189"/>
  <c r="E190"/>
  <c r="E226"/>
  <c r="E227"/>
  <c r="E228"/>
  <c r="E229"/>
  <c r="E230"/>
  <c r="E231"/>
  <c r="E280"/>
  <c r="E298"/>
  <c r="E299"/>
  <c r="E316"/>
  <c r="E317"/>
  <c r="E318"/>
  <c r="E319"/>
  <c r="E281"/>
  <c r="E282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7"/>
  <c r="F17" s="1"/>
  <c r="E2"/>
  <c r="F2" s="1"/>
  <c r="B232"/>
  <c r="C232" s="1"/>
  <c r="B2"/>
  <c r="C2" s="1"/>
  <c r="B88"/>
  <c r="B92"/>
  <c r="B93"/>
  <c r="B94"/>
  <c r="B11"/>
  <c r="C11" s="1"/>
  <c r="B300"/>
  <c r="C300" s="1"/>
  <c r="B301"/>
  <c r="C301" s="1"/>
  <c r="B302"/>
  <c r="C302" s="1"/>
  <c r="B303"/>
  <c r="C303" s="1"/>
  <c r="B304"/>
  <c r="C304" s="1"/>
  <c r="B86"/>
  <c r="B282"/>
  <c r="C282" s="1"/>
  <c r="B281"/>
  <c r="C281" s="1"/>
  <c r="B319"/>
  <c r="C319" s="1"/>
  <c r="B318"/>
  <c r="C318" s="1"/>
  <c r="B317"/>
  <c r="C317" s="1"/>
  <c r="B316"/>
  <c r="C316" s="1"/>
  <c r="B32"/>
  <c r="C32" s="1"/>
  <c r="B299"/>
  <c r="C299" s="1"/>
  <c r="B298"/>
  <c r="C298" s="1"/>
  <c r="B280"/>
  <c r="C280" s="1"/>
  <c r="B231"/>
  <c r="C231" s="1"/>
  <c r="B230"/>
  <c r="C230" s="1"/>
  <c r="B229"/>
  <c r="C229" s="1"/>
  <c r="B228"/>
  <c r="C228" s="1"/>
  <c r="B227"/>
  <c r="C227" s="1"/>
  <c r="B226"/>
  <c r="C226" s="1"/>
  <c r="B190"/>
  <c r="C190" s="1"/>
  <c r="B189"/>
  <c r="C189" s="1"/>
  <c r="B279"/>
  <c r="C279" s="1"/>
  <c r="B278"/>
  <c r="C278" s="1"/>
  <c r="B277"/>
  <c r="C277" s="1"/>
  <c r="B276"/>
  <c r="C276" s="1"/>
  <c r="B275"/>
  <c r="C275" s="1"/>
  <c r="B274"/>
  <c r="C274" s="1"/>
  <c r="B273"/>
  <c r="C273" s="1"/>
  <c r="B272"/>
  <c r="C272" s="1"/>
  <c r="B271"/>
  <c r="C271" s="1"/>
  <c r="B270"/>
  <c r="C270" s="1"/>
  <c r="B269"/>
  <c r="C269" s="1"/>
  <c r="B268"/>
  <c r="C268" s="1"/>
  <c r="B267"/>
  <c r="C267" s="1"/>
  <c r="B266"/>
  <c r="C266" s="1"/>
  <c r="B265"/>
  <c r="C265" s="1"/>
  <c r="B225"/>
  <c r="C225" s="1"/>
  <c r="B224"/>
  <c r="C224" s="1"/>
  <c r="B188"/>
  <c r="C188" s="1"/>
  <c r="B187"/>
  <c r="C187" s="1"/>
  <c r="B186"/>
  <c r="C186" s="1"/>
  <c r="B185"/>
  <c r="C185" s="1"/>
  <c r="B91"/>
  <c r="B315"/>
  <c r="C315" s="1"/>
  <c r="B297"/>
  <c r="C297" s="1"/>
  <c r="B264"/>
  <c r="C264" s="1"/>
  <c r="B263"/>
  <c r="C263" s="1"/>
  <c r="B262"/>
  <c r="C262" s="1"/>
  <c r="B223"/>
  <c r="C223" s="1"/>
  <c r="B222"/>
  <c r="C222" s="1"/>
  <c r="B221"/>
  <c r="C221" s="1"/>
  <c r="B220"/>
  <c r="C220" s="1"/>
  <c r="B219"/>
  <c r="C219" s="1"/>
  <c r="B218"/>
  <c r="C218" s="1"/>
  <c r="B217"/>
  <c r="C217" s="1"/>
  <c r="B216"/>
  <c r="C216" s="1"/>
  <c r="B215"/>
  <c r="C215" s="1"/>
  <c r="B214"/>
  <c r="C214" s="1"/>
  <c r="B213"/>
  <c r="C213" s="1"/>
  <c r="B212"/>
  <c r="C212" s="1"/>
  <c r="B211"/>
  <c r="C211" s="1"/>
  <c r="B184"/>
  <c r="C184" s="1"/>
  <c r="B183"/>
  <c r="C183" s="1"/>
  <c r="B31"/>
  <c r="C31" s="1"/>
  <c r="B87"/>
  <c r="B261"/>
  <c r="C261" s="1"/>
  <c r="B210"/>
  <c r="C210" s="1"/>
  <c r="B182"/>
  <c r="C182" s="1"/>
  <c r="B85"/>
  <c r="B84"/>
  <c r="B83"/>
  <c r="B82"/>
  <c r="B81"/>
  <c r="B80"/>
  <c r="B79"/>
  <c r="B78"/>
  <c r="B77"/>
  <c r="B209"/>
  <c r="C209" s="1"/>
  <c r="B208"/>
  <c r="C208" s="1"/>
  <c r="B207"/>
  <c r="C207" s="1"/>
  <c r="B206"/>
  <c r="C206" s="1"/>
  <c r="B181"/>
  <c r="C181" s="1"/>
  <c r="B180"/>
  <c r="C180" s="1"/>
  <c r="B179"/>
  <c r="C179" s="1"/>
  <c r="B178"/>
  <c r="C178" s="1"/>
  <c r="B314"/>
  <c r="C314" s="1"/>
  <c r="B313"/>
  <c r="C313" s="1"/>
  <c r="B312"/>
  <c r="C312" s="1"/>
  <c r="B30"/>
  <c r="C30" s="1"/>
  <c r="B29"/>
  <c r="C29" s="1"/>
  <c r="B28"/>
  <c r="C28" s="1"/>
  <c r="B296"/>
  <c r="C296" s="1"/>
  <c r="B295"/>
  <c r="C295" s="1"/>
  <c r="B27"/>
  <c r="C27" s="1"/>
  <c r="B26"/>
  <c r="C26" s="1"/>
  <c r="B25"/>
  <c r="C25" s="1"/>
  <c r="B24"/>
  <c r="C24" s="1"/>
  <c r="B23"/>
  <c r="C23" s="1"/>
  <c r="B260"/>
  <c r="C260" s="1"/>
  <c r="B259"/>
  <c r="C259" s="1"/>
  <c r="B258"/>
  <c r="C258" s="1"/>
  <c r="B257"/>
  <c r="C257" s="1"/>
  <c r="B256"/>
  <c r="C256" s="1"/>
  <c r="B205"/>
  <c r="C205" s="1"/>
  <c r="B204"/>
  <c r="C204" s="1"/>
  <c r="B203"/>
  <c r="C203" s="1"/>
  <c r="B202"/>
  <c r="C202" s="1"/>
  <c r="B201"/>
  <c r="C201" s="1"/>
  <c r="B200"/>
  <c r="C200" s="1"/>
  <c r="B22"/>
  <c r="C22" s="1"/>
  <c r="B21"/>
  <c r="C21" s="1"/>
  <c r="B20"/>
  <c r="C20" s="1"/>
  <c r="B19"/>
  <c r="C19" s="1"/>
  <c r="B177"/>
  <c r="C177" s="1"/>
  <c r="B176"/>
  <c r="C176" s="1"/>
  <c r="B175"/>
  <c r="C175" s="1"/>
  <c r="B174"/>
  <c r="C174" s="1"/>
  <c r="B173"/>
  <c r="C173" s="1"/>
  <c r="B172"/>
  <c r="C172" s="1"/>
  <c r="B171"/>
  <c r="C171" s="1"/>
  <c r="B170"/>
  <c r="C170" s="1"/>
  <c r="B169"/>
  <c r="C169" s="1"/>
  <c r="B168"/>
  <c r="C168" s="1"/>
  <c r="B167"/>
  <c r="C167" s="1"/>
  <c r="B166"/>
  <c r="C166" s="1"/>
  <c r="B165"/>
  <c r="C165" s="1"/>
  <c r="B164"/>
  <c r="C164" s="1"/>
  <c r="B163"/>
  <c r="C163" s="1"/>
  <c r="B162"/>
  <c r="C162" s="1"/>
  <c r="B161"/>
  <c r="C161" s="1"/>
  <c r="B160"/>
  <c r="C160" s="1"/>
  <c r="B159"/>
  <c r="C159" s="1"/>
  <c r="B158"/>
  <c r="C158" s="1"/>
  <c r="B157"/>
  <c r="C157" s="1"/>
  <c r="B156"/>
  <c r="C156" s="1"/>
  <c r="B155"/>
  <c r="C155" s="1"/>
  <c r="B154"/>
  <c r="C154" s="1"/>
  <c r="B153"/>
  <c r="C153" s="1"/>
  <c r="B152"/>
  <c r="C152" s="1"/>
  <c r="B151"/>
  <c r="C151" s="1"/>
  <c r="B150"/>
  <c r="C150" s="1"/>
  <c r="B149"/>
  <c r="C149" s="1"/>
  <c r="B148"/>
  <c r="C148" s="1"/>
  <c r="B147"/>
  <c r="C147" s="1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46"/>
  <c r="C46" s="1"/>
  <c r="B45"/>
  <c r="C45" s="1"/>
  <c r="B44"/>
  <c r="C44" s="1"/>
  <c r="B43"/>
  <c r="C43" s="1"/>
  <c r="B54"/>
  <c r="B53"/>
  <c r="B52"/>
  <c r="B51"/>
  <c r="B50"/>
  <c r="B42"/>
  <c r="C42" s="1"/>
  <c r="B41"/>
  <c r="C41" s="1"/>
  <c r="B40"/>
  <c r="C40" s="1"/>
  <c r="B39"/>
  <c r="C39" s="1"/>
  <c r="B38"/>
  <c r="C38" s="1"/>
  <c r="B37"/>
  <c r="C37" s="1"/>
  <c r="B36"/>
  <c r="C36" s="1"/>
  <c r="B15"/>
  <c r="C15" s="1"/>
  <c r="B14"/>
  <c r="C14" s="1"/>
  <c r="B13"/>
  <c r="C13" s="1"/>
  <c r="B311"/>
  <c r="C311" s="1"/>
  <c r="B35"/>
  <c r="C35" s="1"/>
  <c r="B18"/>
  <c r="C18" s="1"/>
  <c r="B255"/>
  <c r="C255" s="1"/>
  <c r="B34"/>
  <c r="C34" s="1"/>
  <c r="B33"/>
  <c r="C33" s="1"/>
  <c r="B199"/>
  <c r="C199" s="1"/>
  <c r="B17"/>
  <c r="C17" s="1"/>
  <c r="B146"/>
  <c r="C146" s="1"/>
  <c r="B145"/>
  <c r="C145" s="1"/>
  <c r="B144"/>
  <c r="C144" s="1"/>
  <c r="B143"/>
  <c r="C143" s="1"/>
  <c r="B142"/>
  <c r="C142" s="1"/>
  <c r="B141"/>
  <c r="C141" s="1"/>
  <c r="B140"/>
  <c r="C140" s="1"/>
  <c r="B139"/>
  <c r="C139" s="1"/>
  <c r="B138"/>
  <c r="C138" s="1"/>
  <c r="B137"/>
  <c r="C137" s="1"/>
  <c r="B136"/>
  <c r="C136" s="1"/>
  <c r="B135"/>
  <c r="C135" s="1"/>
  <c r="B134"/>
  <c r="C134" s="1"/>
  <c r="B133"/>
  <c r="C133" s="1"/>
  <c r="B132"/>
  <c r="C132" s="1"/>
  <c r="B131"/>
  <c r="C131" s="1"/>
  <c r="B130"/>
  <c r="C130" s="1"/>
  <c r="B129"/>
  <c r="C129" s="1"/>
  <c r="B128"/>
  <c r="C128" s="1"/>
  <c r="B310"/>
  <c r="C310" s="1"/>
  <c r="B309"/>
  <c r="C309" s="1"/>
  <c r="B308"/>
  <c r="C308" s="1"/>
  <c r="B307"/>
  <c r="C307" s="1"/>
  <c r="B294"/>
  <c r="C294" s="1"/>
  <c r="B293"/>
  <c r="C293" s="1"/>
  <c r="B292"/>
  <c r="C292" s="1"/>
  <c r="B291"/>
  <c r="C291" s="1"/>
  <c r="B290"/>
  <c r="C290" s="1"/>
  <c r="B289"/>
  <c r="C289" s="1"/>
  <c r="B288"/>
  <c r="C288" s="1"/>
  <c r="B287"/>
  <c r="C287" s="1"/>
  <c r="B286"/>
  <c r="C286" s="1"/>
  <c r="B254"/>
  <c r="C254" s="1"/>
  <c r="B253"/>
  <c r="C253" s="1"/>
  <c r="B252"/>
  <c r="C252" s="1"/>
  <c r="B251"/>
  <c r="C251" s="1"/>
  <c r="B250"/>
  <c r="C250" s="1"/>
  <c r="B249"/>
  <c r="C249" s="1"/>
  <c r="B248"/>
  <c r="C248" s="1"/>
  <c r="B247"/>
  <c r="C247" s="1"/>
  <c r="B246"/>
  <c r="C246" s="1"/>
  <c r="B245"/>
  <c r="C245" s="1"/>
  <c r="B244"/>
  <c r="C244" s="1"/>
  <c r="B243"/>
  <c r="C243" s="1"/>
  <c r="B242"/>
  <c r="C242" s="1"/>
  <c r="B127"/>
  <c r="C127" s="1"/>
  <c r="B126"/>
  <c r="C126" s="1"/>
  <c r="B125"/>
  <c r="C125" s="1"/>
  <c r="B124"/>
  <c r="C124" s="1"/>
  <c r="B123"/>
  <c r="C123" s="1"/>
  <c r="B122"/>
  <c r="C122" s="1"/>
  <c r="B121"/>
  <c r="C121" s="1"/>
  <c r="B120"/>
  <c r="C120" s="1"/>
  <c r="B119"/>
  <c r="C119" s="1"/>
  <c r="B118"/>
  <c r="C118" s="1"/>
  <c r="B117"/>
  <c r="C117" s="1"/>
  <c r="B116"/>
  <c r="C116" s="1"/>
  <c r="B115"/>
  <c r="C115" s="1"/>
  <c r="B114"/>
  <c r="C114" s="1"/>
  <c r="B113"/>
  <c r="C113" s="1"/>
  <c r="B112"/>
  <c r="C112" s="1"/>
  <c r="B90"/>
  <c r="B111"/>
  <c r="C111" s="1"/>
  <c r="B110"/>
  <c r="C110" s="1"/>
  <c r="B285"/>
  <c r="C285" s="1"/>
  <c r="B241"/>
  <c r="C241" s="1"/>
  <c r="B240"/>
  <c r="C240" s="1"/>
  <c r="B239"/>
  <c r="C239" s="1"/>
  <c r="B238"/>
  <c r="C238" s="1"/>
  <c r="B237"/>
  <c r="C237" s="1"/>
  <c r="B236"/>
  <c r="C236" s="1"/>
  <c r="B198"/>
  <c r="C198" s="1"/>
  <c r="B197"/>
  <c r="C197" s="1"/>
  <c r="B196"/>
  <c r="C196" s="1"/>
  <c r="B195"/>
  <c r="C195" s="1"/>
  <c r="B194"/>
  <c r="C194" s="1"/>
  <c r="B109"/>
  <c r="C109" s="1"/>
  <c r="B108"/>
  <c r="C108" s="1"/>
  <c r="B107"/>
  <c r="C107" s="1"/>
  <c r="B306"/>
  <c r="C306" s="1"/>
  <c r="B106"/>
  <c r="C106" s="1"/>
  <c r="B105"/>
  <c r="C105" s="1"/>
  <c r="B104"/>
  <c r="C104" s="1"/>
  <c r="B103"/>
  <c r="C103" s="1"/>
  <c r="B102"/>
  <c r="C102" s="1"/>
  <c r="B101"/>
  <c r="C101" s="1"/>
  <c r="B100"/>
  <c r="C100" s="1"/>
  <c r="B99"/>
  <c r="C99" s="1"/>
  <c r="B98"/>
  <c r="C98" s="1"/>
  <c r="B97"/>
  <c r="C97" s="1"/>
  <c r="B96"/>
  <c r="C96" s="1"/>
  <c r="B89"/>
  <c r="B193"/>
  <c r="C193" s="1"/>
  <c r="B305"/>
  <c r="C305" s="1"/>
  <c r="B284"/>
  <c r="C284" s="1"/>
  <c r="B283"/>
  <c r="C283" s="1"/>
  <c r="B235"/>
  <c r="C235" s="1"/>
  <c r="B234"/>
  <c r="C234" s="1"/>
  <c r="B233"/>
  <c r="C233" s="1"/>
  <c r="B192"/>
  <c r="C192" s="1"/>
  <c r="B191"/>
  <c r="C191" s="1"/>
  <c r="B12"/>
  <c r="C12" s="1"/>
  <c r="B10"/>
  <c r="C10" s="1"/>
  <c r="B9"/>
  <c r="C9" s="1"/>
  <c r="B8"/>
  <c r="C8" s="1"/>
  <c r="B7"/>
  <c r="C7" s="1"/>
  <c r="B6"/>
  <c r="C6" s="1"/>
  <c r="B5"/>
  <c r="C5" s="1"/>
  <c r="B4"/>
  <c r="C4" s="1"/>
  <c r="B3"/>
  <c r="C3" s="1"/>
  <c r="D4" i="14"/>
  <c r="D11"/>
  <c r="B27" i="16"/>
  <c r="C257"/>
  <c r="C268"/>
  <c r="C273"/>
  <c r="C284"/>
  <c r="C289"/>
  <c r="C300"/>
  <c r="C305"/>
  <c r="C316"/>
  <c r="C321"/>
  <c r="C332"/>
  <c r="C337"/>
  <c r="C348"/>
  <c r="C353"/>
  <c r="C364"/>
  <c r="C369"/>
  <c r="C380"/>
  <c r="C385"/>
  <c r="C396"/>
  <c r="C401"/>
  <c r="C412"/>
  <c r="C417"/>
  <c r="C428"/>
  <c r="C433"/>
  <c r="C444"/>
  <c r="C449"/>
  <c r="C460"/>
  <c r="C465"/>
  <c r="C476"/>
  <c r="C481"/>
  <c r="C492"/>
  <c r="C497"/>
  <c r="C508"/>
  <c r="C513"/>
  <c r="C524"/>
  <c r="C529"/>
  <c r="C540"/>
  <c r="C545"/>
  <c r="C556"/>
  <c r="C561"/>
  <c r="C572"/>
  <c r="C577"/>
  <c r="C588"/>
  <c r="C593"/>
  <c r="C604"/>
  <c r="C609"/>
  <c r="C620"/>
  <c r="C625"/>
  <c r="C636"/>
  <c r="C641"/>
  <c r="C652"/>
  <c r="C657"/>
  <c r="C668"/>
  <c r="C673"/>
  <c r="C684"/>
  <c r="C689"/>
  <c r="C700"/>
  <c r="C705"/>
  <c r="C716"/>
  <c r="C721"/>
  <c r="C732"/>
  <c r="C737"/>
  <c r="C748"/>
  <c r="C753"/>
  <c r="C764"/>
  <c r="C769"/>
  <c r="C780"/>
  <c r="C785"/>
  <c r="C796"/>
  <c r="C801"/>
  <c r="C812"/>
  <c r="C817"/>
  <c r="C828"/>
  <c r="C833"/>
  <c r="C844"/>
  <c r="C849"/>
  <c r="C860"/>
  <c r="C865"/>
  <c r="C876"/>
  <c r="C881"/>
  <c r="C892"/>
  <c r="C897"/>
  <c r="C908"/>
  <c r="C913"/>
  <c r="C924"/>
  <c r="C929"/>
  <c r="C940"/>
  <c r="C945"/>
  <c r="C956"/>
  <c r="C961"/>
  <c r="C972"/>
  <c r="C977"/>
  <c r="C988"/>
  <c r="C993"/>
  <c r="C1004"/>
  <c r="C1009"/>
  <c r="C1020"/>
  <c r="C1025"/>
  <c r="B2"/>
  <c r="C2" s="1"/>
  <c r="B3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C27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C58" s="1"/>
  <c r="B59"/>
  <c r="C59" s="1"/>
  <c r="B60"/>
  <c r="C60" s="1"/>
  <c r="B61"/>
  <c r="C61" s="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C75" s="1"/>
  <c r="B76"/>
  <c r="C76" s="1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C256" s="1"/>
  <c r="B257"/>
  <c r="B258"/>
  <c r="C258" s="1"/>
  <c r="B259"/>
  <c r="C259" s="1"/>
  <c r="B260"/>
  <c r="C260" s="1"/>
  <c r="B261"/>
  <c r="C261" s="1"/>
  <c r="B262"/>
  <c r="C262" s="1"/>
  <c r="B263"/>
  <c r="C263" s="1"/>
  <c r="B264"/>
  <c r="C264" s="1"/>
  <c r="B265"/>
  <c r="C265" s="1"/>
  <c r="B266"/>
  <c r="C266" s="1"/>
  <c r="B267"/>
  <c r="C267" s="1"/>
  <c r="B268"/>
  <c r="B269"/>
  <c r="C269" s="1"/>
  <c r="B270"/>
  <c r="C270" s="1"/>
  <c r="B271"/>
  <c r="C271" s="1"/>
  <c r="B272"/>
  <c r="C272" s="1"/>
  <c r="B273"/>
  <c r="B274"/>
  <c r="C274" s="1"/>
  <c r="B275"/>
  <c r="C275" s="1"/>
  <c r="B276"/>
  <c r="C276" s="1"/>
  <c r="B277"/>
  <c r="C277" s="1"/>
  <c r="B278"/>
  <c r="C278" s="1"/>
  <c r="B279"/>
  <c r="C279" s="1"/>
  <c r="B280"/>
  <c r="C280" s="1"/>
  <c r="B281"/>
  <c r="C281" s="1"/>
  <c r="B282"/>
  <c r="C282" s="1"/>
  <c r="B283"/>
  <c r="C283" s="1"/>
  <c r="B284"/>
  <c r="B285"/>
  <c r="C285" s="1"/>
  <c r="B286"/>
  <c r="C286" s="1"/>
  <c r="B287"/>
  <c r="C287" s="1"/>
  <c r="B288"/>
  <c r="C288" s="1"/>
  <c r="B289"/>
  <c r="B290"/>
  <c r="C290" s="1"/>
  <c r="B291"/>
  <c r="C291" s="1"/>
  <c r="B292"/>
  <c r="C292" s="1"/>
  <c r="B293"/>
  <c r="C293" s="1"/>
  <c r="B294"/>
  <c r="C294" s="1"/>
  <c r="B295"/>
  <c r="C295" s="1"/>
  <c r="B296"/>
  <c r="C296" s="1"/>
  <c r="B297"/>
  <c r="C297" s="1"/>
  <c r="B298"/>
  <c r="C298" s="1"/>
  <c r="B299"/>
  <c r="C299" s="1"/>
  <c r="B300"/>
  <c r="B301"/>
  <c r="C301" s="1"/>
  <c r="B302"/>
  <c r="C302" s="1"/>
  <c r="B303"/>
  <c r="C303" s="1"/>
  <c r="B304"/>
  <c r="C304" s="1"/>
  <c r="B305"/>
  <c r="B306"/>
  <c r="C306" s="1"/>
  <c r="B307"/>
  <c r="C307" s="1"/>
  <c r="B308"/>
  <c r="C308" s="1"/>
  <c r="B309"/>
  <c r="C309" s="1"/>
  <c r="B310"/>
  <c r="C310" s="1"/>
  <c r="B311"/>
  <c r="C311" s="1"/>
  <c r="B312"/>
  <c r="C312" s="1"/>
  <c r="B313"/>
  <c r="C313" s="1"/>
  <c r="B314"/>
  <c r="C314" s="1"/>
  <c r="B315"/>
  <c r="C315" s="1"/>
  <c r="B316"/>
  <c r="B317"/>
  <c r="C317" s="1"/>
  <c r="B318"/>
  <c r="C318" s="1"/>
  <c r="B319"/>
  <c r="C319" s="1"/>
  <c r="B320"/>
  <c r="C320" s="1"/>
  <c r="B321"/>
  <c r="B322"/>
  <c r="C322" s="1"/>
  <c r="B323"/>
  <c r="C323" s="1"/>
  <c r="B324"/>
  <c r="C324" s="1"/>
  <c r="B325"/>
  <c r="C325" s="1"/>
  <c r="B326"/>
  <c r="C326" s="1"/>
  <c r="B327"/>
  <c r="C327" s="1"/>
  <c r="B328"/>
  <c r="C328" s="1"/>
  <c r="B329"/>
  <c r="C329" s="1"/>
  <c r="B330"/>
  <c r="C330" s="1"/>
  <c r="B331"/>
  <c r="C331" s="1"/>
  <c r="B332"/>
  <c r="B333"/>
  <c r="C333" s="1"/>
  <c r="B334"/>
  <c r="C334" s="1"/>
  <c r="B335"/>
  <c r="C335" s="1"/>
  <c r="B336"/>
  <c r="C336" s="1"/>
  <c r="B337"/>
  <c r="B338"/>
  <c r="C338" s="1"/>
  <c r="B339"/>
  <c r="C339" s="1"/>
  <c r="B340"/>
  <c r="C340" s="1"/>
  <c r="B341"/>
  <c r="C341" s="1"/>
  <c r="B342"/>
  <c r="C342" s="1"/>
  <c r="B343"/>
  <c r="C343" s="1"/>
  <c r="B344"/>
  <c r="C344" s="1"/>
  <c r="B345"/>
  <c r="C345" s="1"/>
  <c r="B346"/>
  <c r="C346" s="1"/>
  <c r="B347"/>
  <c r="C347" s="1"/>
  <c r="B348"/>
  <c r="B349"/>
  <c r="C349" s="1"/>
  <c r="B350"/>
  <c r="C350" s="1"/>
  <c r="B351"/>
  <c r="C351" s="1"/>
  <c r="B352"/>
  <c r="C352" s="1"/>
  <c r="B353"/>
  <c r="B354"/>
  <c r="C354" s="1"/>
  <c r="B355"/>
  <c r="C355" s="1"/>
  <c r="B356"/>
  <c r="C356" s="1"/>
  <c r="B357"/>
  <c r="C357" s="1"/>
  <c r="B358"/>
  <c r="C358" s="1"/>
  <c r="B359"/>
  <c r="C359" s="1"/>
  <c r="B360"/>
  <c r="C360" s="1"/>
  <c r="B361"/>
  <c r="C361" s="1"/>
  <c r="B362"/>
  <c r="C362" s="1"/>
  <c r="B363"/>
  <c r="C363" s="1"/>
  <c r="B364"/>
  <c r="B365"/>
  <c r="C365" s="1"/>
  <c r="B366"/>
  <c r="C366" s="1"/>
  <c r="B367"/>
  <c r="C367" s="1"/>
  <c r="B368"/>
  <c r="C368" s="1"/>
  <c r="B369"/>
  <c r="B370"/>
  <c r="C370" s="1"/>
  <c r="B371"/>
  <c r="C371" s="1"/>
  <c r="B372"/>
  <c r="C372" s="1"/>
  <c r="B373"/>
  <c r="C373" s="1"/>
  <c r="B374"/>
  <c r="C374" s="1"/>
  <c r="B375"/>
  <c r="C375" s="1"/>
  <c r="B376"/>
  <c r="C376" s="1"/>
  <c r="B377"/>
  <c r="C377" s="1"/>
  <c r="B378"/>
  <c r="C378" s="1"/>
  <c r="B379"/>
  <c r="C379" s="1"/>
  <c r="B380"/>
  <c r="B381"/>
  <c r="C381" s="1"/>
  <c r="B382"/>
  <c r="C382" s="1"/>
  <c r="B383"/>
  <c r="C383" s="1"/>
  <c r="B384"/>
  <c r="C384" s="1"/>
  <c r="B385"/>
  <c r="B386"/>
  <c r="C386" s="1"/>
  <c r="B387"/>
  <c r="C387" s="1"/>
  <c r="B388"/>
  <c r="C388" s="1"/>
  <c r="B389"/>
  <c r="C389" s="1"/>
  <c r="B390"/>
  <c r="C390" s="1"/>
  <c r="B391"/>
  <c r="C391" s="1"/>
  <c r="B392"/>
  <c r="C392" s="1"/>
  <c r="B393"/>
  <c r="C393" s="1"/>
  <c r="B394"/>
  <c r="C394" s="1"/>
  <c r="B395"/>
  <c r="C395" s="1"/>
  <c r="B396"/>
  <c r="B397"/>
  <c r="C397" s="1"/>
  <c r="B398"/>
  <c r="C398" s="1"/>
  <c r="B399"/>
  <c r="C399" s="1"/>
  <c r="B400"/>
  <c r="C400" s="1"/>
  <c r="B401"/>
  <c r="B402"/>
  <c r="C402" s="1"/>
  <c r="B403"/>
  <c r="C403" s="1"/>
  <c r="B404"/>
  <c r="C404" s="1"/>
  <c r="B405"/>
  <c r="C405" s="1"/>
  <c r="B406"/>
  <c r="C406" s="1"/>
  <c r="B407"/>
  <c r="C407" s="1"/>
  <c r="B408"/>
  <c r="C408" s="1"/>
  <c r="B409"/>
  <c r="C409" s="1"/>
  <c r="B410"/>
  <c r="C410" s="1"/>
  <c r="B411"/>
  <c r="C411" s="1"/>
  <c r="B412"/>
  <c r="B413"/>
  <c r="C413" s="1"/>
  <c r="B414"/>
  <c r="C414" s="1"/>
  <c r="B415"/>
  <c r="C415" s="1"/>
  <c r="B416"/>
  <c r="C416" s="1"/>
  <c r="B417"/>
  <c r="B418"/>
  <c r="C418" s="1"/>
  <c r="B419"/>
  <c r="C419" s="1"/>
  <c r="B420"/>
  <c r="C420" s="1"/>
  <c r="B421"/>
  <c r="C421" s="1"/>
  <c r="B422"/>
  <c r="C422" s="1"/>
  <c r="B423"/>
  <c r="C423" s="1"/>
  <c r="B424"/>
  <c r="C424" s="1"/>
  <c r="B425"/>
  <c r="C425" s="1"/>
  <c r="B426"/>
  <c r="C426" s="1"/>
  <c r="B427"/>
  <c r="C427" s="1"/>
  <c r="B428"/>
  <c r="B429"/>
  <c r="C429" s="1"/>
  <c r="B430"/>
  <c r="C430" s="1"/>
  <c r="B431"/>
  <c r="C431" s="1"/>
  <c r="B432"/>
  <c r="C432" s="1"/>
  <c r="B433"/>
  <c r="B434"/>
  <c r="C434" s="1"/>
  <c r="B435"/>
  <c r="C435" s="1"/>
  <c r="B436"/>
  <c r="C436" s="1"/>
  <c r="B437"/>
  <c r="C437" s="1"/>
  <c r="B438"/>
  <c r="C438" s="1"/>
  <c r="B439"/>
  <c r="C439" s="1"/>
  <c r="B440"/>
  <c r="C440" s="1"/>
  <c r="B441"/>
  <c r="C441" s="1"/>
  <c r="B442"/>
  <c r="C442" s="1"/>
  <c r="B443"/>
  <c r="C443" s="1"/>
  <c r="B444"/>
  <c r="B445"/>
  <c r="C445" s="1"/>
  <c r="B446"/>
  <c r="C446" s="1"/>
  <c r="B447"/>
  <c r="C447" s="1"/>
  <c r="B448"/>
  <c r="C448" s="1"/>
  <c r="B449"/>
  <c r="B450"/>
  <c r="C450" s="1"/>
  <c r="B451"/>
  <c r="C451" s="1"/>
  <c r="B452"/>
  <c r="C452" s="1"/>
  <c r="B453"/>
  <c r="C453" s="1"/>
  <c r="B454"/>
  <c r="C454" s="1"/>
  <c r="B455"/>
  <c r="C455" s="1"/>
  <c r="B456"/>
  <c r="C456" s="1"/>
  <c r="B457"/>
  <c r="C457" s="1"/>
  <c r="B458"/>
  <c r="C458" s="1"/>
  <c r="B459"/>
  <c r="C459" s="1"/>
  <c r="B460"/>
  <c r="B461"/>
  <c r="C461" s="1"/>
  <c r="B462"/>
  <c r="C462" s="1"/>
  <c r="B463"/>
  <c r="C463" s="1"/>
  <c r="B464"/>
  <c r="C464" s="1"/>
  <c r="B465"/>
  <c r="B466"/>
  <c r="C466" s="1"/>
  <c r="B467"/>
  <c r="C467" s="1"/>
  <c r="B468"/>
  <c r="C468" s="1"/>
  <c r="B469"/>
  <c r="C469" s="1"/>
  <c r="B470"/>
  <c r="C470" s="1"/>
  <c r="B471"/>
  <c r="C471" s="1"/>
  <c r="B472"/>
  <c r="C472" s="1"/>
  <c r="B473"/>
  <c r="C473" s="1"/>
  <c r="B474"/>
  <c r="C474" s="1"/>
  <c r="B475"/>
  <c r="C475" s="1"/>
  <c r="B476"/>
  <c r="B477"/>
  <c r="C477" s="1"/>
  <c r="B478"/>
  <c r="C478" s="1"/>
  <c r="B479"/>
  <c r="C479" s="1"/>
  <c r="B480"/>
  <c r="C480" s="1"/>
  <c r="B481"/>
  <c r="B482"/>
  <c r="C482" s="1"/>
  <c r="B483"/>
  <c r="C483" s="1"/>
  <c r="B484"/>
  <c r="C484" s="1"/>
  <c r="B485"/>
  <c r="C485" s="1"/>
  <c r="B486"/>
  <c r="C486" s="1"/>
  <c r="B487"/>
  <c r="C487" s="1"/>
  <c r="B488"/>
  <c r="C488" s="1"/>
  <c r="B489"/>
  <c r="C489" s="1"/>
  <c r="B490"/>
  <c r="C490" s="1"/>
  <c r="B491"/>
  <c r="C491" s="1"/>
  <c r="B492"/>
  <c r="B493"/>
  <c r="C493" s="1"/>
  <c r="B494"/>
  <c r="C494" s="1"/>
  <c r="B495"/>
  <c r="C495" s="1"/>
  <c r="B496"/>
  <c r="C496" s="1"/>
  <c r="B497"/>
  <c r="B498"/>
  <c r="C498" s="1"/>
  <c r="B499"/>
  <c r="C499" s="1"/>
  <c r="B500"/>
  <c r="C500" s="1"/>
  <c r="B501"/>
  <c r="C501" s="1"/>
  <c r="B502"/>
  <c r="C502" s="1"/>
  <c r="B503"/>
  <c r="C503" s="1"/>
  <c r="B504"/>
  <c r="C504" s="1"/>
  <c r="B505"/>
  <c r="C505" s="1"/>
  <c r="B506"/>
  <c r="C506" s="1"/>
  <c r="B507"/>
  <c r="C507" s="1"/>
  <c r="B508"/>
  <c r="B509"/>
  <c r="C509" s="1"/>
  <c r="B510"/>
  <c r="C510" s="1"/>
  <c r="B511"/>
  <c r="C511" s="1"/>
  <c r="B512"/>
  <c r="C512" s="1"/>
  <c r="B513"/>
  <c r="B514"/>
  <c r="C514" s="1"/>
  <c r="B515"/>
  <c r="C515" s="1"/>
  <c r="B516"/>
  <c r="C516" s="1"/>
  <c r="B517"/>
  <c r="C517" s="1"/>
  <c r="B518"/>
  <c r="C518" s="1"/>
  <c r="B519"/>
  <c r="C519" s="1"/>
  <c r="B520"/>
  <c r="C520" s="1"/>
  <c r="B521"/>
  <c r="C521" s="1"/>
  <c r="B522"/>
  <c r="C522" s="1"/>
  <c r="B523"/>
  <c r="C523" s="1"/>
  <c r="B524"/>
  <c r="B525"/>
  <c r="C525" s="1"/>
  <c r="B526"/>
  <c r="C526" s="1"/>
  <c r="B527"/>
  <c r="C527" s="1"/>
  <c r="B528"/>
  <c r="C528" s="1"/>
  <c r="B529"/>
  <c r="B530"/>
  <c r="C530" s="1"/>
  <c r="B531"/>
  <c r="C531" s="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C539" s="1"/>
  <c r="B540"/>
  <c r="B541"/>
  <c r="C541" s="1"/>
  <c r="B542"/>
  <c r="C542" s="1"/>
  <c r="B543"/>
  <c r="C543" s="1"/>
  <c r="B544"/>
  <c r="C544" s="1"/>
  <c r="B545"/>
  <c r="B546"/>
  <c r="C546" s="1"/>
  <c r="B547"/>
  <c r="C547" s="1"/>
  <c r="B548"/>
  <c r="C548" s="1"/>
  <c r="B549"/>
  <c r="C549" s="1"/>
  <c r="B550"/>
  <c r="C550" s="1"/>
  <c r="B551"/>
  <c r="C551" s="1"/>
  <c r="B552"/>
  <c r="C552" s="1"/>
  <c r="B553"/>
  <c r="C553" s="1"/>
  <c r="B554"/>
  <c r="C554" s="1"/>
  <c r="B555"/>
  <c r="C555" s="1"/>
  <c r="B556"/>
  <c r="B557"/>
  <c r="C557" s="1"/>
  <c r="B558"/>
  <c r="C558" s="1"/>
  <c r="B559"/>
  <c r="C559" s="1"/>
  <c r="B560"/>
  <c r="C560" s="1"/>
  <c r="B561"/>
  <c r="B562"/>
  <c r="C562" s="1"/>
  <c r="B563"/>
  <c r="C563" s="1"/>
  <c r="B564"/>
  <c r="C564" s="1"/>
  <c r="B565"/>
  <c r="C565" s="1"/>
  <c r="B566"/>
  <c r="C566" s="1"/>
  <c r="B567"/>
  <c r="C567" s="1"/>
  <c r="B568"/>
  <c r="C568" s="1"/>
  <c r="B569"/>
  <c r="C569" s="1"/>
  <c r="B570"/>
  <c r="C570" s="1"/>
  <c r="B571"/>
  <c r="C571" s="1"/>
  <c r="B572"/>
  <c r="B573"/>
  <c r="C573" s="1"/>
  <c r="B574"/>
  <c r="C574" s="1"/>
  <c r="B575"/>
  <c r="C575" s="1"/>
  <c r="B576"/>
  <c r="C576" s="1"/>
  <c r="B577"/>
  <c r="B578"/>
  <c r="C578" s="1"/>
  <c r="B579"/>
  <c r="C579" s="1"/>
  <c r="B580"/>
  <c r="C580" s="1"/>
  <c r="B581"/>
  <c r="C581" s="1"/>
  <c r="B582"/>
  <c r="C582" s="1"/>
  <c r="B583"/>
  <c r="C583" s="1"/>
  <c r="B584"/>
  <c r="C584" s="1"/>
  <c r="B585"/>
  <c r="C585" s="1"/>
  <c r="B586"/>
  <c r="C586" s="1"/>
  <c r="B587"/>
  <c r="C587" s="1"/>
  <c r="B588"/>
  <c r="B589"/>
  <c r="C589" s="1"/>
  <c r="B590"/>
  <c r="C590" s="1"/>
  <c r="B591"/>
  <c r="C591" s="1"/>
  <c r="B592"/>
  <c r="C592" s="1"/>
  <c r="B593"/>
  <c r="B594"/>
  <c r="C594" s="1"/>
  <c r="B595"/>
  <c r="C595" s="1"/>
  <c r="B596"/>
  <c r="C596" s="1"/>
  <c r="B597"/>
  <c r="C597" s="1"/>
  <c r="B598"/>
  <c r="C598" s="1"/>
  <c r="B599"/>
  <c r="C599" s="1"/>
  <c r="B600"/>
  <c r="C600" s="1"/>
  <c r="B601"/>
  <c r="C601" s="1"/>
  <c r="B602"/>
  <c r="C602" s="1"/>
  <c r="B603"/>
  <c r="C603" s="1"/>
  <c r="B604"/>
  <c r="B605"/>
  <c r="C605" s="1"/>
  <c r="B606"/>
  <c r="C606" s="1"/>
  <c r="B607"/>
  <c r="C607" s="1"/>
  <c r="B608"/>
  <c r="C608" s="1"/>
  <c r="B609"/>
  <c r="B610"/>
  <c r="C610" s="1"/>
  <c r="B611"/>
  <c r="C611" s="1"/>
  <c r="B612"/>
  <c r="C612" s="1"/>
  <c r="B613"/>
  <c r="C613" s="1"/>
  <c r="B614"/>
  <c r="C614" s="1"/>
  <c r="B615"/>
  <c r="C615" s="1"/>
  <c r="B616"/>
  <c r="C616" s="1"/>
  <c r="B617"/>
  <c r="C617" s="1"/>
  <c r="B618"/>
  <c r="C618" s="1"/>
  <c r="B619"/>
  <c r="C619" s="1"/>
  <c r="B620"/>
  <c r="B621"/>
  <c r="C621" s="1"/>
  <c r="B622"/>
  <c r="C622" s="1"/>
  <c r="B623"/>
  <c r="C623" s="1"/>
  <c r="B624"/>
  <c r="C624" s="1"/>
  <c r="B625"/>
  <c r="B626"/>
  <c r="C626" s="1"/>
  <c r="B627"/>
  <c r="C627" s="1"/>
  <c r="B628"/>
  <c r="C628" s="1"/>
  <c r="B629"/>
  <c r="C629" s="1"/>
  <c r="B630"/>
  <c r="C630" s="1"/>
  <c r="B631"/>
  <c r="C631" s="1"/>
  <c r="B632"/>
  <c r="C632" s="1"/>
  <c r="B633"/>
  <c r="C633" s="1"/>
  <c r="B634"/>
  <c r="C634" s="1"/>
  <c r="B635"/>
  <c r="C635" s="1"/>
  <c r="B636"/>
  <c r="B637"/>
  <c r="C637" s="1"/>
  <c r="B638"/>
  <c r="C638" s="1"/>
  <c r="B639"/>
  <c r="C639" s="1"/>
  <c r="B640"/>
  <c r="C640" s="1"/>
  <c r="B641"/>
  <c r="B642"/>
  <c r="C642" s="1"/>
  <c r="B643"/>
  <c r="C643" s="1"/>
  <c r="B644"/>
  <c r="C644" s="1"/>
  <c r="B645"/>
  <c r="C645" s="1"/>
  <c r="B646"/>
  <c r="C646" s="1"/>
  <c r="B647"/>
  <c r="C647" s="1"/>
  <c r="B648"/>
  <c r="C648" s="1"/>
  <c r="B649"/>
  <c r="C649" s="1"/>
  <c r="B650"/>
  <c r="C650" s="1"/>
  <c r="B651"/>
  <c r="C651" s="1"/>
  <c r="B652"/>
  <c r="B653"/>
  <c r="C653" s="1"/>
  <c r="B654"/>
  <c r="C654" s="1"/>
  <c r="B655"/>
  <c r="C655" s="1"/>
  <c r="B656"/>
  <c r="C656" s="1"/>
  <c r="B657"/>
  <c r="B658"/>
  <c r="C658" s="1"/>
  <c r="B659"/>
  <c r="C659" s="1"/>
  <c r="B660"/>
  <c r="C660" s="1"/>
  <c r="B661"/>
  <c r="C661" s="1"/>
  <c r="B662"/>
  <c r="C662" s="1"/>
  <c r="B663"/>
  <c r="C663" s="1"/>
  <c r="B664"/>
  <c r="C664" s="1"/>
  <c r="B665"/>
  <c r="C665" s="1"/>
  <c r="B666"/>
  <c r="C666" s="1"/>
  <c r="B667"/>
  <c r="C667" s="1"/>
  <c r="B668"/>
  <c r="B669"/>
  <c r="C669" s="1"/>
  <c r="B670"/>
  <c r="C670" s="1"/>
  <c r="B671"/>
  <c r="C671" s="1"/>
  <c r="B672"/>
  <c r="C672" s="1"/>
  <c r="B673"/>
  <c r="B674"/>
  <c r="C674" s="1"/>
  <c r="B675"/>
  <c r="C675" s="1"/>
  <c r="B676"/>
  <c r="C676" s="1"/>
  <c r="B677"/>
  <c r="C677" s="1"/>
  <c r="B678"/>
  <c r="C678" s="1"/>
  <c r="B679"/>
  <c r="C679" s="1"/>
  <c r="B680"/>
  <c r="C680" s="1"/>
  <c r="B681"/>
  <c r="C681" s="1"/>
  <c r="B682"/>
  <c r="C682" s="1"/>
  <c r="B683"/>
  <c r="C683" s="1"/>
  <c r="B684"/>
  <c r="B685"/>
  <c r="C685" s="1"/>
  <c r="B686"/>
  <c r="C686" s="1"/>
  <c r="B687"/>
  <c r="C687" s="1"/>
  <c r="B688"/>
  <c r="C688" s="1"/>
  <c r="B689"/>
  <c r="B690"/>
  <c r="C690" s="1"/>
  <c r="B691"/>
  <c r="C691" s="1"/>
  <c r="B692"/>
  <c r="C692" s="1"/>
  <c r="B693"/>
  <c r="C693" s="1"/>
  <c r="B694"/>
  <c r="C694" s="1"/>
  <c r="B695"/>
  <c r="C695" s="1"/>
  <c r="B696"/>
  <c r="C696" s="1"/>
  <c r="B697"/>
  <c r="C697" s="1"/>
  <c r="B698"/>
  <c r="C698" s="1"/>
  <c r="B699"/>
  <c r="C699" s="1"/>
  <c r="B700"/>
  <c r="B701"/>
  <c r="C701" s="1"/>
  <c r="B702"/>
  <c r="C702" s="1"/>
  <c r="B703"/>
  <c r="C703" s="1"/>
  <c r="B704"/>
  <c r="C704" s="1"/>
  <c r="B705"/>
  <c r="B706"/>
  <c r="C706" s="1"/>
  <c r="B707"/>
  <c r="C707" s="1"/>
  <c r="B708"/>
  <c r="C708" s="1"/>
  <c r="B709"/>
  <c r="C709" s="1"/>
  <c r="B710"/>
  <c r="C710" s="1"/>
  <c r="B711"/>
  <c r="C711" s="1"/>
  <c r="B712"/>
  <c r="C712" s="1"/>
  <c r="B713"/>
  <c r="C713" s="1"/>
  <c r="B714"/>
  <c r="C714" s="1"/>
  <c r="B715"/>
  <c r="C715" s="1"/>
  <c r="B716"/>
  <c r="B717"/>
  <c r="C717" s="1"/>
  <c r="B718"/>
  <c r="C718" s="1"/>
  <c r="B719"/>
  <c r="C719" s="1"/>
  <c r="B720"/>
  <c r="C720" s="1"/>
  <c r="B721"/>
  <c r="B722"/>
  <c r="C722" s="1"/>
  <c r="B723"/>
  <c r="C723" s="1"/>
  <c r="B724"/>
  <c r="C724" s="1"/>
  <c r="B725"/>
  <c r="C725" s="1"/>
  <c r="B726"/>
  <c r="C726" s="1"/>
  <c r="B727"/>
  <c r="C727" s="1"/>
  <c r="B728"/>
  <c r="C728" s="1"/>
  <c r="B729"/>
  <c r="C729" s="1"/>
  <c r="B730"/>
  <c r="C730" s="1"/>
  <c r="B731"/>
  <c r="C731" s="1"/>
  <c r="B732"/>
  <c r="B733"/>
  <c r="C733" s="1"/>
  <c r="B734"/>
  <c r="C734" s="1"/>
  <c r="B735"/>
  <c r="C735" s="1"/>
  <c r="B736"/>
  <c r="C736" s="1"/>
  <c r="B737"/>
  <c r="B738"/>
  <c r="C738" s="1"/>
  <c r="B739"/>
  <c r="C739" s="1"/>
  <c r="B740"/>
  <c r="C740" s="1"/>
  <c r="B741"/>
  <c r="C741" s="1"/>
  <c r="B742"/>
  <c r="C742" s="1"/>
  <c r="B743"/>
  <c r="C743" s="1"/>
  <c r="B744"/>
  <c r="C744" s="1"/>
  <c r="B745"/>
  <c r="C745" s="1"/>
  <c r="B746"/>
  <c r="C746" s="1"/>
  <c r="B747"/>
  <c r="C747" s="1"/>
  <c r="B748"/>
  <c r="B749"/>
  <c r="C749" s="1"/>
  <c r="B750"/>
  <c r="C750" s="1"/>
  <c r="B751"/>
  <c r="C751" s="1"/>
  <c r="B752"/>
  <c r="C752" s="1"/>
  <c r="B753"/>
  <c r="B754"/>
  <c r="C754" s="1"/>
  <c r="B755"/>
  <c r="C755" s="1"/>
  <c r="B756"/>
  <c r="C756" s="1"/>
  <c r="B757"/>
  <c r="C757" s="1"/>
  <c r="B758"/>
  <c r="C758" s="1"/>
  <c r="B759"/>
  <c r="C759" s="1"/>
  <c r="B760"/>
  <c r="C760" s="1"/>
  <c r="B761"/>
  <c r="C761" s="1"/>
  <c r="B762"/>
  <c r="C762" s="1"/>
  <c r="B763"/>
  <c r="C763" s="1"/>
  <c r="B764"/>
  <c r="B765"/>
  <c r="C765" s="1"/>
  <c r="B766"/>
  <c r="C766" s="1"/>
  <c r="B767"/>
  <c r="C767" s="1"/>
  <c r="B768"/>
  <c r="C768" s="1"/>
  <c r="B769"/>
  <c r="B770"/>
  <c r="C770" s="1"/>
  <c r="B771"/>
  <c r="C771" s="1"/>
  <c r="B772"/>
  <c r="C772" s="1"/>
  <c r="B773"/>
  <c r="C773" s="1"/>
  <c r="B774"/>
  <c r="C774" s="1"/>
  <c r="B775"/>
  <c r="C775" s="1"/>
  <c r="B776"/>
  <c r="C776" s="1"/>
  <c r="B777"/>
  <c r="C777" s="1"/>
  <c r="B778"/>
  <c r="C778" s="1"/>
  <c r="B779"/>
  <c r="C779" s="1"/>
  <c r="B780"/>
  <c r="B781"/>
  <c r="C781" s="1"/>
  <c r="B782"/>
  <c r="C782" s="1"/>
  <c r="B783"/>
  <c r="C783" s="1"/>
  <c r="B784"/>
  <c r="C784" s="1"/>
  <c r="B785"/>
  <c r="B786"/>
  <c r="C786" s="1"/>
  <c r="B787"/>
  <c r="C787" s="1"/>
  <c r="B788"/>
  <c r="C788" s="1"/>
  <c r="B789"/>
  <c r="C789" s="1"/>
  <c r="B790"/>
  <c r="C790" s="1"/>
  <c r="B791"/>
  <c r="C791" s="1"/>
  <c r="B792"/>
  <c r="C792" s="1"/>
  <c r="B793"/>
  <c r="C793" s="1"/>
  <c r="B794"/>
  <c r="C794" s="1"/>
  <c r="B795"/>
  <c r="C795" s="1"/>
  <c r="B796"/>
  <c r="B797"/>
  <c r="C797" s="1"/>
  <c r="B798"/>
  <c r="C798" s="1"/>
  <c r="B799"/>
  <c r="C799" s="1"/>
  <c r="B800"/>
  <c r="C800" s="1"/>
  <c r="B801"/>
  <c r="B802"/>
  <c r="C802" s="1"/>
  <c r="B803"/>
  <c r="C803" s="1"/>
  <c r="B804"/>
  <c r="C804" s="1"/>
  <c r="B805"/>
  <c r="C805" s="1"/>
  <c r="B806"/>
  <c r="C806" s="1"/>
  <c r="B807"/>
  <c r="C807" s="1"/>
  <c r="B808"/>
  <c r="C808" s="1"/>
  <c r="B809"/>
  <c r="C809" s="1"/>
  <c r="B810"/>
  <c r="C810" s="1"/>
  <c r="B811"/>
  <c r="C811" s="1"/>
  <c r="B812"/>
  <c r="B813"/>
  <c r="C813" s="1"/>
  <c r="B814"/>
  <c r="C814" s="1"/>
  <c r="B815"/>
  <c r="C815" s="1"/>
  <c r="B816"/>
  <c r="C816" s="1"/>
  <c r="B817"/>
  <c r="B818"/>
  <c r="C818" s="1"/>
  <c r="B819"/>
  <c r="C819" s="1"/>
  <c r="B820"/>
  <c r="C820" s="1"/>
  <c r="B821"/>
  <c r="C821" s="1"/>
  <c r="B822"/>
  <c r="C822" s="1"/>
  <c r="B823"/>
  <c r="C823" s="1"/>
  <c r="B824"/>
  <c r="C824" s="1"/>
  <c r="B825"/>
  <c r="C825" s="1"/>
  <c r="B826"/>
  <c r="C826" s="1"/>
  <c r="B827"/>
  <c r="C827" s="1"/>
  <c r="B828"/>
  <c r="B829"/>
  <c r="C829" s="1"/>
  <c r="B830"/>
  <c r="C830" s="1"/>
  <c r="B831"/>
  <c r="C831" s="1"/>
  <c r="B832"/>
  <c r="C832" s="1"/>
  <c r="B833"/>
  <c r="B834"/>
  <c r="C834" s="1"/>
  <c r="B835"/>
  <c r="C835" s="1"/>
  <c r="B836"/>
  <c r="C836" s="1"/>
  <c r="B837"/>
  <c r="C837" s="1"/>
  <c r="B838"/>
  <c r="C838" s="1"/>
  <c r="B839"/>
  <c r="C839" s="1"/>
  <c r="B840"/>
  <c r="C840" s="1"/>
  <c r="B841"/>
  <c r="C841" s="1"/>
  <c r="B842"/>
  <c r="C842" s="1"/>
  <c r="B843"/>
  <c r="C843" s="1"/>
  <c r="B844"/>
  <c r="B845"/>
  <c r="C845" s="1"/>
  <c r="B846"/>
  <c r="C846" s="1"/>
  <c r="B847"/>
  <c r="C847" s="1"/>
  <c r="B848"/>
  <c r="C848" s="1"/>
  <c r="B849"/>
  <c r="B850"/>
  <c r="C850" s="1"/>
  <c r="B851"/>
  <c r="C851" s="1"/>
  <c r="B852"/>
  <c r="C852" s="1"/>
  <c r="B853"/>
  <c r="C853" s="1"/>
  <c r="B854"/>
  <c r="C854" s="1"/>
  <c r="B855"/>
  <c r="C855" s="1"/>
  <c r="B856"/>
  <c r="C856" s="1"/>
  <c r="B857"/>
  <c r="C857" s="1"/>
  <c r="B858"/>
  <c r="C858" s="1"/>
  <c r="B859"/>
  <c r="C859" s="1"/>
  <c r="B860"/>
  <c r="B861"/>
  <c r="C861" s="1"/>
  <c r="B862"/>
  <c r="C862" s="1"/>
  <c r="B863"/>
  <c r="C863" s="1"/>
  <c r="B864"/>
  <c r="C864" s="1"/>
  <c r="B865"/>
  <c r="B866"/>
  <c r="C866" s="1"/>
  <c r="B867"/>
  <c r="C867" s="1"/>
  <c r="B868"/>
  <c r="C868" s="1"/>
  <c r="B869"/>
  <c r="C869" s="1"/>
  <c r="B870"/>
  <c r="C870" s="1"/>
  <c r="B871"/>
  <c r="C871" s="1"/>
  <c r="B872"/>
  <c r="C872" s="1"/>
  <c r="B873"/>
  <c r="C873" s="1"/>
  <c r="B874"/>
  <c r="C874" s="1"/>
  <c r="B875"/>
  <c r="C875" s="1"/>
  <c r="B876"/>
  <c r="B877"/>
  <c r="C877" s="1"/>
  <c r="B878"/>
  <c r="C878" s="1"/>
  <c r="B879"/>
  <c r="C879" s="1"/>
  <c r="B880"/>
  <c r="C880" s="1"/>
  <c r="B881"/>
  <c r="B882"/>
  <c r="C882" s="1"/>
  <c r="B883"/>
  <c r="C883" s="1"/>
  <c r="B884"/>
  <c r="C884" s="1"/>
  <c r="B885"/>
  <c r="C885" s="1"/>
  <c r="B886"/>
  <c r="C886" s="1"/>
  <c r="B887"/>
  <c r="C887" s="1"/>
  <c r="B888"/>
  <c r="C888" s="1"/>
  <c r="B889"/>
  <c r="C889" s="1"/>
  <c r="B890"/>
  <c r="C890" s="1"/>
  <c r="B891"/>
  <c r="C891" s="1"/>
  <c r="B892"/>
  <c r="B893"/>
  <c r="C893" s="1"/>
  <c r="B894"/>
  <c r="C894" s="1"/>
  <c r="B895"/>
  <c r="C895" s="1"/>
  <c r="B896"/>
  <c r="C896" s="1"/>
  <c r="B897"/>
  <c r="B898"/>
  <c r="C898" s="1"/>
  <c r="B899"/>
  <c r="C899" s="1"/>
  <c r="B900"/>
  <c r="C900" s="1"/>
  <c r="B901"/>
  <c r="C901" s="1"/>
  <c r="B902"/>
  <c r="C902" s="1"/>
  <c r="B903"/>
  <c r="C903" s="1"/>
  <c r="B904"/>
  <c r="C904" s="1"/>
  <c r="B905"/>
  <c r="C905" s="1"/>
  <c r="B906"/>
  <c r="C906" s="1"/>
  <c r="B907"/>
  <c r="C907" s="1"/>
  <c r="B908"/>
  <c r="B909"/>
  <c r="C909" s="1"/>
  <c r="B910"/>
  <c r="C910" s="1"/>
  <c r="B911"/>
  <c r="C911" s="1"/>
  <c r="B912"/>
  <c r="C912" s="1"/>
  <c r="B913"/>
  <c r="B914"/>
  <c r="C914" s="1"/>
  <c r="B915"/>
  <c r="C915" s="1"/>
  <c r="B916"/>
  <c r="C916" s="1"/>
  <c r="B917"/>
  <c r="C917" s="1"/>
  <c r="B918"/>
  <c r="C918" s="1"/>
  <c r="B919"/>
  <c r="C919" s="1"/>
  <c r="B920"/>
  <c r="C920" s="1"/>
  <c r="B921"/>
  <c r="C921" s="1"/>
  <c r="B922"/>
  <c r="C922" s="1"/>
  <c r="B923"/>
  <c r="C923" s="1"/>
  <c r="B924"/>
  <c r="B925"/>
  <c r="C925" s="1"/>
  <c r="B926"/>
  <c r="C926" s="1"/>
  <c r="B927"/>
  <c r="C927" s="1"/>
  <c r="B928"/>
  <c r="C928" s="1"/>
  <c r="B929"/>
  <c r="B930"/>
  <c r="C930" s="1"/>
  <c r="B931"/>
  <c r="C931" s="1"/>
  <c r="B932"/>
  <c r="C932" s="1"/>
  <c r="B933"/>
  <c r="C933" s="1"/>
  <c r="B934"/>
  <c r="C934" s="1"/>
  <c r="B935"/>
  <c r="C935" s="1"/>
  <c r="B936"/>
  <c r="C936" s="1"/>
  <c r="B937"/>
  <c r="C937" s="1"/>
  <c r="B938"/>
  <c r="C938" s="1"/>
  <c r="B939"/>
  <c r="C939" s="1"/>
  <c r="B940"/>
  <c r="B941"/>
  <c r="C941" s="1"/>
  <c r="B942"/>
  <c r="C942" s="1"/>
  <c r="B943"/>
  <c r="C943" s="1"/>
  <c r="B944"/>
  <c r="C944" s="1"/>
  <c r="B945"/>
  <c r="B946"/>
  <c r="C946" s="1"/>
  <c r="B947"/>
  <c r="C947" s="1"/>
  <c r="B948"/>
  <c r="C948" s="1"/>
  <c r="B949"/>
  <c r="C949" s="1"/>
  <c r="B950"/>
  <c r="C950" s="1"/>
  <c r="B951"/>
  <c r="C951" s="1"/>
  <c r="B952"/>
  <c r="C952" s="1"/>
  <c r="B953"/>
  <c r="C953" s="1"/>
  <c r="B954"/>
  <c r="C954" s="1"/>
  <c r="B955"/>
  <c r="C955" s="1"/>
  <c r="B956"/>
  <c r="B957"/>
  <c r="C957" s="1"/>
  <c r="B958"/>
  <c r="C958" s="1"/>
  <c r="B959"/>
  <c r="C959" s="1"/>
  <c r="B960"/>
  <c r="C960" s="1"/>
  <c r="B961"/>
  <c r="B962"/>
  <c r="C962" s="1"/>
  <c r="B963"/>
  <c r="C963" s="1"/>
  <c r="B964"/>
  <c r="C964" s="1"/>
  <c r="B965"/>
  <c r="C965" s="1"/>
  <c r="B966"/>
  <c r="C966" s="1"/>
  <c r="B967"/>
  <c r="C967" s="1"/>
  <c r="B968"/>
  <c r="C968" s="1"/>
  <c r="B969"/>
  <c r="C969" s="1"/>
  <c r="B970"/>
  <c r="C970" s="1"/>
  <c r="B971"/>
  <c r="C971" s="1"/>
  <c r="B972"/>
  <c r="B973"/>
  <c r="C973" s="1"/>
  <c r="B974"/>
  <c r="C974" s="1"/>
  <c r="B975"/>
  <c r="C975" s="1"/>
  <c r="B976"/>
  <c r="C976" s="1"/>
  <c r="B977"/>
  <c r="B978"/>
  <c r="C978" s="1"/>
  <c r="B979"/>
  <c r="C979" s="1"/>
  <c r="B980"/>
  <c r="C980" s="1"/>
  <c r="B981"/>
  <c r="C981" s="1"/>
  <c r="B982"/>
  <c r="C982" s="1"/>
  <c r="B983"/>
  <c r="C983" s="1"/>
  <c r="B984"/>
  <c r="C984" s="1"/>
  <c r="B985"/>
  <c r="C985" s="1"/>
  <c r="B986"/>
  <c r="C986" s="1"/>
  <c r="B987"/>
  <c r="C987" s="1"/>
  <c r="B988"/>
  <c r="B989"/>
  <c r="C989" s="1"/>
  <c r="B990"/>
  <c r="C990" s="1"/>
  <c r="B991"/>
  <c r="C991" s="1"/>
  <c r="B992"/>
  <c r="C992" s="1"/>
  <c r="B993"/>
  <c r="B994"/>
  <c r="C994" s="1"/>
  <c r="B995"/>
  <c r="C995" s="1"/>
  <c r="B996"/>
  <c r="C996" s="1"/>
  <c r="B997"/>
  <c r="C997" s="1"/>
  <c r="B998"/>
  <c r="C998" s="1"/>
  <c r="B999"/>
  <c r="C999" s="1"/>
  <c r="B1000"/>
  <c r="C1000" s="1"/>
  <c r="B1001"/>
  <c r="C1001" s="1"/>
  <c r="B1002"/>
  <c r="C1002" s="1"/>
  <c r="B1003"/>
  <c r="C1003" s="1"/>
  <c r="B1004"/>
  <c r="B1005"/>
  <c r="C1005" s="1"/>
  <c r="B1006"/>
  <c r="C1006" s="1"/>
  <c r="B1007"/>
  <c r="C1007" s="1"/>
  <c r="B1008"/>
  <c r="C1008" s="1"/>
  <c r="B1009"/>
  <c r="B1010"/>
  <c r="C1010" s="1"/>
  <c r="B1011"/>
  <c r="C1011" s="1"/>
  <c r="B1012"/>
  <c r="C1012" s="1"/>
  <c r="B1013"/>
  <c r="C1013" s="1"/>
  <c r="B1014"/>
  <c r="C1014" s="1"/>
  <c r="B1015"/>
  <c r="C1015" s="1"/>
  <c r="B1016"/>
  <c r="C1016" s="1"/>
  <c r="B1017"/>
  <c r="C1017" s="1"/>
  <c r="B1018"/>
  <c r="C1018" s="1"/>
  <c r="B1019"/>
  <c r="C1019" s="1"/>
  <c r="B1020"/>
  <c r="B1021"/>
  <c r="C1021" s="1"/>
  <c r="B1022"/>
  <c r="C1022" s="1"/>
  <c r="B1023"/>
  <c r="C1023" s="1"/>
  <c r="B1024"/>
  <c r="C1024" s="1"/>
  <c r="B1025"/>
  <c r="B1026"/>
  <c r="C1026" s="1"/>
  <c r="B1027"/>
  <c r="C1027" s="1"/>
  <c r="B1028"/>
  <c r="C1028" s="1"/>
  <c r="B1029"/>
  <c r="C1029" s="1"/>
  <c r="B1030"/>
  <c r="C1030" s="1"/>
  <c r="B1031"/>
  <c r="C1031" s="1"/>
  <c r="B1032"/>
  <c r="C1032" s="1"/>
  <c r="B1033"/>
  <c r="C1033" s="1"/>
  <c r="B1034"/>
  <c r="C1034" s="1"/>
  <c r="B1035"/>
  <c r="C1035" s="1"/>
  <c r="B1036"/>
  <c r="C1036" s="1"/>
  <c r="B1037"/>
  <c r="C1037" s="1"/>
  <c r="B1038"/>
  <c r="C1038" s="1"/>
  <c r="B1039"/>
  <c r="C1039" s="1"/>
  <c r="B1040"/>
  <c r="C1040" s="1"/>
  <c r="B1041"/>
  <c r="C1041" s="1"/>
  <c r="B1042"/>
  <c r="C1042" s="1"/>
  <c r="B1043"/>
  <c r="C1043" s="1"/>
  <c r="B1044"/>
  <c r="C1044" s="1"/>
  <c r="B1045"/>
  <c r="C1045" s="1"/>
  <c r="B1046"/>
  <c r="C1046" s="1"/>
  <c r="B1047"/>
  <c r="C1047" s="1"/>
  <c r="B1048"/>
  <c r="C1048" s="1"/>
  <c r="B1049"/>
  <c r="C1049" s="1"/>
  <c r="B1050"/>
  <c r="C1050" s="1"/>
  <c r="B1051"/>
  <c r="C1051" s="1"/>
  <c r="B1052"/>
  <c r="C1052" s="1"/>
  <c r="B1053"/>
  <c r="C1053" s="1"/>
  <c r="B1054"/>
  <c r="C1054" s="1"/>
  <c r="B1055"/>
  <c r="C1055" s="1"/>
  <c r="B1056"/>
  <c r="C1056" s="1"/>
  <c r="B1057"/>
  <c r="C1057" s="1"/>
  <c r="B1058"/>
  <c r="C1058" s="1"/>
  <c r="B1059"/>
  <c r="C1059" s="1"/>
  <c r="L6" i="14"/>
  <c r="N6"/>
  <c r="P6"/>
  <c r="R6"/>
  <c r="T6"/>
  <c r="V6"/>
  <c r="X6"/>
  <c r="O16" i="13"/>
  <c r="X3" i="14"/>
  <c r="G3"/>
  <c r="V3" s="1"/>
  <c r="H4"/>
  <c r="G4"/>
  <c r="F4" s="1"/>
  <c r="T4" s="1"/>
  <c r="P4"/>
  <c r="E4"/>
  <c r="C4"/>
  <c r="C6"/>
  <c r="B6" s="1"/>
  <c r="D6"/>
  <c r="E6"/>
  <c r="G6"/>
  <c r="B13"/>
  <c r="B14"/>
  <c r="B16"/>
  <c r="B17"/>
  <c r="B18"/>
  <c r="B19"/>
  <c r="B21"/>
  <c r="B23"/>
  <c r="B24"/>
  <c r="B25"/>
  <c r="B26"/>
  <c r="B27"/>
  <c r="B28"/>
  <c r="E9"/>
  <c r="R9" s="1"/>
  <c r="E8"/>
  <c r="R8" s="1"/>
  <c r="G10"/>
  <c r="E10"/>
  <c r="C10"/>
  <c r="H9"/>
  <c r="G9"/>
  <c r="F9" s="1"/>
  <c r="T9" s="1"/>
  <c r="C9"/>
  <c r="G8"/>
  <c r="C8"/>
  <c r="H7"/>
  <c r="G7"/>
  <c r="E7"/>
  <c r="R7" s="1"/>
  <c r="C7"/>
  <c r="F5"/>
  <c r="F7"/>
  <c r="T7" s="1"/>
  <c r="B5"/>
  <c r="L5" s="1"/>
  <c r="B3"/>
  <c r="L3" s="1"/>
  <c r="H13"/>
  <c r="H22"/>
  <c r="B22" s="1"/>
  <c r="G22"/>
  <c r="H20"/>
  <c r="H10" s="1"/>
  <c r="X10" s="1"/>
  <c r="H21"/>
  <c r="H19"/>
  <c r="H18"/>
  <c r="G13"/>
  <c r="H14"/>
  <c r="H15"/>
  <c r="H8" s="1"/>
  <c r="H16"/>
  <c r="O377" i="13"/>
  <c r="P377"/>
  <c r="Q377"/>
  <c r="R377"/>
  <c r="O55"/>
  <c r="P55"/>
  <c r="Q55"/>
  <c r="R55"/>
  <c r="O403"/>
  <c r="P403"/>
  <c r="Q403"/>
  <c r="R403"/>
  <c r="O382"/>
  <c r="P382"/>
  <c r="Q382"/>
  <c r="R382"/>
  <c r="O350"/>
  <c r="P350"/>
  <c r="Q350"/>
  <c r="R350"/>
  <c r="O379"/>
  <c r="P379"/>
  <c r="Q379"/>
  <c r="R379"/>
  <c r="O380"/>
  <c r="P380"/>
  <c r="Q380"/>
  <c r="R380"/>
  <c r="N426"/>
  <c r="M426"/>
  <c r="X4" i="14"/>
  <c r="R5"/>
  <c r="V5"/>
  <c r="X5"/>
  <c r="V7"/>
  <c r="X7"/>
  <c r="V8"/>
  <c r="V9"/>
  <c r="X9"/>
  <c r="R10"/>
  <c r="V10"/>
  <c r="R3"/>
  <c r="P5"/>
  <c r="P7"/>
  <c r="P8"/>
  <c r="P9"/>
  <c r="P10"/>
  <c r="P3"/>
  <c r="N5"/>
  <c r="N3"/>
  <c r="O333" i="13"/>
  <c r="P333"/>
  <c r="Q333"/>
  <c r="R333"/>
  <c r="O335"/>
  <c r="P335"/>
  <c r="Q335"/>
  <c r="R335"/>
  <c r="O337"/>
  <c r="P337"/>
  <c r="Q337"/>
  <c r="R337"/>
  <c r="O64"/>
  <c r="P64"/>
  <c r="Q64"/>
  <c r="R64"/>
  <c r="O65"/>
  <c r="P65"/>
  <c r="Q65"/>
  <c r="R65"/>
  <c r="O53"/>
  <c r="P53"/>
  <c r="Q53"/>
  <c r="R53"/>
  <c r="O340"/>
  <c r="P340"/>
  <c r="Q340"/>
  <c r="R340"/>
  <c r="O341"/>
  <c r="P341"/>
  <c r="Q341"/>
  <c r="R341"/>
  <c r="O54"/>
  <c r="P54"/>
  <c r="Q54"/>
  <c r="R54"/>
  <c r="O343"/>
  <c r="P343"/>
  <c r="Q343"/>
  <c r="R343"/>
  <c r="O347"/>
  <c r="P347"/>
  <c r="Q347"/>
  <c r="R347"/>
  <c r="O354"/>
  <c r="P354"/>
  <c r="Q354"/>
  <c r="R354"/>
  <c r="O355"/>
  <c r="P355"/>
  <c r="Q355"/>
  <c r="R355"/>
  <c r="O331"/>
  <c r="P331"/>
  <c r="Q331"/>
  <c r="R331"/>
  <c r="O66"/>
  <c r="P66"/>
  <c r="Q66"/>
  <c r="R66"/>
  <c r="O332"/>
  <c r="P332"/>
  <c r="Q332"/>
  <c r="R332"/>
  <c r="O361"/>
  <c r="P361"/>
  <c r="Q361"/>
  <c r="R361"/>
  <c r="O363"/>
  <c r="P363"/>
  <c r="Q363"/>
  <c r="R363"/>
  <c r="O375"/>
  <c r="P375"/>
  <c r="Q375"/>
  <c r="R375"/>
  <c r="O378"/>
  <c r="P378"/>
  <c r="Q378"/>
  <c r="R378"/>
  <c r="O386"/>
  <c r="P386"/>
  <c r="Q386"/>
  <c r="R386"/>
  <c r="O393"/>
  <c r="P393"/>
  <c r="Q393"/>
  <c r="R393"/>
  <c r="O399"/>
  <c r="P399"/>
  <c r="Q399"/>
  <c r="R399"/>
  <c r="O400"/>
  <c r="P400"/>
  <c r="Q400"/>
  <c r="R400"/>
  <c r="O406"/>
  <c r="P406"/>
  <c r="Q406"/>
  <c r="R406"/>
  <c r="O407"/>
  <c r="P407"/>
  <c r="Q407"/>
  <c r="R407"/>
  <c r="O409"/>
  <c r="P409"/>
  <c r="Q409"/>
  <c r="R409"/>
  <c r="O412"/>
  <c r="P412"/>
  <c r="Q412"/>
  <c r="R412"/>
  <c r="O413"/>
  <c r="P413"/>
  <c r="Q413"/>
  <c r="R413"/>
  <c r="O417"/>
  <c r="P417"/>
  <c r="Q417"/>
  <c r="R417"/>
  <c r="O418"/>
  <c r="P418"/>
  <c r="Q418"/>
  <c r="R418"/>
  <c r="O419"/>
  <c r="P419"/>
  <c r="Q419"/>
  <c r="R419"/>
  <c r="O25"/>
  <c r="P25"/>
  <c r="Q25"/>
  <c r="R25"/>
  <c r="O421"/>
  <c r="P421"/>
  <c r="Q421"/>
  <c r="R421"/>
  <c r="O422"/>
  <c r="P422"/>
  <c r="Q422"/>
  <c r="R422"/>
  <c r="O423"/>
  <c r="P423"/>
  <c r="Q423"/>
  <c r="R423"/>
  <c r="O424"/>
  <c r="P424"/>
  <c r="Q424"/>
  <c r="R424"/>
  <c r="O334"/>
  <c r="P334"/>
  <c r="Q334"/>
  <c r="R334"/>
  <c r="O345"/>
  <c r="P345"/>
  <c r="Q345"/>
  <c r="R345"/>
  <c r="O346"/>
  <c r="P346"/>
  <c r="Q346"/>
  <c r="R346"/>
  <c r="O352"/>
  <c r="P352"/>
  <c r="Q352"/>
  <c r="R352"/>
  <c r="O353"/>
  <c r="P353"/>
  <c r="Q353"/>
  <c r="R353"/>
  <c r="O356"/>
  <c r="P356"/>
  <c r="Q356"/>
  <c r="R356"/>
  <c r="O357"/>
  <c r="P357"/>
  <c r="Q357"/>
  <c r="R357"/>
  <c r="O358"/>
  <c r="P358"/>
  <c r="Q358"/>
  <c r="R358"/>
  <c r="O362"/>
  <c r="P362"/>
  <c r="Q362"/>
  <c r="R362"/>
  <c r="O372"/>
  <c r="P372"/>
  <c r="Q372"/>
  <c r="R372"/>
  <c r="O374"/>
  <c r="P374"/>
  <c r="Q374"/>
  <c r="R374"/>
  <c r="O381"/>
  <c r="P381"/>
  <c r="Q381"/>
  <c r="R381"/>
  <c r="O383"/>
  <c r="P383"/>
  <c r="Q383"/>
  <c r="R383"/>
  <c r="O387"/>
  <c r="P387"/>
  <c r="Q387"/>
  <c r="R387"/>
  <c r="O390"/>
  <c r="P390"/>
  <c r="Q390"/>
  <c r="R390"/>
  <c r="O394"/>
  <c r="P394"/>
  <c r="Q394"/>
  <c r="R394"/>
  <c r="O395"/>
  <c r="P395"/>
  <c r="Q395"/>
  <c r="R395"/>
  <c r="O397"/>
  <c r="P397"/>
  <c r="Q397"/>
  <c r="R397"/>
  <c r="O401"/>
  <c r="P401"/>
  <c r="Q401"/>
  <c r="R401"/>
  <c r="O402"/>
  <c r="P402"/>
  <c r="Q402"/>
  <c r="R402"/>
  <c r="O405"/>
  <c r="P405"/>
  <c r="Q405"/>
  <c r="R405"/>
  <c r="O411"/>
  <c r="P411"/>
  <c r="Q411"/>
  <c r="R411"/>
  <c r="O416"/>
  <c r="P416"/>
  <c r="Q416"/>
  <c r="R416"/>
  <c r="O336"/>
  <c r="P336"/>
  <c r="Q336"/>
  <c r="R336"/>
  <c r="O338"/>
  <c r="P338"/>
  <c r="Q338"/>
  <c r="R338"/>
  <c r="O339"/>
  <c r="P339"/>
  <c r="Q339"/>
  <c r="R339"/>
  <c r="O344"/>
  <c r="P344"/>
  <c r="Q344"/>
  <c r="R344"/>
  <c r="O348"/>
  <c r="P348"/>
  <c r="Q348"/>
  <c r="R348"/>
  <c r="O349"/>
  <c r="P349"/>
  <c r="Q349"/>
  <c r="R349"/>
  <c r="O364"/>
  <c r="P364"/>
  <c r="Q364"/>
  <c r="R364"/>
  <c r="O365"/>
  <c r="P365"/>
  <c r="Q365"/>
  <c r="R365"/>
  <c r="O366"/>
  <c r="P366"/>
  <c r="Q366"/>
  <c r="R366"/>
  <c r="O368"/>
  <c r="P368"/>
  <c r="Q368"/>
  <c r="R368"/>
  <c r="O369"/>
  <c r="P369"/>
  <c r="Q369"/>
  <c r="R369"/>
  <c r="O373"/>
  <c r="P373"/>
  <c r="Q373"/>
  <c r="R373"/>
  <c r="O384"/>
  <c r="P384"/>
  <c r="Q384"/>
  <c r="R384"/>
  <c r="O385"/>
  <c r="P385"/>
  <c r="Q385"/>
  <c r="R385"/>
  <c r="O388"/>
  <c r="P388"/>
  <c r="Q388"/>
  <c r="R388"/>
  <c r="O389"/>
  <c r="P389"/>
  <c r="Q389"/>
  <c r="R389"/>
  <c r="O391"/>
  <c r="P391"/>
  <c r="Q391"/>
  <c r="R391"/>
  <c r="O396"/>
  <c r="P396"/>
  <c r="Q396"/>
  <c r="R396"/>
  <c r="O404"/>
  <c r="P404"/>
  <c r="Q404"/>
  <c r="R404"/>
  <c r="O408"/>
  <c r="P408"/>
  <c r="Q408"/>
  <c r="R408"/>
  <c r="O420"/>
  <c r="P420"/>
  <c r="Q420"/>
  <c r="R420"/>
  <c r="W426"/>
  <c r="Q342"/>
  <c r="O75"/>
  <c r="P75"/>
  <c r="Q75"/>
  <c r="R75"/>
  <c r="O278"/>
  <c r="P278"/>
  <c r="Q278"/>
  <c r="R278"/>
  <c r="O7"/>
  <c r="P7"/>
  <c r="Q7"/>
  <c r="R7"/>
  <c r="O31"/>
  <c r="P31"/>
  <c r="Q31"/>
  <c r="R31"/>
  <c r="O76"/>
  <c r="P76"/>
  <c r="Q76"/>
  <c r="R76"/>
  <c r="O32"/>
  <c r="P32"/>
  <c r="Q32"/>
  <c r="R32"/>
  <c r="O321"/>
  <c r="P321"/>
  <c r="Q321"/>
  <c r="R321"/>
  <c r="O77"/>
  <c r="P77"/>
  <c r="Q77"/>
  <c r="R77"/>
  <c r="O28"/>
  <c r="P28"/>
  <c r="Q28"/>
  <c r="R28"/>
  <c r="O78"/>
  <c r="P78"/>
  <c r="Q78"/>
  <c r="R78"/>
  <c r="O79"/>
  <c r="P79"/>
  <c r="Q79"/>
  <c r="R79"/>
  <c r="O80"/>
  <c r="P80"/>
  <c r="Q80"/>
  <c r="R80"/>
  <c r="O322"/>
  <c r="P322"/>
  <c r="Q322"/>
  <c r="R322"/>
  <c r="O81"/>
  <c r="P81"/>
  <c r="Q81"/>
  <c r="R81"/>
  <c r="O82"/>
  <c r="P82"/>
  <c r="Q82"/>
  <c r="R82"/>
  <c r="O83"/>
  <c r="P83"/>
  <c r="Q83"/>
  <c r="R83"/>
  <c r="O72"/>
  <c r="P72"/>
  <c r="Q72"/>
  <c r="R72"/>
  <c r="O71"/>
  <c r="P71"/>
  <c r="Q71"/>
  <c r="R71"/>
  <c r="O279"/>
  <c r="P279"/>
  <c r="Q279"/>
  <c r="R279"/>
  <c r="O84"/>
  <c r="P84"/>
  <c r="Q84"/>
  <c r="R84"/>
  <c r="O85"/>
  <c r="P85"/>
  <c r="Q85"/>
  <c r="R85"/>
  <c r="O86"/>
  <c r="P86"/>
  <c r="Q86"/>
  <c r="R86"/>
  <c r="O87"/>
  <c r="P87"/>
  <c r="Q87"/>
  <c r="R87"/>
  <c r="O88"/>
  <c r="P88"/>
  <c r="Q88"/>
  <c r="R88"/>
  <c r="O89"/>
  <c r="P89"/>
  <c r="Q89"/>
  <c r="R89"/>
  <c r="O90"/>
  <c r="P90"/>
  <c r="Q90"/>
  <c r="R90"/>
  <c r="O280"/>
  <c r="P280"/>
  <c r="Q280"/>
  <c r="R280"/>
  <c r="O281"/>
  <c r="P281"/>
  <c r="Q281"/>
  <c r="R281"/>
  <c r="O282"/>
  <c r="P282"/>
  <c r="Q282"/>
  <c r="R282"/>
  <c r="O91"/>
  <c r="P91"/>
  <c r="Q91"/>
  <c r="R91"/>
  <c r="O92"/>
  <c r="P92"/>
  <c r="Q92"/>
  <c r="R92"/>
  <c r="O283"/>
  <c r="P283"/>
  <c r="Q283"/>
  <c r="R283"/>
  <c r="O93"/>
  <c r="P93"/>
  <c r="Q93"/>
  <c r="R93"/>
  <c r="O284"/>
  <c r="P284"/>
  <c r="Q284"/>
  <c r="R284"/>
  <c r="O94"/>
  <c r="P94"/>
  <c r="Q94"/>
  <c r="R94"/>
  <c r="O95"/>
  <c r="P95"/>
  <c r="Q95"/>
  <c r="R95"/>
  <c r="O96"/>
  <c r="P96"/>
  <c r="Q96"/>
  <c r="R96"/>
  <c r="O97"/>
  <c r="P97"/>
  <c r="Q97"/>
  <c r="R97"/>
  <c r="O285"/>
  <c r="P285"/>
  <c r="Q285"/>
  <c r="R285"/>
  <c r="O286"/>
  <c r="P286"/>
  <c r="Q286"/>
  <c r="R286"/>
  <c r="O33"/>
  <c r="P33"/>
  <c r="Q33"/>
  <c r="R33"/>
  <c r="O287"/>
  <c r="P287"/>
  <c r="Q287"/>
  <c r="R287"/>
  <c r="O98"/>
  <c r="P98"/>
  <c r="Q98"/>
  <c r="R98"/>
  <c r="O99"/>
  <c r="P99"/>
  <c r="Q99"/>
  <c r="R99"/>
  <c r="O288"/>
  <c r="P288"/>
  <c r="Q288"/>
  <c r="R288"/>
  <c r="O289"/>
  <c r="P289"/>
  <c r="Q289"/>
  <c r="R289"/>
  <c r="O100"/>
  <c r="P100"/>
  <c r="Q100"/>
  <c r="R100"/>
  <c r="O34"/>
  <c r="P34"/>
  <c r="Q34"/>
  <c r="R34"/>
  <c r="P67"/>
  <c r="Q67"/>
  <c r="R67"/>
  <c r="O290"/>
  <c r="P290"/>
  <c r="Q290"/>
  <c r="R290"/>
  <c r="O35"/>
  <c r="P35"/>
  <c r="Q35"/>
  <c r="R35"/>
  <c r="O36"/>
  <c r="P36"/>
  <c r="Q36"/>
  <c r="R36"/>
  <c r="O101"/>
  <c r="P101"/>
  <c r="Q101"/>
  <c r="R101"/>
  <c r="O102"/>
  <c r="P102"/>
  <c r="Q102"/>
  <c r="R102"/>
  <c r="O103"/>
  <c r="P103"/>
  <c r="Q103"/>
  <c r="R103"/>
  <c r="O104"/>
  <c r="P104"/>
  <c r="Q104"/>
  <c r="R104"/>
  <c r="O105"/>
  <c r="P105"/>
  <c r="Q105"/>
  <c r="R105"/>
  <c r="O106"/>
  <c r="P106"/>
  <c r="Q106"/>
  <c r="R106"/>
  <c r="O107"/>
  <c r="P107"/>
  <c r="Q107"/>
  <c r="R107"/>
  <c r="O108"/>
  <c r="P108"/>
  <c r="Q108"/>
  <c r="R108"/>
  <c r="O109"/>
  <c r="P109"/>
  <c r="Q109"/>
  <c r="R109"/>
  <c r="O110"/>
  <c r="P110"/>
  <c r="Q110"/>
  <c r="R110"/>
  <c r="O111"/>
  <c r="P111"/>
  <c r="Q111"/>
  <c r="R111"/>
  <c r="O68"/>
  <c r="P68"/>
  <c r="Q68"/>
  <c r="R68"/>
  <c r="O112"/>
  <c r="P112"/>
  <c r="Q112"/>
  <c r="R112"/>
  <c r="O37"/>
  <c r="P37"/>
  <c r="Q37"/>
  <c r="R37"/>
  <c r="O291"/>
  <c r="P291"/>
  <c r="Q291"/>
  <c r="R291"/>
  <c r="O2"/>
  <c r="P2"/>
  <c r="Q2"/>
  <c r="R2"/>
  <c r="O292"/>
  <c r="P292"/>
  <c r="Q292"/>
  <c r="R292"/>
  <c r="O8"/>
  <c r="P8"/>
  <c r="Q8"/>
  <c r="R8"/>
  <c r="O38"/>
  <c r="P38"/>
  <c r="Q38"/>
  <c r="R38"/>
  <c r="O113"/>
  <c r="P113"/>
  <c r="Q113"/>
  <c r="R113"/>
  <c r="O114"/>
  <c r="P114"/>
  <c r="Q114"/>
  <c r="R114"/>
  <c r="O115"/>
  <c r="P115"/>
  <c r="Q115"/>
  <c r="R115"/>
  <c r="O116"/>
  <c r="P116"/>
  <c r="Q116"/>
  <c r="R116"/>
  <c r="O293"/>
  <c r="P293"/>
  <c r="Q293"/>
  <c r="R293"/>
  <c r="O117"/>
  <c r="P117"/>
  <c r="Q117"/>
  <c r="R117"/>
  <c r="O118"/>
  <c r="P118"/>
  <c r="Q118"/>
  <c r="R118"/>
  <c r="O119"/>
  <c r="P119"/>
  <c r="Q119"/>
  <c r="R119"/>
  <c r="O9"/>
  <c r="P9"/>
  <c r="Q9"/>
  <c r="R9"/>
  <c r="O120"/>
  <c r="P120"/>
  <c r="Q120"/>
  <c r="R120"/>
  <c r="O121"/>
  <c r="P121"/>
  <c r="Q121"/>
  <c r="R121"/>
  <c r="O122"/>
  <c r="P122"/>
  <c r="Q122"/>
  <c r="R122"/>
  <c r="O295"/>
  <c r="P295"/>
  <c r="Q295"/>
  <c r="R295"/>
  <c r="O123"/>
  <c r="P123"/>
  <c r="Q123"/>
  <c r="R123"/>
  <c r="O124"/>
  <c r="P124"/>
  <c r="Q124"/>
  <c r="R124"/>
  <c r="O323"/>
  <c r="P323"/>
  <c r="Q323"/>
  <c r="R323"/>
  <c r="O125"/>
  <c r="P125"/>
  <c r="Q125"/>
  <c r="R125"/>
  <c r="O126"/>
  <c r="P126"/>
  <c r="Q126"/>
  <c r="R126"/>
  <c r="O10"/>
  <c r="P10"/>
  <c r="Q10"/>
  <c r="R10"/>
  <c r="O3"/>
  <c r="P3"/>
  <c r="Q3"/>
  <c r="R3"/>
  <c r="O127"/>
  <c r="P127"/>
  <c r="Q127"/>
  <c r="R127"/>
  <c r="O128"/>
  <c r="P128"/>
  <c r="Q128"/>
  <c r="R128"/>
  <c r="O129"/>
  <c r="P129"/>
  <c r="Q129"/>
  <c r="R129"/>
  <c r="O130"/>
  <c r="P130"/>
  <c r="Q130"/>
  <c r="R130"/>
  <c r="O131"/>
  <c r="P131"/>
  <c r="Q131"/>
  <c r="R131"/>
  <c r="O132"/>
  <c r="P132"/>
  <c r="Q132"/>
  <c r="R132"/>
  <c r="O133"/>
  <c r="P133"/>
  <c r="Q133"/>
  <c r="R133"/>
  <c r="O134"/>
  <c r="P134"/>
  <c r="Q134"/>
  <c r="R134"/>
  <c r="O135"/>
  <c r="P135"/>
  <c r="Q135"/>
  <c r="R135"/>
  <c r="O136"/>
  <c r="P136"/>
  <c r="Q136"/>
  <c r="R136"/>
  <c r="O137"/>
  <c r="P137"/>
  <c r="Q137"/>
  <c r="R137"/>
  <c r="O138"/>
  <c r="P138"/>
  <c r="Q138"/>
  <c r="R138"/>
  <c r="O139"/>
  <c r="P139"/>
  <c r="Q139"/>
  <c r="R139"/>
  <c r="O140"/>
  <c r="P140"/>
  <c r="Q140"/>
  <c r="R140"/>
  <c r="O39"/>
  <c r="P39"/>
  <c r="Q39"/>
  <c r="R39"/>
  <c r="O141"/>
  <c r="P141"/>
  <c r="Q141"/>
  <c r="R141"/>
  <c r="O142"/>
  <c r="P142"/>
  <c r="Q142"/>
  <c r="R142"/>
  <c r="O143"/>
  <c r="P143"/>
  <c r="Q143"/>
  <c r="R143"/>
  <c r="O40"/>
  <c r="P40"/>
  <c r="Q40"/>
  <c r="R40"/>
  <c r="O144"/>
  <c r="P144"/>
  <c r="Q144"/>
  <c r="R144"/>
  <c r="O29"/>
  <c r="P29"/>
  <c r="Q29"/>
  <c r="R29"/>
  <c r="O145"/>
  <c r="P145"/>
  <c r="Q145"/>
  <c r="R145"/>
  <c r="O11"/>
  <c r="P11"/>
  <c r="Q11"/>
  <c r="R11"/>
  <c r="O60"/>
  <c r="P60"/>
  <c r="Q60"/>
  <c r="R60"/>
  <c r="O26"/>
  <c r="P26"/>
  <c r="Q26"/>
  <c r="R26"/>
  <c r="O324"/>
  <c r="P324"/>
  <c r="Q324"/>
  <c r="R324"/>
  <c r="O325"/>
  <c r="P325"/>
  <c r="Q325"/>
  <c r="R325"/>
  <c r="O146"/>
  <c r="P146"/>
  <c r="Q146"/>
  <c r="R146"/>
  <c r="O147"/>
  <c r="P147"/>
  <c r="Q147"/>
  <c r="R147"/>
  <c r="O148"/>
  <c r="P148"/>
  <c r="Q148"/>
  <c r="R148"/>
  <c r="O149"/>
  <c r="P149"/>
  <c r="Q149"/>
  <c r="R149"/>
  <c r="O150"/>
  <c r="P150"/>
  <c r="Q150"/>
  <c r="R150"/>
  <c r="O151"/>
  <c r="P151"/>
  <c r="Q151"/>
  <c r="R151"/>
  <c r="O12"/>
  <c r="P12"/>
  <c r="Q12"/>
  <c r="R12"/>
  <c r="O56"/>
  <c r="P56"/>
  <c r="Q56"/>
  <c r="R56"/>
  <c r="O4"/>
  <c r="P4"/>
  <c r="Q4"/>
  <c r="R4"/>
  <c r="O13"/>
  <c r="P13"/>
  <c r="Q13"/>
  <c r="R13"/>
  <c r="O152"/>
  <c r="P152"/>
  <c r="Q152"/>
  <c r="R152"/>
  <c r="O153"/>
  <c r="P153"/>
  <c r="Q153"/>
  <c r="R153"/>
  <c r="O154"/>
  <c r="P154"/>
  <c r="Q154"/>
  <c r="R154"/>
  <c r="O155"/>
  <c r="P155"/>
  <c r="Q155"/>
  <c r="R155"/>
  <c r="O156"/>
  <c r="P156"/>
  <c r="Q156"/>
  <c r="R156"/>
  <c r="O157"/>
  <c r="P157"/>
  <c r="Q157"/>
  <c r="R157"/>
  <c r="O158"/>
  <c r="P158"/>
  <c r="Q158"/>
  <c r="R158"/>
  <c r="O159"/>
  <c r="P159"/>
  <c r="Q159"/>
  <c r="R159"/>
  <c r="O160"/>
  <c r="P160"/>
  <c r="Q160"/>
  <c r="R160"/>
  <c r="O14"/>
  <c r="P14"/>
  <c r="Q14"/>
  <c r="R14"/>
  <c r="O161"/>
  <c r="P161"/>
  <c r="Q161"/>
  <c r="R161"/>
  <c r="O162"/>
  <c r="P162"/>
  <c r="Q162"/>
  <c r="R162"/>
  <c r="O163"/>
  <c r="P163"/>
  <c r="Q163"/>
  <c r="R163"/>
  <c r="O15"/>
  <c r="P15"/>
  <c r="Q15"/>
  <c r="R15"/>
  <c r="O164"/>
  <c r="P164"/>
  <c r="Q164"/>
  <c r="R164"/>
  <c r="O165"/>
  <c r="P165"/>
  <c r="Q165"/>
  <c r="R165"/>
  <c r="O166"/>
  <c r="P166"/>
  <c r="Q166"/>
  <c r="R166"/>
  <c r="O167"/>
  <c r="P167"/>
  <c r="Q167"/>
  <c r="R167"/>
  <c r="O168"/>
  <c r="P168"/>
  <c r="Q168"/>
  <c r="R168"/>
  <c r="P16"/>
  <c r="Q16"/>
  <c r="R16"/>
  <c r="O17"/>
  <c r="P17"/>
  <c r="Q17"/>
  <c r="R17"/>
  <c r="O57"/>
  <c r="P57"/>
  <c r="Q57"/>
  <c r="R57"/>
  <c r="O41"/>
  <c r="P41"/>
  <c r="Q41"/>
  <c r="R41"/>
  <c r="O169"/>
  <c r="P169"/>
  <c r="Q169"/>
  <c r="R169"/>
  <c r="O296"/>
  <c r="P296"/>
  <c r="Q296"/>
  <c r="R296"/>
  <c r="O18"/>
  <c r="P18"/>
  <c r="Q18"/>
  <c r="R18"/>
  <c r="O170"/>
  <c r="P170"/>
  <c r="Q170"/>
  <c r="R170"/>
  <c r="O171"/>
  <c r="P171"/>
  <c r="Q171"/>
  <c r="R171"/>
  <c r="O172"/>
  <c r="P172"/>
  <c r="Q172"/>
  <c r="R172"/>
  <c r="O173"/>
  <c r="P173"/>
  <c r="Q173"/>
  <c r="R173"/>
  <c r="O174"/>
  <c r="P174"/>
  <c r="Q174"/>
  <c r="R174"/>
  <c r="O326"/>
  <c r="P326"/>
  <c r="Q326"/>
  <c r="R326"/>
  <c r="O175"/>
  <c r="P175"/>
  <c r="Q175"/>
  <c r="R175"/>
  <c r="O176"/>
  <c r="P176"/>
  <c r="Q176"/>
  <c r="R176"/>
  <c r="O177"/>
  <c r="P177"/>
  <c r="Q177"/>
  <c r="R177"/>
  <c r="O178"/>
  <c r="P178"/>
  <c r="Q178"/>
  <c r="R178"/>
  <c r="O179"/>
  <c r="P179"/>
  <c r="Q179"/>
  <c r="R179"/>
  <c r="O180"/>
  <c r="P180"/>
  <c r="Q180"/>
  <c r="R180"/>
  <c r="O181"/>
  <c r="P181"/>
  <c r="Q181"/>
  <c r="R181"/>
  <c r="O182"/>
  <c r="P182"/>
  <c r="Q182"/>
  <c r="R182"/>
  <c r="O183"/>
  <c r="P183"/>
  <c r="Q183"/>
  <c r="R183"/>
  <c r="O184"/>
  <c r="P184"/>
  <c r="Q184"/>
  <c r="R184"/>
  <c r="O185"/>
  <c r="P185"/>
  <c r="Q185"/>
  <c r="R185"/>
  <c r="O30"/>
  <c r="P30"/>
  <c r="Q30"/>
  <c r="R30"/>
  <c r="O297"/>
  <c r="P297"/>
  <c r="Q297"/>
  <c r="R297"/>
  <c r="O186"/>
  <c r="P186"/>
  <c r="Q186"/>
  <c r="R186"/>
  <c r="O187"/>
  <c r="P187"/>
  <c r="Q187"/>
  <c r="R187"/>
  <c r="O188"/>
  <c r="P188"/>
  <c r="Q188"/>
  <c r="R188"/>
  <c r="O276"/>
  <c r="P276"/>
  <c r="Q276"/>
  <c r="R276"/>
  <c r="O189"/>
  <c r="P189"/>
  <c r="Q189"/>
  <c r="R189"/>
  <c r="O42"/>
  <c r="P42"/>
  <c r="Q42"/>
  <c r="R42"/>
  <c r="O190"/>
  <c r="P190"/>
  <c r="Q190"/>
  <c r="R190"/>
  <c r="O191"/>
  <c r="P191"/>
  <c r="Q191"/>
  <c r="R191"/>
  <c r="O327"/>
  <c r="P327"/>
  <c r="Q327"/>
  <c r="R327"/>
  <c r="O19"/>
  <c r="P19"/>
  <c r="Q19"/>
  <c r="R19"/>
  <c r="O192"/>
  <c r="P192"/>
  <c r="Q192"/>
  <c r="R192"/>
  <c r="O193"/>
  <c r="P193"/>
  <c r="Q193"/>
  <c r="R193"/>
  <c r="O194"/>
  <c r="P194"/>
  <c r="Q194"/>
  <c r="R194"/>
  <c r="O195"/>
  <c r="P195"/>
  <c r="Q195"/>
  <c r="R195"/>
  <c r="O43"/>
  <c r="P43"/>
  <c r="Q43"/>
  <c r="R43"/>
  <c r="O196"/>
  <c r="P196"/>
  <c r="Q196"/>
  <c r="R196"/>
  <c r="O58"/>
  <c r="P58"/>
  <c r="Q58"/>
  <c r="R58"/>
  <c r="O44"/>
  <c r="P44"/>
  <c r="Q44"/>
  <c r="R44"/>
  <c r="O197"/>
  <c r="P197"/>
  <c r="Q197"/>
  <c r="R197"/>
  <c r="O20"/>
  <c r="P20"/>
  <c r="Q20"/>
  <c r="R20"/>
  <c r="O198"/>
  <c r="P198"/>
  <c r="Q198"/>
  <c r="R198"/>
  <c r="O199"/>
  <c r="P199"/>
  <c r="Q199"/>
  <c r="R199"/>
  <c r="O200"/>
  <c r="P200"/>
  <c r="Q200"/>
  <c r="R200"/>
  <c r="O201"/>
  <c r="P201"/>
  <c r="Q201"/>
  <c r="R201"/>
  <c r="O202"/>
  <c r="P202"/>
  <c r="Q202"/>
  <c r="R202"/>
  <c r="O203"/>
  <c r="P203"/>
  <c r="Q203"/>
  <c r="R203"/>
  <c r="O204"/>
  <c r="P204"/>
  <c r="Q204"/>
  <c r="R204"/>
  <c r="O205"/>
  <c r="P205"/>
  <c r="Q205"/>
  <c r="R205"/>
  <c r="O206"/>
  <c r="P206"/>
  <c r="Q206"/>
  <c r="R206"/>
  <c r="O207"/>
  <c r="P207"/>
  <c r="Q207"/>
  <c r="R207"/>
  <c r="O208"/>
  <c r="P208"/>
  <c r="Q208"/>
  <c r="R208"/>
  <c r="O209"/>
  <c r="P209"/>
  <c r="Q209"/>
  <c r="R209"/>
  <c r="O21"/>
  <c r="P21"/>
  <c r="Q21"/>
  <c r="R21"/>
  <c r="O210"/>
  <c r="P210"/>
  <c r="Q210"/>
  <c r="R210"/>
  <c r="O211"/>
  <c r="P211"/>
  <c r="Q211"/>
  <c r="R211"/>
  <c r="O212"/>
  <c r="P212"/>
  <c r="Q212"/>
  <c r="R212"/>
  <c r="O213"/>
  <c r="P213"/>
  <c r="Q213"/>
  <c r="R213"/>
  <c r="O214"/>
  <c r="P214"/>
  <c r="Q214"/>
  <c r="R214"/>
  <c r="O215"/>
  <c r="P215"/>
  <c r="Q215"/>
  <c r="R215"/>
  <c r="O216"/>
  <c r="P216"/>
  <c r="Q216"/>
  <c r="R216"/>
  <c r="O217"/>
  <c r="P217"/>
  <c r="Q217"/>
  <c r="R217"/>
  <c r="O218"/>
  <c r="P218"/>
  <c r="Q218"/>
  <c r="R218"/>
  <c r="O219"/>
  <c r="P219"/>
  <c r="Q219"/>
  <c r="R219"/>
  <c r="O220"/>
  <c r="P220"/>
  <c r="Q220"/>
  <c r="R220"/>
  <c r="O221"/>
  <c r="P221"/>
  <c r="Q221"/>
  <c r="R221"/>
  <c r="O222"/>
  <c r="P222"/>
  <c r="Q222"/>
  <c r="R222"/>
  <c r="O223"/>
  <c r="P223"/>
  <c r="Q223"/>
  <c r="R223"/>
  <c r="O224"/>
  <c r="P224"/>
  <c r="Q224"/>
  <c r="R224"/>
  <c r="O225"/>
  <c r="P225"/>
  <c r="Q225"/>
  <c r="R225"/>
  <c r="O45"/>
  <c r="P45"/>
  <c r="Q45"/>
  <c r="R45"/>
  <c r="O226"/>
  <c r="P226"/>
  <c r="Q226"/>
  <c r="R226"/>
  <c r="O227"/>
  <c r="P227"/>
  <c r="Q227"/>
  <c r="R227"/>
  <c r="O69"/>
  <c r="P69"/>
  <c r="Q69"/>
  <c r="R69"/>
  <c r="O46"/>
  <c r="P46"/>
  <c r="Q46"/>
  <c r="R46"/>
  <c r="O228"/>
  <c r="P228"/>
  <c r="Q228"/>
  <c r="R228"/>
  <c r="O229"/>
  <c r="P229"/>
  <c r="Q229"/>
  <c r="R229"/>
  <c r="O230"/>
  <c r="P230"/>
  <c r="Q230"/>
  <c r="R230"/>
  <c r="O231"/>
  <c r="P231"/>
  <c r="Q231"/>
  <c r="R231"/>
  <c r="O27"/>
  <c r="P27"/>
  <c r="Q27"/>
  <c r="R27"/>
  <c r="O328"/>
  <c r="P328"/>
  <c r="Q328"/>
  <c r="R328"/>
  <c r="O73"/>
  <c r="P73"/>
  <c r="Q73"/>
  <c r="R73"/>
  <c r="O277"/>
  <c r="P277"/>
  <c r="Q277"/>
  <c r="R277"/>
  <c r="O232"/>
  <c r="P232"/>
  <c r="Q232"/>
  <c r="R232"/>
  <c r="O233"/>
  <c r="P233"/>
  <c r="Q233"/>
  <c r="R233"/>
  <c r="O234"/>
  <c r="P234"/>
  <c r="Q234"/>
  <c r="R234"/>
  <c r="O235"/>
  <c r="P235"/>
  <c r="Q235"/>
  <c r="R235"/>
  <c r="O236"/>
  <c r="P236"/>
  <c r="Q236"/>
  <c r="R236"/>
  <c r="O47"/>
  <c r="P47"/>
  <c r="Q47"/>
  <c r="R47"/>
  <c r="O237"/>
  <c r="P237"/>
  <c r="Q237"/>
  <c r="R237"/>
  <c r="O238"/>
  <c r="P238"/>
  <c r="Q238"/>
  <c r="R238"/>
  <c r="O329"/>
  <c r="P329"/>
  <c r="Q329"/>
  <c r="R329"/>
  <c r="O239"/>
  <c r="P239"/>
  <c r="Q239"/>
  <c r="R239"/>
  <c r="O240"/>
  <c r="P240"/>
  <c r="Q240"/>
  <c r="R240"/>
  <c r="O299"/>
  <c r="P299"/>
  <c r="Q299"/>
  <c r="R299"/>
  <c r="O241"/>
  <c r="P241"/>
  <c r="Q241"/>
  <c r="R241"/>
  <c r="O61"/>
  <c r="P61"/>
  <c r="Q61"/>
  <c r="R61"/>
  <c r="O242"/>
  <c r="P242"/>
  <c r="Q242"/>
  <c r="R242"/>
  <c r="O5"/>
  <c r="P5"/>
  <c r="Q5"/>
  <c r="R5"/>
  <c r="O243"/>
  <c r="P243"/>
  <c r="Q243"/>
  <c r="R243"/>
  <c r="O244"/>
  <c r="P244"/>
  <c r="Q244"/>
  <c r="R244"/>
  <c r="O245"/>
  <c r="P245"/>
  <c r="Q245"/>
  <c r="R245"/>
  <c r="O300"/>
  <c r="P300"/>
  <c r="Q300"/>
  <c r="R300"/>
  <c r="O246"/>
  <c r="P246"/>
  <c r="Q246"/>
  <c r="R246"/>
  <c r="O247"/>
  <c r="P247"/>
  <c r="Q247"/>
  <c r="R247"/>
  <c r="O248"/>
  <c r="P248"/>
  <c r="Q248"/>
  <c r="R248"/>
  <c r="O22"/>
  <c r="P22"/>
  <c r="Q22"/>
  <c r="R22"/>
  <c r="O249"/>
  <c r="P249"/>
  <c r="Q249"/>
  <c r="R249"/>
  <c r="O250"/>
  <c r="P250"/>
  <c r="Q250"/>
  <c r="R250"/>
  <c r="O251"/>
  <c r="P251"/>
  <c r="Q251"/>
  <c r="R251"/>
  <c r="O301"/>
  <c r="P301"/>
  <c r="Q301"/>
  <c r="R301"/>
  <c r="O252"/>
  <c r="P252"/>
  <c r="Q252"/>
  <c r="R252"/>
  <c r="O253"/>
  <c r="P253"/>
  <c r="Q253"/>
  <c r="R253"/>
  <c r="O48"/>
  <c r="P48"/>
  <c r="Q48"/>
  <c r="R48"/>
  <c r="O49"/>
  <c r="P49"/>
  <c r="Q49"/>
  <c r="R49"/>
  <c r="O302"/>
  <c r="P302"/>
  <c r="Q302"/>
  <c r="R302"/>
  <c r="O254"/>
  <c r="P254"/>
  <c r="Q254"/>
  <c r="R254"/>
  <c r="O255"/>
  <c r="P255"/>
  <c r="Q255"/>
  <c r="R255"/>
  <c r="O70"/>
  <c r="P70"/>
  <c r="Q70"/>
  <c r="R70"/>
  <c r="O303"/>
  <c r="P303"/>
  <c r="Q303"/>
  <c r="R303"/>
  <c r="O256"/>
  <c r="P256"/>
  <c r="Q256"/>
  <c r="R256"/>
  <c r="O50"/>
  <c r="P50"/>
  <c r="Q50"/>
  <c r="R50"/>
  <c r="O257"/>
  <c r="P257"/>
  <c r="Q257"/>
  <c r="R257"/>
  <c r="O6"/>
  <c r="P6"/>
  <c r="Q6"/>
  <c r="R6"/>
  <c r="O304"/>
  <c r="P304"/>
  <c r="Q304"/>
  <c r="R304"/>
  <c r="O23"/>
  <c r="P23"/>
  <c r="Q23"/>
  <c r="R23"/>
  <c r="O51"/>
  <c r="P51"/>
  <c r="Q51"/>
  <c r="R51"/>
  <c r="O59"/>
  <c r="P59"/>
  <c r="Q59"/>
  <c r="R59"/>
  <c r="O258"/>
  <c r="P258"/>
  <c r="Q258"/>
  <c r="R258"/>
  <c r="O62"/>
  <c r="P62"/>
  <c r="Q62"/>
  <c r="R62"/>
  <c r="O307"/>
  <c r="P307"/>
  <c r="Q307"/>
  <c r="R307"/>
  <c r="O259"/>
  <c r="P259"/>
  <c r="Q259"/>
  <c r="R259"/>
  <c r="O308"/>
  <c r="P308"/>
  <c r="Q308"/>
  <c r="R308"/>
  <c r="O260"/>
  <c r="P260"/>
  <c r="Q260"/>
  <c r="R260"/>
  <c r="O310"/>
  <c r="P310"/>
  <c r="Q310"/>
  <c r="R310"/>
  <c r="O52"/>
  <c r="P52"/>
  <c r="Q52"/>
  <c r="R52"/>
  <c r="O311"/>
  <c r="P311"/>
  <c r="Q311"/>
  <c r="R311"/>
  <c r="O261"/>
  <c r="P261"/>
  <c r="Q261"/>
  <c r="R261"/>
  <c r="O312"/>
  <c r="P312"/>
  <c r="Q312"/>
  <c r="R312"/>
  <c r="O262"/>
  <c r="P262"/>
  <c r="Q262"/>
  <c r="R262"/>
  <c r="O313"/>
  <c r="P313"/>
  <c r="Q313"/>
  <c r="R313"/>
  <c r="O263"/>
  <c r="P263"/>
  <c r="Q263"/>
  <c r="R263"/>
  <c r="O314"/>
  <c r="P314"/>
  <c r="Q314"/>
  <c r="R314"/>
  <c r="O315"/>
  <c r="P315"/>
  <c r="Q315"/>
  <c r="R315"/>
  <c r="O316"/>
  <c r="P316"/>
  <c r="Q316"/>
  <c r="R316"/>
  <c r="O24"/>
  <c r="P24"/>
  <c r="Q24"/>
  <c r="R24"/>
  <c r="O317"/>
  <c r="P317"/>
  <c r="Q317"/>
  <c r="R317"/>
  <c r="O330"/>
  <c r="P330"/>
  <c r="Q330"/>
  <c r="R330"/>
  <c r="O318"/>
  <c r="P318"/>
  <c r="Q318"/>
  <c r="R318"/>
  <c r="O264"/>
  <c r="P264"/>
  <c r="Q264"/>
  <c r="R264"/>
  <c r="O265"/>
  <c r="P265"/>
  <c r="Q265"/>
  <c r="R265"/>
  <c r="O266"/>
  <c r="P266"/>
  <c r="Q266"/>
  <c r="R266"/>
  <c r="O267"/>
  <c r="P267"/>
  <c r="Q267"/>
  <c r="R267"/>
  <c r="O268"/>
  <c r="P268"/>
  <c r="Q268"/>
  <c r="R268"/>
  <c r="O269"/>
  <c r="P269"/>
  <c r="Q269"/>
  <c r="R269"/>
  <c r="O319"/>
  <c r="P319"/>
  <c r="Q319"/>
  <c r="R319"/>
  <c r="O63"/>
  <c r="P63"/>
  <c r="Q63"/>
  <c r="R63"/>
  <c r="O270"/>
  <c r="P270"/>
  <c r="Q270"/>
  <c r="R270"/>
  <c r="O271"/>
  <c r="P271"/>
  <c r="Q271"/>
  <c r="R271"/>
  <c r="O272"/>
  <c r="P272"/>
  <c r="Q272"/>
  <c r="R272"/>
  <c r="O273"/>
  <c r="P273"/>
  <c r="Q273"/>
  <c r="R273"/>
  <c r="O306"/>
  <c r="P306"/>
  <c r="Q306"/>
  <c r="R306"/>
  <c r="O298"/>
  <c r="P298"/>
  <c r="Q298"/>
  <c r="R298"/>
  <c r="O294"/>
  <c r="P294"/>
  <c r="Q294"/>
  <c r="R294"/>
  <c r="O309"/>
  <c r="P309"/>
  <c r="Q309"/>
  <c r="R309"/>
  <c r="O305"/>
  <c r="P305"/>
  <c r="Q305"/>
  <c r="R305"/>
  <c r="O392"/>
  <c r="P392"/>
  <c r="Q392"/>
  <c r="R392"/>
  <c r="O371"/>
  <c r="P371"/>
  <c r="Q371"/>
  <c r="R371"/>
  <c r="O398"/>
  <c r="P398"/>
  <c r="Q398"/>
  <c r="R398"/>
  <c r="O351"/>
  <c r="P351"/>
  <c r="Q351"/>
  <c r="R351"/>
  <c r="O359"/>
  <c r="P359"/>
  <c r="Q359"/>
  <c r="R359"/>
  <c r="O342"/>
  <c r="P342"/>
  <c r="R342"/>
  <c r="O370"/>
  <c r="P370"/>
  <c r="Q370"/>
  <c r="R370"/>
  <c r="O376"/>
  <c r="P376"/>
  <c r="Q376"/>
  <c r="R376"/>
  <c r="O360"/>
  <c r="P360"/>
  <c r="Q360"/>
  <c r="R360"/>
  <c r="O410"/>
  <c r="P410"/>
  <c r="Q410"/>
  <c r="R410"/>
  <c r="O414"/>
  <c r="P414"/>
  <c r="Q414"/>
  <c r="R414"/>
  <c r="O415"/>
  <c r="P415"/>
  <c r="Q415"/>
  <c r="R415"/>
  <c r="R74"/>
  <c r="Q74"/>
  <c r="P74"/>
  <c r="O74"/>
  <c r="O67" l="1"/>
  <c r="O426" s="1"/>
  <c r="S426"/>
  <c r="D42" i="4"/>
  <c r="E42"/>
  <c r="K431" i="13"/>
  <c r="K432" s="1"/>
  <c r="B15" i="14"/>
  <c r="H6"/>
  <c r="F6" s="1"/>
  <c r="F3"/>
  <c r="T3" s="1"/>
  <c r="B20"/>
  <c r="G11"/>
  <c r="V11" s="1"/>
  <c r="V4"/>
  <c r="P11"/>
  <c r="C11"/>
  <c r="N11" s="1"/>
  <c r="X8"/>
  <c r="E11"/>
  <c r="R11" s="1"/>
  <c r="T5"/>
  <c r="B9"/>
  <c r="L9" s="1"/>
  <c r="R4"/>
  <c r="F10"/>
  <c r="T10" s="1"/>
  <c r="B10"/>
  <c r="L10" s="1"/>
  <c r="N10"/>
  <c r="N9"/>
  <c r="F8"/>
  <c r="T8" s="1"/>
  <c r="B8"/>
  <c r="L8" s="1"/>
  <c r="N8"/>
  <c r="B7"/>
  <c r="L7" s="1"/>
  <c r="N7"/>
  <c r="B4"/>
  <c r="L4" s="1"/>
  <c r="N4"/>
  <c r="G89" i="11"/>
  <c r="D89"/>
  <c r="D88"/>
  <c r="G88"/>
  <c r="D87"/>
  <c r="G87"/>
  <c r="D90"/>
  <c r="G86"/>
  <c r="D86"/>
  <c r="G90"/>
  <c r="S427" i="13" l="1"/>
  <c r="M427" s="1"/>
  <c r="H11" i="14"/>
  <c r="X11" s="1"/>
  <c r="F11"/>
  <c r="T11" s="1"/>
  <c r="B11"/>
  <c r="L11" s="1"/>
  <c r="G92" i="11"/>
  <c r="D92"/>
  <c r="N324" i="9"/>
  <c r="M324"/>
  <c r="L324"/>
  <c r="K324"/>
  <c r="J324"/>
  <c r="O224"/>
  <c r="P224"/>
  <c r="Q224"/>
  <c r="R224"/>
  <c r="G27" i="10"/>
  <c r="C23"/>
  <c r="G23" s="1"/>
  <c r="B19"/>
  <c r="G19" s="1"/>
  <c r="G16"/>
  <c r="H4"/>
  <c r="F4" s="1"/>
  <c r="D4"/>
  <c r="D3"/>
  <c r="D2" s="1"/>
  <c r="G3"/>
  <c r="G6"/>
  <c r="F6" s="1"/>
  <c r="C6"/>
  <c r="C3"/>
  <c r="E3"/>
  <c r="E2" s="1"/>
  <c r="H3"/>
  <c r="H2" s="1"/>
  <c r="H8" s="1"/>
  <c r="F5"/>
  <c r="F7"/>
  <c r="B5"/>
  <c r="B6"/>
  <c r="B7"/>
  <c r="K427" i="13" l="1"/>
  <c r="L427"/>
  <c r="S428"/>
  <c r="J427"/>
  <c r="I4" i="10"/>
  <c r="C2"/>
  <c r="B2" s="1"/>
  <c r="G2"/>
  <c r="G8" s="1"/>
  <c r="H25"/>
  <c r="B4"/>
  <c r="B3"/>
  <c r="F3"/>
  <c r="E8"/>
  <c r="E12" s="1"/>
  <c r="H9" s="1"/>
  <c r="D8"/>
  <c r="F2"/>
  <c r="O2" i="9"/>
  <c r="P2"/>
  <c r="Q2"/>
  <c r="R2"/>
  <c r="O128"/>
  <c r="P128"/>
  <c r="Q128"/>
  <c r="R128"/>
  <c r="O274"/>
  <c r="P274"/>
  <c r="Q274"/>
  <c r="R274"/>
  <c r="C8" i="10" l="1"/>
  <c r="F8"/>
  <c r="B8"/>
  <c r="F42" i="4"/>
  <c r="C11"/>
  <c r="D41" l="1"/>
  <c r="D43" s="1"/>
  <c r="F41"/>
  <c r="E11" i="10"/>
  <c r="F9" s="1"/>
  <c r="O315" i="9"/>
  <c r="P315"/>
  <c r="Q315"/>
  <c r="R315"/>
  <c r="O318"/>
  <c r="P318"/>
  <c r="Q318"/>
  <c r="R318"/>
  <c r="R316"/>
  <c r="Q316"/>
  <c r="P316"/>
  <c r="O316"/>
  <c r="O185"/>
  <c r="P185"/>
  <c r="Q185"/>
  <c r="R185"/>
  <c r="O23"/>
  <c r="P23"/>
  <c r="Q23"/>
  <c r="R23"/>
  <c r="O24"/>
  <c r="P24"/>
  <c r="Q24"/>
  <c r="R24"/>
  <c r="O25"/>
  <c r="P25"/>
  <c r="Q25"/>
  <c r="R25"/>
  <c r="O26"/>
  <c r="P26"/>
  <c r="Q26"/>
  <c r="R26"/>
  <c r="O22"/>
  <c r="P22"/>
  <c r="Q22"/>
  <c r="R22"/>
  <c r="O246" l="1"/>
  <c r="P246"/>
  <c r="Q246"/>
  <c r="R246"/>
  <c r="O183" l="1"/>
  <c r="P183"/>
  <c r="Q183"/>
  <c r="R183"/>
  <c r="B1" i="8" l="1"/>
  <c r="O57" i="9"/>
  <c r="P57"/>
  <c r="Q57"/>
  <c r="R57"/>
  <c r="R16"/>
  <c r="Q16"/>
  <c r="P16"/>
  <c r="O16"/>
  <c r="O12"/>
  <c r="P12"/>
  <c r="Q12"/>
  <c r="R12"/>
  <c r="W324" l="1"/>
  <c r="R306"/>
  <c r="Q306"/>
  <c r="P306"/>
  <c r="O306"/>
  <c r="R250"/>
  <c r="Q250"/>
  <c r="P250"/>
  <c r="O250"/>
  <c r="R239"/>
  <c r="Q239"/>
  <c r="P239"/>
  <c r="O239"/>
  <c r="R187"/>
  <c r="Q187"/>
  <c r="P187"/>
  <c r="O187"/>
  <c r="R165"/>
  <c r="Q165"/>
  <c r="P165"/>
  <c r="O165"/>
  <c r="R122"/>
  <c r="Q122"/>
  <c r="P122"/>
  <c r="O122"/>
  <c r="R121"/>
  <c r="Q121"/>
  <c r="P121"/>
  <c r="O121"/>
  <c r="R91"/>
  <c r="Q91"/>
  <c r="P91"/>
  <c r="O91"/>
  <c r="R15"/>
  <c r="Q15"/>
  <c r="P15"/>
  <c r="O15"/>
  <c r="R9"/>
  <c r="Q9"/>
  <c r="P9"/>
  <c r="O9"/>
  <c r="R322"/>
  <c r="Q322"/>
  <c r="P322"/>
  <c r="O322"/>
  <c r="R314"/>
  <c r="Q314"/>
  <c r="P314"/>
  <c r="O314"/>
  <c r="R307"/>
  <c r="Q307"/>
  <c r="P307"/>
  <c r="O307"/>
  <c r="R305"/>
  <c r="Q305"/>
  <c r="P305"/>
  <c r="O305"/>
  <c r="R302"/>
  <c r="Q302"/>
  <c r="P302"/>
  <c r="O302"/>
  <c r="R301"/>
  <c r="Q301"/>
  <c r="P301"/>
  <c r="O301"/>
  <c r="R299"/>
  <c r="Q299"/>
  <c r="P299"/>
  <c r="O299"/>
  <c r="R297"/>
  <c r="Q297"/>
  <c r="P297"/>
  <c r="O297"/>
  <c r="R295"/>
  <c r="Q295"/>
  <c r="P295"/>
  <c r="O295"/>
  <c r="R293"/>
  <c r="Q293"/>
  <c r="P293"/>
  <c r="O293"/>
  <c r="R291"/>
  <c r="Q291"/>
  <c r="P291"/>
  <c r="O291"/>
  <c r="R289"/>
  <c r="Q289"/>
  <c r="P289"/>
  <c r="O289"/>
  <c r="R283"/>
  <c r="Q283"/>
  <c r="P283"/>
  <c r="O283"/>
  <c r="R278"/>
  <c r="Q278"/>
  <c r="P278"/>
  <c r="O278"/>
  <c r="R269"/>
  <c r="Q269"/>
  <c r="P269"/>
  <c r="O269"/>
  <c r="R259"/>
  <c r="Q259"/>
  <c r="P259"/>
  <c r="O259"/>
  <c r="R253"/>
  <c r="Q253"/>
  <c r="P253"/>
  <c r="O253"/>
  <c r="R158"/>
  <c r="Q158"/>
  <c r="P158"/>
  <c r="O158"/>
  <c r="R137"/>
  <c r="Q137"/>
  <c r="P137"/>
  <c r="O137"/>
  <c r="R88"/>
  <c r="Q88"/>
  <c r="P88"/>
  <c r="O88"/>
  <c r="R80"/>
  <c r="Q80"/>
  <c r="P80"/>
  <c r="O80"/>
  <c r="R73"/>
  <c r="Q73"/>
  <c r="P73"/>
  <c r="O73"/>
  <c r="R71"/>
  <c r="Q71"/>
  <c r="P71"/>
  <c r="O71"/>
  <c r="R54"/>
  <c r="Q54"/>
  <c r="P54"/>
  <c r="O54"/>
  <c r="R50"/>
  <c r="Q50"/>
  <c r="P50"/>
  <c r="O50"/>
  <c r="R49"/>
  <c r="Q49"/>
  <c r="P49"/>
  <c r="O49"/>
  <c r="R46"/>
  <c r="Q46"/>
  <c r="P46"/>
  <c r="O46"/>
  <c r="R44"/>
  <c r="Q44"/>
  <c r="P44"/>
  <c r="O44"/>
  <c r="R43"/>
  <c r="Q43"/>
  <c r="P43"/>
  <c r="O43"/>
  <c r="R38"/>
  <c r="Q38"/>
  <c r="P38"/>
  <c r="O38"/>
  <c r="R36"/>
  <c r="Q36"/>
  <c r="P36"/>
  <c r="O36"/>
  <c r="R32"/>
  <c r="Q32"/>
  <c r="P32"/>
  <c r="O32"/>
  <c r="R31"/>
  <c r="Q31"/>
  <c r="P31"/>
  <c r="O31"/>
  <c r="R21"/>
  <c r="Q21"/>
  <c r="P21"/>
  <c r="O21"/>
  <c r="R4"/>
  <c r="Q4"/>
  <c r="P4"/>
  <c r="O4"/>
  <c r="R241"/>
  <c r="Q241"/>
  <c r="P241"/>
  <c r="O241"/>
  <c r="R182"/>
  <c r="Q182"/>
  <c r="P182"/>
  <c r="O182"/>
  <c r="R321"/>
  <c r="Q321"/>
  <c r="P321"/>
  <c r="O321"/>
  <c r="R320"/>
  <c r="Q320"/>
  <c r="P320"/>
  <c r="O320"/>
  <c r="R313"/>
  <c r="Q313"/>
  <c r="P313"/>
  <c r="O313"/>
  <c r="R312"/>
  <c r="Q312"/>
  <c r="P312"/>
  <c r="O312"/>
  <c r="R311"/>
  <c r="Q311"/>
  <c r="P311"/>
  <c r="O311"/>
  <c r="R310"/>
  <c r="Q310"/>
  <c r="P310"/>
  <c r="O310"/>
  <c r="R309"/>
  <c r="Q309"/>
  <c r="P309"/>
  <c r="O309"/>
  <c r="R308"/>
  <c r="Q308"/>
  <c r="P308"/>
  <c r="O308"/>
  <c r="R300"/>
  <c r="Q300"/>
  <c r="P300"/>
  <c r="O300"/>
  <c r="R292"/>
  <c r="Q292"/>
  <c r="P292"/>
  <c r="O292"/>
  <c r="R290"/>
  <c r="Q290"/>
  <c r="P290"/>
  <c r="O290"/>
  <c r="R287"/>
  <c r="Q287"/>
  <c r="P287"/>
  <c r="O287"/>
  <c r="R281"/>
  <c r="Q281"/>
  <c r="P281"/>
  <c r="O281"/>
  <c r="R279"/>
  <c r="Q279"/>
  <c r="P279"/>
  <c r="O279"/>
  <c r="R276"/>
  <c r="Q276"/>
  <c r="P276"/>
  <c r="O276"/>
  <c r="R275"/>
  <c r="Q275"/>
  <c r="P275"/>
  <c r="O275"/>
  <c r="R271"/>
  <c r="Q271"/>
  <c r="P271"/>
  <c r="O271"/>
  <c r="R270"/>
  <c r="Q270"/>
  <c r="P270"/>
  <c r="O270"/>
  <c r="R268"/>
  <c r="Q268"/>
  <c r="P268"/>
  <c r="O268"/>
  <c r="R267"/>
  <c r="Q267"/>
  <c r="P267"/>
  <c r="O267"/>
  <c r="R266"/>
  <c r="Q266"/>
  <c r="P266"/>
  <c r="O266"/>
  <c r="R264"/>
  <c r="Q264"/>
  <c r="P264"/>
  <c r="O264"/>
  <c r="R263"/>
  <c r="Q263"/>
  <c r="P263"/>
  <c r="O263"/>
  <c r="R262"/>
  <c r="Q262"/>
  <c r="P262"/>
  <c r="O262"/>
  <c r="R261"/>
  <c r="Q261"/>
  <c r="P261"/>
  <c r="O261"/>
  <c r="R260"/>
  <c r="Q260"/>
  <c r="P260"/>
  <c r="O260"/>
  <c r="R258"/>
  <c r="Q258"/>
  <c r="P258"/>
  <c r="O258"/>
  <c r="R256"/>
  <c r="Q256"/>
  <c r="P256"/>
  <c r="O256"/>
  <c r="R254"/>
  <c r="Q254"/>
  <c r="P254"/>
  <c r="O254"/>
  <c r="R252"/>
  <c r="Q252"/>
  <c r="P252"/>
  <c r="O252"/>
  <c r="R249"/>
  <c r="Q249"/>
  <c r="P249"/>
  <c r="O249"/>
  <c r="R248"/>
  <c r="Q248"/>
  <c r="P248"/>
  <c r="O248"/>
  <c r="R244"/>
  <c r="Q244"/>
  <c r="P244"/>
  <c r="O244"/>
  <c r="R243"/>
  <c r="Q243"/>
  <c r="P243"/>
  <c r="O243"/>
  <c r="R242"/>
  <c r="Q242"/>
  <c r="P242"/>
  <c r="O242"/>
  <c r="R236"/>
  <c r="Q236"/>
  <c r="P236"/>
  <c r="O236"/>
  <c r="R234"/>
  <c r="Q234"/>
  <c r="P234"/>
  <c r="O234"/>
  <c r="R231"/>
  <c r="Q231"/>
  <c r="P231"/>
  <c r="O231"/>
  <c r="R230"/>
  <c r="Q230"/>
  <c r="P230"/>
  <c r="O230"/>
  <c r="R228"/>
  <c r="Q228"/>
  <c r="P228"/>
  <c r="O228"/>
  <c r="R226"/>
  <c r="Q226"/>
  <c r="P226"/>
  <c r="O226"/>
  <c r="R225"/>
  <c r="Q225"/>
  <c r="P225"/>
  <c r="O225"/>
  <c r="R223"/>
  <c r="Q223"/>
  <c r="P223"/>
  <c r="O223"/>
  <c r="R222"/>
  <c r="Q222"/>
  <c r="P222"/>
  <c r="O222"/>
  <c r="R221"/>
  <c r="Q221"/>
  <c r="P221"/>
  <c r="O221"/>
  <c r="R220"/>
  <c r="Q220"/>
  <c r="P220"/>
  <c r="O220"/>
  <c r="R219"/>
  <c r="Q219"/>
  <c r="P219"/>
  <c r="O219"/>
  <c r="R216"/>
  <c r="Q216"/>
  <c r="P216"/>
  <c r="O216"/>
  <c r="R215"/>
  <c r="Q215"/>
  <c r="P215"/>
  <c r="O215"/>
  <c r="R213"/>
  <c r="Q213"/>
  <c r="P213"/>
  <c r="O213"/>
  <c r="R212"/>
  <c r="Q212"/>
  <c r="P212"/>
  <c r="O212"/>
  <c r="R210"/>
  <c r="Q210"/>
  <c r="P210"/>
  <c r="O210"/>
  <c r="R209"/>
  <c r="Q209"/>
  <c r="P209"/>
  <c r="O209"/>
  <c r="R208"/>
  <c r="Q208"/>
  <c r="P208"/>
  <c r="O208"/>
  <c r="R207"/>
  <c r="Q207"/>
  <c r="P207"/>
  <c r="O207"/>
  <c r="R206"/>
  <c r="Q206"/>
  <c r="P206"/>
  <c r="O206"/>
  <c r="R205"/>
  <c r="Q205"/>
  <c r="P205"/>
  <c r="O205"/>
  <c r="R204"/>
  <c r="Q204"/>
  <c r="P204"/>
  <c r="O204"/>
  <c r="R203"/>
  <c r="Q203"/>
  <c r="P203"/>
  <c r="O203"/>
  <c r="R202"/>
  <c r="Q202"/>
  <c r="P202"/>
  <c r="O202"/>
  <c r="R200"/>
  <c r="Q200"/>
  <c r="P200"/>
  <c r="O200"/>
  <c r="R199"/>
  <c r="Q199"/>
  <c r="P199"/>
  <c r="O199"/>
  <c r="R197"/>
  <c r="Q197"/>
  <c r="P197"/>
  <c r="O197"/>
  <c r="R194"/>
  <c r="Q194"/>
  <c r="P194"/>
  <c r="O194"/>
  <c r="R192"/>
  <c r="Q192"/>
  <c r="P192"/>
  <c r="O192"/>
  <c r="R191"/>
  <c r="Q191"/>
  <c r="P191"/>
  <c r="O191"/>
  <c r="R190"/>
  <c r="Q190"/>
  <c r="P190"/>
  <c r="O190"/>
  <c r="R189"/>
  <c r="Q189"/>
  <c r="P189"/>
  <c r="O189"/>
  <c r="R186"/>
  <c r="Q186"/>
  <c r="P186"/>
  <c r="O186"/>
  <c r="R180"/>
  <c r="Q180"/>
  <c r="P180"/>
  <c r="O180"/>
  <c r="R175"/>
  <c r="Q175"/>
  <c r="P175"/>
  <c r="O175"/>
  <c r="R176"/>
  <c r="Q176"/>
  <c r="P176"/>
  <c r="O176"/>
  <c r="R174"/>
  <c r="Q174"/>
  <c r="P174"/>
  <c r="O174"/>
  <c r="R171"/>
  <c r="Q171"/>
  <c r="P171"/>
  <c r="O171"/>
  <c r="R172"/>
  <c r="Q172"/>
  <c r="P172"/>
  <c r="O172"/>
  <c r="R170"/>
  <c r="Q170"/>
  <c r="P170"/>
  <c r="O170"/>
  <c r="R169"/>
  <c r="Q169"/>
  <c r="P169"/>
  <c r="O169"/>
  <c r="R168"/>
  <c r="Q168"/>
  <c r="P168"/>
  <c r="O168"/>
  <c r="R167"/>
  <c r="Q167"/>
  <c r="P167"/>
  <c r="O167"/>
  <c r="R166"/>
  <c r="Q166"/>
  <c r="P166"/>
  <c r="O166"/>
  <c r="R164"/>
  <c r="Q164"/>
  <c r="P164"/>
  <c r="O164"/>
  <c r="R163"/>
  <c r="Q163"/>
  <c r="P163"/>
  <c r="O163"/>
  <c r="R162"/>
  <c r="Q162"/>
  <c r="P162"/>
  <c r="O162"/>
  <c r="R161"/>
  <c r="Q161"/>
  <c r="P161"/>
  <c r="O161"/>
  <c r="R160"/>
  <c r="Q160"/>
  <c r="P160"/>
  <c r="O160"/>
  <c r="R157"/>
  <c r="Q157"/>
  <c r="P157"/>
  <c r="O157"/>
  <c r="R154"/>
  <c r="Q154"/>
  <c r="P154"/>
  <c r="O154"/>
  <c r="R152"/>
  <c r="Q152"/>
  <c r="P152"/>
  <c r="O152"/>
  <c r="R151"/>
  <c r="Q151"/>
  <c r="P151"/>
  <c r="O151"/>
  <c r="R150"/>
  <c r="Q150"/>
  <c r="P150"/>
  <c r="O150"/>
  <c r="R149"/>
  <c r="Q149"/>
  <c r="P149"/>
  <c r="O149"/>
  <c r="R146"/>
  <c r="Q146"/>
  <c r="P146"/>
  <c r="O146"/>
  <c r="R145"/>
  <c r="Q145"/>
  <c r="P145"/>
  <c r="O145"/>
  <c r="R144"/>
  <c r="Q144"/>
  <c r="P144"/>
  <c r="O144"/>
  <c r="R142"/>
  <c r="Q142"/>
  <c r="P142"/>
  <c r="O142"/>
  <c r="R140"/>
  <c r="Q140"/>
  <c r="P140"/>
  <c r="O140"/>
  <c r="R139"/>
  <c r="Q139"/>
  <c r="P139"/>
  <c r="O139"/>
  <c r="R138"/>
  <c r="Q138"/>
  <c r="P138"/>
  <c r="O138"/>
  <c r="R136"/>
  <c r="Q136"/>
  <c r="P136"/>
  <c r="O136"/>
  <c r="R135"/>
  <c r="Q135"/>
  <c r="P135"/>
  <c r="O135"/>
  <c r="R134"/>
  <c r="Q134"/>
  <c r="P134"/>
  <c r="O134"/>
  <c r="R133"/>
  <c r="Q133"/>
  <c r="P133"/>
  <c r="O133"/>
  <c r="R130"/>
  <c r="Q130"/>
  <c r="P130"/>
  <c r="O130"/>
  <c r="R126"/>
  <c r="Q126"/>
  <c r="P126"/>
  <c r="O126"/>
  <c r="R125"/>
  <c r="Q125"/>
  <c r="P125"/>
  <c r="O125"/>
  <c r="R124"/>
  <c r="Q124"/>
  <c r="P124"/>
  <c r="O124"/>
  <c r="R123"/>
  <c r="Q123"/>
  <c r="P123"/>
  <c r="O123"/>
  <c r="R119"/>
  <c r="Q119"/>
  <c r="P119"/>
  <c r="O119"/>
  <c r="R117"/>
  <c r="Q117"/>
  <c r="P117"/>
  <c r="O117"/>
  <c r="R115"/>
  <c r="Q115"/>
  <c r="P115"/>
  <c r="O115"/>
  <c r="R113"/>
  <c r="Q113"/>
  <c r="P113"/>
  <c r="O113"/>
  <c r="R112"/>
  <c r="Q112"/>
  <c r="P112"/>
  <c r="O112"/>
  <c r="R111"/>
  <c r="Q111"/>
  <c r="P111"/>
  <c r="O111"/>
  <c r="R109"/>
  <c r="Q109"/>
  <c r="P109"/>
  <c r="O109"/>
  <c r="R108"/>
  <c r="Q108"/>
  <c r="P108"/>
  <c r="O108"/>
  <c r="R107"/>
  <c r="Q107"/>
  <c r="P107"/>
  <c r="O107"/>
  <c r="R106"/>
  <c r="Q106"/>
  <c r="P106"/>
  <c r="O106"/>
  <c r="R105"/>
  <c r="Q105"/>
  <c r="P105"/>
  <c r="O105"/>
  <c r="R104"/>
  <c r="Q104"/>
  <c r="P104"/>
  <c r="O104"/>
  <c r="R103"/>
  <c r="Q103"/>
  <c r="P103"/>
  <c r="O103"/>
  <c r="R102"/>
  <c r="Q102"/>
  <c r="P102"/>
  <c r="O102"/>
  <c r="R99"/>
  <c r="Q99"/>
  <c r="P99"/>
  <c r="O99"/>
  <c r="R98"/>
  <c r="Q98"/>
  <c r="P98"/>
  <c r="O98"/>
  <c r="R97"/>
  <c r="Q97"/>
  <c r="P97"/>
  <c r="O97"/>
  <c r="R96"/>
  <c r="Q96"/>
  <c r="P96"/>
  <c r="O96"/>
  <c r="R93"/>
  <c r="Q93"/>
  <c r="P93"/>
  <c r="O93"/>
  <c r="R92"/>
  <c r="Q92"/>
  <c r="P92"/>
  <c r="O92"/>
  <c r="R90"/>
  <c r="Q90"/>
  <c r="P90"/>
  <c r="O90"/>
  <c r="R89"/>
  <c r="Q89"/>
  <c r="P89"/>
  <c r="O89"/>
  <c r="R86"/>
  <c r="Q86"/>
  <c r="P86"/>
  <c r="O86"/>
  <c r="R87"/>
  <c r="Q87"/>
  <c r="P87"/>
  <c r="O87"/>
  <c r="R85"/>
  <c r="Q85"/>
  <c r="P85"/>
  <c r="O85"/>
  <c r="R83"/>
  <c r="Q83"/>
  <c r="P83"/>
  <c r="O83"/>
  <c r="R82"/>
  <c r="Q82"/>
  <c r="P82"/>
  <c r="O82"/>
  <c r="R81"/>
  <c r="Q81"/>
  <c r="P81"/>
  <c r="O81"/>
  <c r="R79"/>
  <c r="Q79"/>
  <c r="P79"/>
  <c r="O79"/>
  <c r="R78"/>
  <c r="Q78"/>
  <c r="P78"/>
  <c r="O78"/>
  <c r="R77"/>
  <c r="Q77"/>
  <c r="P77"/>
  <c r="O77"/>
  <c r="R76"/>
  <c r="Q76"/>
  <c r="P76"/>
  <c r="O76"/>
  <c r="R69"/>
  <c r="Q69"/>
  <c r="P69"/>
  <c r="O69"/>
  <c r="R67"/>
  <c r="Q67"/>
  <c r="P67"/>
  <c r="O67"/>
  <c r="R66"/>
  <c r="Q66"/>
  <c r="P66"/>
  <c r="O66"/>
  <c r="R65"/>
  <c r="Q65"/>
  <c r="P65"/>
  <c r="O65"/>
  <c r="R64"/>
  <c r="Q64"/>
  <c r="P64"/>
  <c r="O64"/>
  <c r="R63"/>
  <c r="Q63"/>
  <c r="P63"/>
  <c r="O63"/>
  <c r="R62"/>
  <c r="Q62"/>
  <c r="P62"/>
  <c r="O62"/>
  <c r="R61"/>
  <c r="Q61"/>
  <c r="P61"/>
  <c r="O61"/>
  <c r="R60"/>
  <c r="Q60"/>
  <c r="P60"/>
  <c r="O60"/>
  <c r="R59"/>
  <c r="Q59"/>
  <c r="P59"/>
  <c r="O59"/>
  <c r="R58"/>
  <c r="Q58"/>
  <c r="P58"/>
  <c r="O58"/>
  <c r="R51"/>
  <c r="Q51"/>
  <c r="P51"/>
  <c r="O51"/>
  <c r="R48"/>
  <c r="Q48"/>
  <c r="P48"/>
  <c r="O48"/>
  <c r="R42"/>
  <c r="Q42"/>
  <c r="P42"/>
  <c r="O42"/>
  <c r="R41"/>
  <c r="Q41"/>
  <c r="P41"/>
  <c r="O41"/>
  <c r="R40"/>
  <c r="Q40"/>
  <c r="P40"/>
  <c r="O40"/>
  <c r="R39"/>
  <c r="Q39"/>
  <c r="P39"/>
  <c r="O39"/>
  <c r="R37"/>
  <c r="Q37"/>
  <c r="P37"/>
  <c r="O37"/>
  <c r="R35"/>
  <c r="Q35"/>
  <c r="P35"/>
  <c r="O35"/>
  <c r="R34"/>
  <c r="Q34"/>
  <c r="P34"/>
  <c r="O34"/>
  <c r="R33"/>
  <c r="Q33"/>
  <c r="P33"/>
  <c r="O33"/>
  <c r="R29"/>
  <c r="Q29"/>
  <c r="P29"/>
  <c r="O29"/>
  <c r="R28"/>
  <c r="Q28"/>
  <c r="P28"/>
  <c r="O28"/>
  <c r="R27"/>
  <c r="Q27"/>
  <c r="P27"/>
  <c r="O27"/>
  <c r="R18"/>
  <c r="Q18"/>
  <c r="P18"/>
  <c r="O18"/>
  <c r="R17"/>
  <c r="Q17"/>
  <c r="P17"/>
  <c r="O17"/>
  <c r="R14"/>
  <c r="Q14"/>
  <c r="P14"/>
  <c r="O14"/>
  <c r="R13"/>
  <c r="Q13"/>
  <c r="P13"/>
  <c r="O13"/>
  <c r="R10"/>
  <c r="Q10"/>
  <c r="P10"/>
  <c r="O10"/>
  <c r="R7"/>
  <c r="Q7"/>
  <c r="P7"/>
  <c r="O7"/>
  <c r="R173"/>
  <c r="Q173"/>
  <c r="P173"/>
  <c r="O173"/>
  <c r="R47"/>
  <c r="Q47"/>
  <c r="P47"/>
  <c r="O47"/>
  <c r="R245"/>
  <c r="Q245"/>
  <c r="P245"/>
  <c r="O245"/>
  <c r="R237"/>
  <c r="Q237"/>
  <c r="P237"/>
  <c r="O237"/>
  <c r="R235"/>
  <c r="Q235"/>
  <c r="P235"/>
  <c r="O235"/>
  <c r="R218"/>
  <c r="Q218"/>
  <c r="P218"/>
  <c r="O218"/>
  <c r="R201"/>
  <c r="Q201"/>
  <c r="P201"/>
  <c r="O201"/>
  <c r="R19"/>
  <c r="Q19"/>
  <c r="P19"/>
  <c r="O19"/>
  <c r="R286"/>
  <c r="Q286"/>
  <c r="P286"/>
  <c r="O286"/>
  <c r="R288"/>
  <c r="Q288"/>
  <c r="P288"/>
  <c r="O288"/>
  <c r="R255"/>
  <c r="Q255"/>
  <c r="P255"/>
  <c r="O255"/>
  <c r="R251"/>
  <c r="Q251"/>
  <c r="P251"/>
  <c r="O251"/>
  <c r="R214"/>
  <c r="Q214"/>
  <c r="P214"/>
  <c r="O214"/>
  <c r="R101"/>
  <c r="Q101"/>
  <c r="P101"/>
  <c r="O101"/>
  <c r="R100"/>
  <c r="Q100"/>
  <c r="P100"/>
  <c r="O100"/>
  <c r="R277"/>
  <c r="Q277"/>
  <c r="P277"/>
  <c r="O277"/>
  <c r="R11"/>
  <c r="Q11"/>
  <c r="P11"/>
  <c r="O11"/>
  <c r="R127"/>
  <c r="Q127"/>
  <c r="P127"/>
  <c r="O127"/>
  <c r="R116"/>
  <c r="Q116"/>
  <c r="P116"/>
  <c r="O116"/>
  <c r="R232"/>
  <c r="Q232"/>
  <c r="P232"/>
  <c r="O232"/>
  <c r="R68"/>
  <c r="Q68"/>
  <c r="P68"/>
  <c r="O68"/>
  <c r="R53"/>
  <c r="Q53"/>
  <c r="P53"/>
  <c r="O53"/>
  <c r="R240"/>
  <c r="Q240"/>
  <c r="P240"/>
  <c r="O240"/>
  <c r="R303"/>
  <c r="Q303"/>
  <c r="P303"/>
  <c r="O303"/>
  <c r="R178"/>
  <c r="Q178"/>
  <c r="P178"/>
  <c r="O178"/>
  <c r="R30"/>
  <c r="Q30"/>
  <c r="P30"/>
  <c r="O30"/>
  <c r="R20"/>
  <c r="Q20"/>
  <c r="P20"/>
  <c r="O20"/>
  <c r="R319"/>
  <c r="Q319"/>
  <c r="P319"/>
  <c r="O319"/>
  <c r="R317"/>
  <c r="Q317"/>
  <c r="P317"/>
  <c r="O317"/>
  <c r="R298"/>
  <c r="Q298"/>
  <c r="P298"/>
  <c r="O298"/>
  <c r="R294"/>
  <c r="Q294"/>
  <c r="P294"/>
  <c r="O294"/>
  <c r="R280"/>
  <c r="Q280"/>
  <c r="P280"/>
  <c r="O280"/>
  <c r="R273"/>
  <c r="Q273"/>
  <c r="P273"/>
  <c r="O273"/>
  <c r="R272"/>
  <c r="Q272"/>
  <c r="P272"/>
  <c r="O272"/>
  <c r="R247"/>
  <c r="Q247"/>
  <c r="P247"/>
  <c r="O247"/>
  <c r="R233"/>
  <c r="Q233"/>
  <c r="P233"/>
  <c r="O233"/>
  <c r="R227"/>
  <c r="Q227"/>
  <c r="P227"/>
  <c r="O227"/>
  <c r="R217"/>
  <c r="Q217"/>
  <c r="P217"/>
  <c r="O217"/>
  <c r="R196"/>
  <c r="Q196"/>
  <c r="P196"/>
  <c r="O196"/>
  <c r="R193"/>
  <c r="Q193"/>
  <c r="P193"/>
  <c r="O193"/>
  <c r="R184"/>
  <c r="Q184"/>
  <c r="P184"/>
  <c r="O184"/>
  <c r="R181"/>
  <c r="Q181"/>
  <c r="P181"/>
  <c r="O181"/>
  <c r="R179"/>
  <c r="Q179"/>
  <c r="P179"/>
  <c r="O179"/>
  <c r="R177"/>
  <c r="Q177"/>
  <c r="P177"/>
  <c r="O177"/>
  <c r="R148"/>
  <c r="Q148"/>
  <c r="P148"/>
  <c r="O148"/>
  <c r="R141"/>
  <c r="Q141"/>
  <c r="P141"/>
  <c r="O141"/>
  <c r="R114"/>
  <c r="Q114"/>
  <c r="P114"/>
  <c r="O114"/>
  <c r="R110"/>
  <c r="Q110"/>
  <c r="P110"/>
  <c r="O110"/>
  <c r="R75"/>
  <c r="Q75"/>
  <c r="P75"/>
  <c r="O75"/>
  <c r="R70"/>
  <c r="Q70"/>
  <c r="P70"/>
  <c r="O70"/>
  <c r="R56"/>
  <c r="Q56"/>
  <c r="P56"/>
  <c r="O56"/>
  <c r="R52"/>
  <c r="Q52"/>
  <c r="P52"/>
  <c r="O52"/>
  <c r="R45"/>
  <c r="Q45"/>
  <c r="P45"/>
  <c r="O45"/>
  <c r="R8"/>
  <c r="Q8"/>
  <c r="P8"/>
  <c r="O8"/>
  <c r="R6"/>
  <c r="Q6"/>
  <c r="P6"/>
  <c r="O6"/>
  <c r="R3"/>
  <c r="Q3"/>
  <c r="P3"/>
  <c r="O3"/>
  <c r="R285"/>
  <c r="Q285"/>
  <c r="P285"/>
  <c r="O285"/>
  <c r="R156"/>
  <c r="Q156"/>
  <c r="P156"/>
  <c r="O156"/>
  <c r="R55"/>
  <c r="Q55"/>
  <c r="P55"/>
  <c r="O55"/>
  <c r="R120"/>
  <c r="Q120"/>
  <c r="P120"/>
  <c r="O120"/>
  <c r="R296"/>
  <c r="Q296"/>
  <c r="P296"/>
  <c r="O296"/>
  <c r="R282"/>
  <c r="Q282"/>
  <c r="P282"/>
  <c r="O282"/>
  <c r="R257"/>
  <c r="Q257"/>
  <c r="P257"/>
  <c r="O257"/>
  <c r="R195"/>
  <c r="Q195"/>
  <c r="P195"/>
  <c r="O195"/>
  <c r="R95"/>
  <c r="Q95"/>
  <c r="P95"/>
  <c r="O95"/>
  <c r="R72"/>
  <c r="Q72"/>
  <c r="P72"/>
  <c r="O72"/>
  <c r="R131"/>
  <c r="Q131"/>
  <c r="P131"/>
  <c r="O131"/>
  <c r="R238"/>
  <c r="Q238"/>
  <c r="P238"/>
  <c r="O238"/>
  <c r="R5"/>
  <c r="Q5"/>
  <c r="P5"/>
  <c r="O5"/>
  <c r="R304"/>
  <c r="Q304"/>
  <c r="P304"/>
  <c r="O304"/>
  <c r="Q265"/>
  <c r="P265"/>
  <c r="O265"/>
  <c r="R229"/>
  <c r="Q229"/>
  <c r="P229"/>
  <c r="O229"/>
  <c r="R188"/>
  <c r="Q188"/>
  <c r="P188"/>
  <c r="O188"/>
  <c r="R155"/>
  <c r="Q155"/>
  <c r="P155"/>
  <c r="O155"/>
  <c r="R147"/>
  <c r="Q147"/>
  <c r="P147"/>
  <c r="O147"/>
  <c r="R143"/>
  <c r="Q143"/>
  <c r="P143"/>
  <c r="O143"/>
  <c r="R132"/>
  <c r="Q132"/>
  <c r="P132"/>
  <c r="O132"/>
  <c r="R94"/>
  <c r="Q94"/>
  <c r="P94"/>
  <c r="O94"/>
  <c r="R84"/>
  <c r="Q84"/>
  <c r="P84"/>
  <c r="O84"/>
  <c r="R74"/>
  <c r="Q74"/>
  <c r="P74"/>
  <c r="O74"/>
  <c r="R284"/>
  <c r="Q284"/>
  <c r="P284"/>
  <c r="O284"/>
  <c r="R211"/>
  <c r="Q211"/>
  <c r="P211"/>
  <c r="O211"/>
  <c r="R198"/>
  <c r="Q198"/>
  <c r="P198"/>
  <c r="O198"/>
  <c r="R153"/>
  <c r="Q153"/>
  <c r="P153"/>
  <c r="O153"/>
  <c r="R129"/>
  <c r="Q129"/>
  <c r="P129"/>
  <c r="O129"/>
  <c r="R118"/>
  <c r="Q118"/>
  <c r="P118"/>
  <c r="O118"/>
  <c r="R159"/>
  <c r="Q159"/>
  <c r="P159"/>
  <c r="O159"/>
  <c r="O324" l="1"/>
  <c r="S324"/>
  <c r="S325"/>
  <c r="J325" s="1"/>
  <c r="S326" l="1"/>
  <c r="L325"/>
  <c r="K325"/>
  <c r="M325"/>
  <c r="E43" i="4" l="1"/>
  <c r="E45" s="1"/>
  <c r="F43"/>
</calcChain>
</file>

<file path=xl/sharedStrings.xml><?xml version="1.0" encoding="utf-8"?>
<sst xmlns="http://schemas.openxmlformats.org/spreadsheetml/2006/main" count="7247" uniqueCount="2377">
  <si>
    <t>time</t>
  </si>
  <si>
    <t>aaz-20120715-2-Nekmese-Oma-2.012</t>
  </si>
  <si>
    <t>U</t>
  </si>
  <si>
    <t>M</t>
  </si>
  <si>
    <t>V1</t>
  </si>
  <si>
    <t>V2</t>
  </si>
  <si>
    <t>aaz-20120715-3-Nekmese-KusnawiBani-1.016</t>
  </si>
  <si>
    <t>ma</t>
  </si>
  <si>
    <t>notes</t>
  </si>
  <si>
    <t>nema/iim</t>
  </si>
  <si>
    <t>V1 final of SVC</t>
  </si>
  <si>
    <t>aaz-20120715-4-Nekmese-KusnawiBani-2.034</t>
  </si>
  <si>
    <t>te</t>
  </si>
  <si>
    <t>mes</t>
  </si>
  <si>
    <t>aaz-20120715-4-Nekmese-KusnawiBani-2.168</t>
  </si>
  <si>
    <t>S parallel?</t>
  </si>
  <si>
    <t>quote</t>
  </si>
  <si>
    <t>f</t>
  </si>
  <si>
    <t>v</t>
  </si>
  <si>
    <t>S parallel</t>
  </si>
  <si>
    <t>ee</t>
  </si>
  <si>
    <t>rari</t>
  </si>
  <si>
    <t>fa</t>
  </si>
  <si>
    <t>4 sentences away</t>
  </si>
  <si>
    <t>aaz-20130821-1-Nekmese-Funeral.009</t>
  </si>
  <si>
    <t>aaz-20130821-1-Nekmese-Funeral.030</t>
  </si>
  <si>
    <t>aaz-20130821-1-Nekmese-Funeral.092</t>
  </si>
  <si>
    <t>aaz-20130821-1-Nekmese-Funeral.093</t>
  </si>
  <si>
    <t>aaz-20130821-1-Nekmese-Funeral.111</t>
  </si>
  <si>
    <t>aaz-20130823-8-menangis.019</t>
  </si>
  <si>
    <t>aaz-20130825-3-LukasOra-Nekmese.019</t>
  </si>
  <si>
    <t>aaz-20130825-6-JonathanNamah-1.005</t>
  </si>
  <si>
    <t>aaz-20130825-6-JonathanNamah-1.006</t>
  </si>
  <si>
    <t>aaz-20130825-6-JonathanNamah-1.028</t>
  </si>
  <si>
    <t>aaz-20130825-6-JonathanNamah-1.068</t>
  </si>
  <si>
    <t>aaz-20130825-6-JonathanNamah-1.081</t>
  </si>
  <si>
    <t>aaz-20130825-6-JonathanNamah-1.093</t>
  </si>
  <si>
    <t>pitch</t>
  </si>
  <si>
    <t>fall</t>
  </si>
  <si>
    <t>rise</t>
  </si>
  <si>
    <t>high</t>
  </si>
  <si>
    <t>mid</t>
  </si>
  <si>
    <t>low</t>
  </si>
  <si>
    <t>aaz-20130823-8-menangis.056</t>
  </si>
  <si>
    <t>aaz-20130825-6-JonathanNamah-1.114</t>
  </si>
  <si>
    <t>aaz-20130825-6-JonathanNamah-1.162</t>
  </si>
  <si>
    <t>aaz-20130825-6-JonathanNamah-1.171</t>
  </si>
  <si>
    <t>aaz-20130825-6-JonathanNamah-1.180</t>
  </si>
  <si>
    <t>aaz-20130825-6-JonathanNamah-1.184</t>
  </si>
  <si>
    <t>aaz-20130825-6-JonathanNamah-1.191</t>
  </si>
  <si>
    <t>aaz-20130825-6-JonathanNamah-1.194</t>
  </si>
  <si>
    <t>aaz-20130825-6-JonathanNamah-1.210</t>
  </si>
  <si>
    <t>aaz-20130825-6-JonathanNamah-1.237</t>
  </si>
  <si>
    <t>aaz-20130825-6-JonathanNamah-1.316</t>
  </si>
  <si>
    <t>aaz-20130825-6-JonathanNamah-1.334</t>
  </si>
  <si>
    <t>aaz-20130825-6-JonathanNamah-1.344</t>
  </si>
  <si>
    <t>aaz-20130825-6-JonathanNamah-1.405</t>
  </si>
  <si>
    <t>aaz-20130825-6-JonathanNamah-1.407</t>
  </si>
  <si>
    <t>aaz-20130825-6-JonathanNamah-1.413</t>
  </si>
  <si>
    <t>aaz-20130825-6-JonathanNamah-1.441</t>
  </si>
  <si>
    <t>Uvp</t>
  </si>
  <si>
    <t>aaz-20130825-6-JonathanNamah-1.444</t>
  </si>
  <si>
    <t>elicits response/question</t>
  </si>
  <si>
    <t>aaz-20130825-6-JonathanNamah-1.448</t>
  </si>
  <si>
    <t>aaz-20130825-6-JonathanNamah-1.451</t>
  </si>
  <si>
    <t>onait</t>
  </si>
  <si>
    <t>aaz-20130825-6-JonathanNamah-1.465</t>
  </si>
  <si>
    <t>aaz-20130825-6-JonathanNamah-1.478</t>
  </si>
  <si>
    <t>aaz-20130825-7-JonathanNamah-2.032</t>
  </si>
  <si>
    <t>onaim</t>
  </si>
  <si>
    <t>aaz-20130825-7-JonathanNamah-2.093</t>
  </si>
  <si>
    <t>aaz-20130902-1-HeronimusBani-Cerita-JumatSenin.008</t>
  </si>
  <si>
    <t>aaz-20130902-1-HeronimusBani-Cerita-JumatSenin.044</t>
  </si>
  <si>
    <t>aaz-20130902-1-HeronimusBani-Cerita-JumatSenin.017</t>
  </si>
  <si>
    <t>aaz-20130906-1-JakopBani-percakapan.006</t>
  </si>
  <si>
    <t>aaz-20130906-1-JakopBani-percakapan.016</t>
  </si>
  <si>
    <t>aaz-20130906-1-JakopBani-percakapan.019</t>
  </si>
  <si>
    <t>aaz-20130906-1-JakopBani-percakapan.021</t>
  </si>
  <si>
    <t>aaz-20130906-1-JakopBani-percakapan.027</t>
  </si>
  <si>
    <t>aaz-20130906-1-JakopBani-percakapan.064</t>
  </si>
  <si>
    <t>aaz-20130906-1-JakopBani-percakapan.111</t>
  </si>
  <si>
    <t>aaz-20130907-3-FransBani-Cerita-1.004</t>
  </si>
  <si>
    <t>aaz-20130907-3-FransBani-Cerita-1.024</t>
  </si>
  <si>
    <t>aaz-20130907-3-FransBani-Cerita-1.073</t>
  </si>
  <si>
    <t>change of subject</t>
  </si>
  <si>
    <t>aaz-20130907-3-FransBani-Cerita-1.122</t>
  </si>
  <si>
    <t>aaz-20130907-3-FransBani-Cerita-1.139</t>
  </si>
  <si>
    <t>aaz-20130907-3-FransBani-Cerita-1.176</t>
  </si>
  <si>
    <t>aaz-20130907-3-FransBani-Cerita-1.171</t>
  </si>
  <si>
    <t>aaz-20130907-3-FransBani-Cerita-1.184</t>
  </si>
  <si>
    <t>aaz-20130907-4-FransBani-Cerita-2.044</t>
  </si>
  <si>
    <t>aaz-20130907-4-FransBani-Cerita-2.045</t>
  </si>
  <si>
    <t>aaz-20130907-4-FransBani-Cerita-2.016</t>
  </si>
  <si>
    <t>aaz-20130909-5-AlfonsusTakain-OmongMasala-3.006</t>
  </si>
  <si>
    <t>aaz-20130909-5-AlfonsusTakain-OmongMasala-3.008</t>
  </si>
  <si>
    <t>aaz-20130909-5-AlfonsusTakain-OmongMasala-3.009</t>
  </si>
  <si>
    <t>oo</t>
  </si>
  <si>
    <t>een</t>
  </si>
  <si>
    <t>ai'</t>
  </si>
  <si>
    <t>Q/A</t>
  </si>
  <si>
    <t>aaz-20130911-2-DominggusBani-HenkiOra-CeritaOtoJato.007</t>
  </si>
  <si>
    <t>aaz-20130911-2-DominggusBani-HenkiOra-CeritaOtoJato.016</t>
  </si>
  <si>
    <t>aaz-20130911-2-DominggusBani-HenkiOra-CeritaOtoJato.017</t>
  </si>
  <si>
    <t>aaz-20130911-2-DominggusBani-HenkiOra-CeritaOtoJato.019</t>
  </si>
  <si>
    <t>aaz-20130913-1-ItkaNenoharan-MerpatiTakain-Cerita.001</t>
  </si>
  <si>
    <t>aaz-20130913-1-ItkaNenoharan-MerpatiTakain-Cerita.011</t>
  </si>
  <si>
    <t>4 intervening verbs</t>
  </si>
  <si>
    <t>aaz-20130913-1-ItkaNenoharan-MerpatiTakain-Cerita.044</t>
  </si>
  <si>
    <t>aaz-20130913-1-ItkaNenoharan-MerpatiTakain-Cerita.068</t>
  </si>
  <si>
    <t>aaz-20130913-1-ItkaNenoharan-MerpatiTakain-Cerita.070</t>
  </si>
  <si>
    <t>linked with next</t>
  </si>
  <si>
    <t>linked with previous</t>
  </si>
  <si>
    <t>aaz-20130913-1-ItkaNenoharan-MerpatiTakain-Cerita.073</t>
  </si>
  <si>
    <t>aaz-20130914-2-Regina-Sarai-Sarmolina-cerita-ternak-lepas.033</t>
  </si>
  <si>
    <t>nema</t>
  </si>
  <si>
    <t>aaz-20130914-1-MateldaBani-cerita-kerja-tenun.001</t>
  </si>
  <si>
    <t>u-haan u-hine … ta-haan</t>
  </si>
  <si>
    <t>aaz-20130914-1-MateldaBani-cerita-kerja-tenun.007</t>
  </si>
  <si>
    <t>aaz-20130914-1-MateldaBani-cerita-kerja-tenun.067</t>
  </si>
  <si>
    <t>contradiction</t>
  </si>
  <si>
    <t>na-bara</t>
  </si>
  <si>
    <t>uma</t>
  </si>
  <si>
    <t>aaz-20130907-3-FransBani-Cerita-1.012</t>
  </si>
  <si>
    <t>aaz-20130914-3-Sarmolina-Lena-cerita-jalan-pi-Sonraen.036</t>
  </si>
  <si>
    <t>2 intervening verbs</t>
  </si>
  <si>
    <t>aaz-20130920-1-HeronimusBani-CeritaTtgFinalCheck.014</t>
  </si>
  <si>
    <t>sentence repetition</t>
  </si>
  <si>
    <t>aaz-20130920-1-HeronimusBani-CeritaTtgFinalCheck.027</t>
  </si>
  <si>
    <t>aaz-20130920-1-HeronimusBani-CeritaTtgFinalCheck.054</t>
  </si>
  <si>
    <t>aaz-20130920-1-HeronimusBani-CeritaTtgFinalCheck.062</t>
  </si>
  <si>
    <t>poetic</t>
  </si>
  <si>
    <t>aaz-20130921-1-YedidaOra-CeritaTtgFinalCheck.008</t>
  </si>
  <si>
    <t>aaz-20130921-1-YedidaOra-CeritaTtgFinalCheck.017</t>
  </si>
  <si>
    <t>aaz-20130925-1-AlbertBani-etal-PencurianSapi.001</t>
  </si>
  <si>
    <t>Q</t>
  </si>
  <si>
    <t>mu-bar~bara</t>
  </si>
  <si>
    <t>aaz-20130925-1-AlbertBani-etal-PencurianSapi.049</t>
  </si>
  <si>
    <t>aaz-20130925-1-AlbertBani-etal-PencurianSapi.050</t>
  </si>
  <si>
    <t>aaz-20130925-1-AlbertBani-etal-PencurianSapi.068</t>
  </si>
  <si>
    <t>aaz-20130925-1-AlbertBani-etal-PencurianSapi.085</t>
  </si>
  <si>
    <t>aaz-20130925-1-AlbertBani-etal-PencurianSapi.092</t>
  </si>
  <si>
    <t>aaz-20130925-1-AlbertBani-etal-PencurianSapi.108</t>
  </si>
  <si>
    <t>aaz-20130925-1-AlbertBani-etal-PencurianSapi.115</t>
  </si>
  <si>
    <t>aaz-20130926-1-RidolfNeno-OmongIisBelis.035</t>
  </si>
  <si>
    <t>aaz-20130926-1-RidolfNeno-OmongIisBelis.036</t>
  </si>
  <si>
    <t>aaz-20130926-1-RidolfNeno-OmongIisBelis.054</t>
  </si>
  <si>
    <t>aaz-20130928-1-HeronimusBani-CeritaNahorBaniMati.002</t>
  </si>
  <si>
    <t>aaz-20130928-1-HeronimusBani-CeritaNahorBaniMati.008</t>
  </si>
  <si>
    <t>aaz-20130928-1-HeronimusBani-CeritaNahorBaniMati.022</t>
  </si>
  <si>
    <t>aaz-20130928-1-HeronimusBani-CeritaNahorBaniMati.037</t>
  </si>
  <si>
    <t>aaz-20130913-1-ItkaNenoharan-MerpatiTakain-Cerita.010</t>
  </si>
  <si>
    <t>TTS, elaboration</t>
  </si>
  <si>
    <t>aaz-20130913-1-ItkaNenoharan-MerpatiTakain-Cerita.012</t>
  </si>
  <si>
    <t>text id.</t>
  </si>
  <si>
    <t>f(a)</t>
  </si>
  <si>
    <t>&lt;-sum</t>
  </si>
  <si>
    <t>U …</t>
  </si>
  <si>
    <t>Uc</t>
  </si>
  <si>
    <t>conclusion</t>
  </si>
  <si>
    <t>ta-bara</t>
  </si>
  <si>
    <t>repetition either side</t>
  </si>
  <si>
    <t>na' = elaboration</t>
  </si>
  <si>
    <t>a=pants, b =shoes</t>
  </si>
  <si>
    <t>miah am minu</t>
  </si>
  <si>
    <t>(weak)</t>
  </si>
  <si>
    <t>(interruptions)</t>
  </si>
  <si>
    <t>Uv</t>
  </si>
  <si>
    <t>aaz-20120715-1-Nekmese-Oma-1</t>
  </si>
  <si>
    <t>aaz-20120715-2-Nekmese-Oma-2</t>
  </si>
  <si>
    <t>aaz-20120715-3-Nekmese-KusnawiBani-1</t>
  </si>
  <si>
    <t>aaz-20120715-4-Nekmese-KusnawiBani-2</t>
  </si>
  <si>
    <t>aaz-20130821-1-Nekmese-Funeral</t>
  </si>
  <si>
    <t>aaz-20130823-5-EliotNubatonis</t>
  </si>
  <si>
    <t>aaz-20130823-8-menangis</t>
  </si>
  <si>
    <t>aaz-20130823-9-GersonNee</t>
  </si>
  <si>
    <t>aaz-20130825-3-LukasOra-Nekmese</t>
  </si>
  <si>
    <t>aaz-20130825-6-JonathanNamah-1</t>
  </si>
  <si>
    <t>aaz-20130825-7-JonathanNamah-2</t>
  </si>
  <si>
    <t>aaz-20130825-8-JonathanNamah-3</t>
  </si>
  <si>
    <t>aaz-20130902-1-HeronimusBani-Cerita-JumatSenin</t>
  </si>
  <si>
    <t>aaz-20130906-1-JakopBani-percakapan</t>
  </si>
  <si>
    <t>aaz-20130907-3-FransBani-Cerita-1</t>
  </si>
  <si>
    <t>aaz-20130907-4-FransBani-Cerita-2</t>
  </si>
  <si>
    <t>aaz-20130907-5-FransBani-Cerita-3</t>
  </si>
  <si>
    <t>aaz-20130909-5-AlfonsusTakain-OmongMasala-3</t>
  </si>
  <si>
    <t>aaz-20130913-1-ItkaNenoharan-MerpatiTakain-Cerita</t>
  </si>
  <si>
    <t>aaz-20130914-1-MateldaBani-cerita-kerja-tenun</t>
  </si>
  <si>
    <t>aaz-20130914-2-Regina-Sarai-Sarmolina-cerita-ternak-lepas</t>
  </si>
  <si>
    <t>aaz-20130914-3-Sarmolina-Lena-cerita-jalan-pi-Sonraen</t>
  </si>
  <si>
    <t>aaz-20130920-1-HeronimusBani-CeritaTtgFinalCheck</t>
  </si>
  <si>
    <t>aaz-20130921-1-YedidaOra-CeritaTtgFinalCheck</t>
  </si>
  <si>
    <t>aaz-20130925-1-AlbertBani-etal-PencurianSapi</t>
  </si>
  <si>
    <t>aaz-20130926-1-RidolfNeno-OmongIisBelis</t>
  </si>
  <si>
    <t>aaz-20130928-1-HeronimusBani-CeritaNahorBaniMati</t>
  </si>
  <si>
    <t>Length</t>
  </si>
  <si>
    <t>Text</t>
  </si>
  <si>
    <t>Conversation</t>
  </si>
  <si>
    <t>Monologue</t>
  </si>
  <si>
    <t>aaz-20130825-8-JonathanNamah-3.007</t>
  </si>
  <si>
    <t>aaz-20130825-8-JonathanNamah-3.022</t>
  </si>
  <si>
    <t>aaz-20130825-8-JonathanNamah-3.031</t>
  </si>
  <si>
    <t>aaz-20120923-1-MelkiasMnao-Nekmese-biku.018</t>
  </si>
  <si>
    <t>aaz-20120923-1-MelkiasMnao-Nekmese-biku.036</t>
  </si>
  <si>
    <t>aaz-20120923-1-MelkiasMnao-Nekmese-biku.037</t>
  </si>
  <si>
    <t>aaz-20120923-1-MelkiasMnao-Nekmese-biku.073</t>
  </si>
  <si>
    <t>aaz-20120923-1-MelkiasMnao-Nekmese-biku.075</t>
  </si>
  <si>
    <t>aaz-20120923-1-MelkiasMnao-Nekmese-biku.234</t>
  </si>
  <si>
    <t>aaz-20120923-1-MelkiasMnao-Nekmese-biku.263</t>
  </si>
  <si>
    <t>aaz-20120923-1-MelkiasMnao-Nekmese-biku.268</t>
  </si>
  <si>
    <t>aaz-20120923-1-MelkiasMnao-Nekmese-biku.267</t>
  </si>
  <si>
    <t>aaz-20120923-2-MelkiasMnao-Nekmese-bunu.020</t>
  </si>
  <si>
    <t>aaz-20120923-2-MelkiasMnao-Nekmese-bunu.068</t>
  </si>
  <si>
    <t>aaz-20120923-2-MelkiasMnao-Nekmese-bunu.090</t>
  </si>
  <si>
    <t>aaz-20120923-2-MelkiasMnao-Nekmese-bunu.096</t>
  </si>
  <si>
    <t>aaz-20120923-2-MelkiasMnao-Nekmese-bunu.119</t>
  </si>
  <si>
    <t>aaz-20120923-2-MelkiasMnao-Nekmese-bunu.140</t>
  </si>
  <si>
    <t>aaz-20120923-2-MelkiasMnao-Nekmese-bunu.011</t>
  </si>
  <si>
    <t>aaz-20120923-2-MelkiasMnao-Nekmese-bunu.015</t>
  </si>
  <si>
    <t>aaz-20120923-2-MelkiasMnao-Nekmese-bunu.016</t>
  </si>
  <si>
    <t>aaz-20120923-2-MelkiasMnao-Nekmese-bunu.058</t>
  </si>
  <si>
    <t>aaz-20120923-1-MelkiasMnao-Nekmese-biku.074</t>
  </si>
  <si>
    <t>aaz-20120923-1-MelkiasMnao-Nekmese-biku.091</t>
  </si>
  <si>
    <t>aaz-20120923-1-MelkiasMnao-Nekmese-biku.123</t>
  </si>
  <si>
    <t>aaz-20120923-1-MelkiasMnao-Nekmese-biku.125</t>
  </si>
  <si>
    <t>aaz-20120923-1-MelkiasMnao-Nekmese-biku.154</t>
  </si>
  <si>
    <t>aaz-20120923-1-MelkiasMnao-Nekmese-biku.168</t>
  </si>
  <si>
    <t>aaz-20120923-1-MelkiasMnao-Nekmese-biku.178</t>
  </si>
  <si>
    <t>aaz-20120923-1-MelkiasMnao-Nekmese-biku.223</t>
  </si>
  <si>
    <t>aaz-20120923-1-MelkiasMnao-Nekmese-biku.233</t>
  </si>
  <si>
    <t>aaz-20120923-1-MelkiasMnao-Nekmese-biku.262</t>
  </si>
  <si>
    <t>aaz-20120923-1-MelkiasMnao-Nekmese-biku.295</t>
  </si>
  <si>
    <t>aaz-20130902-7-HeronimusBani-IsakFeni-BahasaAdat</t>
  </si>
  <si>
    <t>aaz-20130911-2-DominggusBani-HenkiOra-CeritaOtoJato</t>
  </si>
  <si>
    <t>aaz-20130912-HeronimusBani-cerita-pulang-dari-orang-mati</t>
  </si>
  <si>
    <t>aaz-20120923-1-MelkiasMnao-Nekmese-biku.083</t>
  </si>
  <si>
    <t>aaz-20120923-1-MelkiasMnao-Nekmese-biku</t>
  </si>
  <si>
    <t>aaz-20120923-2-MelkiasMnao-Nekmese-bunu</t>
  </si>
  <si>
    <t>aaz-20120923-2-MelkiasMnao-Nekmese-bunu.032</t>
  </si>
  <si>
    <t>tenu</t>
  </si>
  <si>
    <t>aiti</t>
  </si>
  <si>
    <t>fani</t>
  </si>
  <si>
    <t>ani</t>
  </si>
  <si>
    <t>inu</t>
  </si>
  <si>
    <t>kono</t>
  </si>
  <si>
    <t>mani</t>
  </si>
  <si>
    <t>moni</t>
  </si>
  <si>
    <t>osu</t>
  </si>
  <si>
    <t>romi</t>
  </si>
  <si>
    <t>sopu</t>
  </si>
  <si>
    <t>taikobi</t>
  </si>
  <si>
    <t>toni</t>
  </si>
  <si>
    <t>eki</t>
  </si>
  <si>
    <t>ami</t>
  </si>
  <si>
    <t>eku</t>
  </si>
  <si>
    <t>hake</t>
  </si>
  <si>
    <t>mate</t>
  </si>
  <si>
    <t>oka</t>
  </si>
  <si>
    <t>rame</t>
  </si>
  <si>
    <t>topu</t>
  </si>
  <si>
    <t>bani</t>
  </si>
  <si>
    <t>beda</t>
  </si>
  <si>
    <t>bibi</t>
  </si>
  <si>
    <t>fena</t>
  </si>
  <si>
    <t>fini</t>
  </si>
  <si>
    <t>ita</t>
  </si>
  <si>
    <t>mabe</t>
  </si>
  <si>
    <t>manini</t>
  </si>
  <si>
    <t>mese</t>
  </si>
  <si>
    <t>meto</t>
  </si>
  <si>
    <t>mofu</t>
  </si>
  <si>
    <t>moʔ~moʔe</t>
  </si>
  <si>
    <t>moʔe</t>
  </si>
  <si>
    <t>nesi</t>
  </si>
  <si>
    <t>renu</t>
  </si>
  <si>
    <t>sake</t>
  </si>
  <si>
    <t>sana</t>
  </si>
  <si>
    <t>soʔi</t>
  </si>
  <si>
    <t>susi</t>
  </si>
  <si>
    <t>toko</t>
  </si>
  <si>
    <t>kana</t>
  </si>
  <si>
    <t>hine</t>
  </si>
  <si>
    <t>ʔura</t>
  </si>
  <si>
    <t>bara</t>
  </si>
  <si>
    <t>ha</t>
  </si>
  <si>
    <t>hini</t>
  </si>
  <si>
    <t>hunu</t>
  </si>
  <si>
    <t>lali</t>
  </si>
  <si>
    <t>tetu</t>
  </si>
  <si>
    <t>tfeʔi</t>
  </si>
  <si>
    <t>ʔeku</t>
  </si>
  <si>
    <t>baka</t>
  </si>
  <si>
    <t>beʔi</t>
  </si>
  <si>
    <t>kaki</t>
  </si>
  <si>
    <t>mnasi</t>
  </si>
  <si>
    <t>rosi</t>
  </si>
  <si>
    <t>snasa</t>
  </si>
  <si>
    <t>biku</t>
  </si>
  <si>
    <t>futu</t>
  </si>
  <si>
    <t>sanu</t>
  </si>
  <si>
    <t>teri</t>
  </si>
  <si>
    <t>snuku</t>
  </si>
  <si>
    <t>ʔmate</t>
  </si>
  <si>
    <t>skeke</t>
  </si>
  <si>
    <t>toti</t>
  </si>
  <si>
    <t>nene</t>
  </si>
  <si>
    <t>tama</t>
  </si>
  <si>
    <t>traka</t>
  </si>
  <si>
    <t>elaboration</t>
  </si>
  <si>
    <t>resa</t>
  </si>
  <si>
    <t>s</t>
  </si>
  <si>
    <r>
      <rPr>
        <sz val="11"/>
        <color theme="1"/>
        <rFont val="Consolas"/>
        <family val="3"/>
      </rPr>
      <t xml:space="preserve">SVC: </t>
    </r>
    <r>
      <rPr>
        <i/>
        <sz val="11"/>
        <color theme="1"/>
        <rFont val="Consolas"/>
        <family val="3"/>
      </rPr>
      <t>ʔ-poi ʔ-fani=m, ʔ-toko ʔ-fain</t>
    </r>
  </si>
  <si>
    <t>aaz-20130823-2-YurmemisOra-Kuareno</t>
  </si>
  <si>
    <t>aaz-20130822-1-HeronimusBani-Kuareno</t>
  </si>
  <si>
    <t>aaz-20130823-2-YurmemisOra-Kuareno.003</t>
  </si>
  <si>
    <t>aaz-20130825-6-JonathanNamah-1.442</t>
  </si>
  <si>
    <t>kanu</t>
  </si>
  <si>
    <t>aaz-20130909-6-ObetBani-CeritaKeluargaDiRumah</t>
  </si>
  <si>
    <t>aaz-20130909-6-ObetBani-CeritaKeluargaDiRumah.006</t>
  </si>
  <si>
    <t>aaz-20130909-6-ObetBani-CeritaKeluargaDiRumah.017</t>
  </si>
  <si>
    <t>aaz-20130909-6-ObetBani-CeritaKeluargaDiRumah.036</t>
  </si>
  <si>
    <t>aaz-20130909-6-ObetBani-CeritaKeluargaDiRumah.037</t>
  </si>
  <si>
    <t>aaz-20130909-6-ObetBani-CeritaKeluargaDiRumah.040</t>
  </si>
  <si>
    <t>aaz-20130909-6-ObetBani-CeritaKeluargaDiRumah.064</t>
  </si>
  <si>
    <t>aaz-20130909-6-ObetBani-CeritaKeluargaDiRumah.073</t>
  </si>
  <si>
    <t>aaz-20130909-6-ObetBani-CeritaKeluargaDiRumah.074</t>
  </si>
  <si>
    <t>aaz-20130909-6-ObetBani-CeritaKeluargaDiRumah.076</t>
  </si>
  <si>
    <t>aaz-20130909-6-ObetBani-CeritaKeluargaDiRumah.078</t>
  </si>
  <si>
    <t>aaz-20130909-6-ObetBani-CeritaKeluargaDiRumah.086</t>
  </si>
  <si>
    <t>hetu</t>
  </si>
  <si>
    <t>aaz-20130909-6-ObetBani-CeritaKeluargaDiRumah.069</t>
  </si>
  <si>
    <t>kais</t>
  </si>
  <si>
    <t>kai'</t>
  </si>
  <si>
    <t>Q/ya</t>
  </si>
  <si>
    <t>Uv per minute</t>
  </si>
  <si>
    <t>jari</t>
  </si>
  <si>
    <t>U-climax</t>
  </si>
  <si>
    <t>???-U-climax</t>
  </si>
  <si>
    <t>set-U-ii</t>
  </si>
  <si>
    <t>set-U-climax</t>
  </si>
  <si>
    <t>U-ii</t>
  </si>
  <si>
    <t>aaz-20120715-4-Nekmese-KusnawiBani-2.018</t>
  </si>
  <si>
    <t>U…U</t>
  </si>
  <si>
    <t>U…M</t>
  </si>
  <si>
    <t>sentence parallelism</t>
  </si>
  <si>
    <t>Tail-head linkage involving only M-forms</t>
  </si>
  <si>
    <t>aaz-20120715-2-Nekmese-Oma-2.018</t>
  </si>
  <si>
    <t>naʔa</t>
  </si>
  <si>
    <t>aaz-20120923-1-MelkiasMnao-Nekmese-biku.041</t>
  </si>
  <si>
    <t>aaz-20120923-1-MelkiasMnao-Nekmese-biku.142</t>
  </si>
  <si>
    <t>aaz-20120923-1-MelkiasMnao-Nekmese-biku.164</t>
  </si>
  <si>
    <t>aaz-20120923-1-MelkiasMnao-Nekmese-biku.184</t>
  </si>
  <si>
    <t>tupa</t>
  </si>
  <si>
    <t>aaz-20120923-2-MelkiasMnao-Nekmese-bunu.095</t>
  </si>
  <si>
    <t>peni</t>
  </si>
  <si>
    <t>aaz-20130822-1-HeronimusBani-Kuareno.003</t>
  </si>
  <si>
    <t>sbake</t>
  </si>
  <si>
    <t>self correction</t>
  </si>
  <si>
    <t>mena</t>
  </si>
  <si>
    <t>skora</t>
  </si>
  <si>
    <t>aaz-20130825-8-JonathanNamah-3.010</t>
  </si>
  <si>
    <t>aaz-20130902-1-HeronimusBani-Cerita-JumatSenin.039</t>
  </si>
  <si>
    <t>bsoʔo</t>
  </si>
  <si>
    <t>aaz-20130907-3-FransBani-Cerita-1.066</t>
  </si>
  <si>
    <t>aaz-20130907-3-FransBani-Cerita-1.069</t>
  </si>
  <si>
    <t>mepu</t>
  </si>
  <si>
    <t>aaz-20130907-3-FransBani-Cerita-1.115</t>
  </si>
  <si>
    <t>aaz-20130907-4-FransBani-Cerita-2.011</t>
  </si>
  <si>
    <t>aaz-20130907-4-FransBani-Cerita-2.048</t>
  </si>
  <si>
    <t>aaz-20130909-6-ObetBani-CeritaKeluargaDiRumah.068</t>
  </si>
  <si>
    <t>maheke</t>
  </si>
  <si>
    <t>aaz-20130920-1-HeronimusBani-CeritaTtgFinalCheck.020</t>
  </si>
  <si>
    <t>tana</t>
  </si>
  <si>
    <t>aaz-20130920-1-HeronimusBani-CeritaTtgFinalCheck.033</t>
  </si>
  <si>
    <t>abUba</t>
  </si>
  <si>
    <t>aUa</t>
  </si>
  <si>
    <t>aaUaaa</t>
  </si>
  <si>
    <t>aaUááa</t>
  </si>
  <si>
    <t>abUab</t>
  </si>
  <si>
    <t>a bcUcba</t>
  </si>
  <si>
    <t>(mulitple speakers)</t>
  </si>
  <si>
    <t>a U a</t>
  </si>
  <si>
    <t>intervening verb</t>
  </si>
  <si>
    <t>inciting incident</t>
  </si>
  <si>
    <t>aaz-20120715-2-Nekmese-Oma-2.014</t>
  </si>
  <si>
    <t>aaz-20120715-3-Nekmese-KusnawiBani-1.007</t>
  </si>
  <si>
    <t>aaz-20120715-3-Nekmese-KusnawiBani-1.013</t>
  </si>
  <si>
    <t>suna</t>
  </si>
  <si>
    <t>aaz-20120715-3-Nekmese-KusnawiBani-1.023</t>
  </si>
  <si>
    <t>msena</t>
  </si>
  <si>
    <t>aaz-20120923-1-MelkiasMnao-Nekmese-biku.035</t>
  </si>
  <si>
    <t>toma</t>
  </si>
  <si>
    <t>aaz-20120923-1-MelkiasMnao-Nekmese-biku.274</t>
  </si>
  <si>
    <t>aaz-20120923-2-MelkiasMnao-Nekmese-bunu.012</t>
  </si>
  <si>
    <t>aaz-20130821-1-Nekmese-Funeral.028</t>
  </si>
  <si>
    <t>aaz-20130821-1-Nekmese-Funeral.038</t>
  </si>
  <si>
    <t>ima</t>
  </si>
  <si>
    <t>aaz-20130823-8-menangis.014</t>
  </si>
  <si>
    <t>aaz-20130823-8-menangis.031</t>
  </si>
  <si>
    <t>aaz-20130823-8-menangis.038</t>
  </si>
  <si>
    <t>tbee' … tupa</t>
  </si>
  <si>
    <t>aaz-20130823-8-menangis.061</t>
  </si>
  <si>
    <t>aaz-20130823-8-menangis.062</t>
  </si>
  <si>
    <t>aaz-20130823-8-menangis.067</t>
  </si>
  <si>
    <t>tfeka</t>
  </si>
  <si>
    <t>aaz-20130825-6-JonathanNamah-1.145</t>
  </si>
  <si>
    <t>expansion before and after 2nd verb</t>
  </si>
  <si>
    <t>aaz-20130825-6-JonathanNamah-1.285</t>
  </si>
  <si>
    <t>ʔuaba</t>
  </si>
  <si>
    <t>aaz-20130825-6-JonathanNamah-1.342</t>
  </si>
  <si>
    <t>aaz-20130825-6-JonathanNamah-1.397</t>
  </si>
  <si>
    <t>aaz-20130825-7-JonathanNamah-2.034</t>
  </si>
  <si>
    <t>aaz-20130825-7-JonathanNamah-2.083</t>
  </si>
  <si>
    <t>aaz-20130902-1-HeronimusBani-Cerita-JumatSenin.059</t>
  </si>
  <si>
    <t>nima</t>
  </si>
  <si>
    <t>aaz-20130906-1-JakopBani-percakapan.033</t>
  </si>
  <si>
    <t>aaz-20130906-1-JakopBani-percakapan.081</t>
  </si>
  <si>
    <t>aaz-20130906-1-JakopBani-percakapan.112</t>
  </si>
  <si>
    <t>non identical</t>
  </si>
  <si>
    <t>aaz-20130909-6-ObetBani-CeritaKeluargaDiRumah.042</t>
  </si>
  <si>
    <t>aaz-20130909-6-ObetBani-CeritaKeluargaDiRumah.051</t>
  </si>
  <si>
    <t>aaz-20130925-1-AlbertBani-etal-PencurianSapi.029</t>
  </si>
  <si>
    <t>tnina</t>
  </si>
  <si>
    <t>aaz-20120715-4-Nekmese-KusnawiBani-2.086</t>
  </si>
  <si>
    <t>aaz-20120715-4-Nekmese-KusnawiBani-2.091</t>
  </si>
  <si>
    <t>aaz-20120923-1-MelkiasMnao-Nekmese-biku.085</t>
  </si>
  <si>
    <t>aaz-20120923-1-MelkiasMnao-Nekmese-biku.192</t>
  </si>
  <si>
    <t>aaz-20120923-2-MelkiasMnao-Nekmese-bunu.079</t>
  </si>
  <si>
    <t>aaz-20130821-1-Nekmese-Funeral.057</t>
  </si>
  <si>
    <t>aaz-20130825-6-JonathanNamah-1.186</t>
  </si>
  <si>
    <t>istarika</t>
  </si>
  <si>
    <t>aaz-20130825-6-JonathanNamah-1.209</t>
  </si>
  <si>
    <t>aaz-20130825-6-JonathanNamah-1.244</t>
  </si>
  <si>
    <t>aaz-20130825-6-JonathanNamah-1.263</t>
  </si>
  <si>
    <t>aaz-20130825-6-JonathanNamah-1.322</t>
  </si>
  <si>
    <t>aaz-20130825-6-JonathanNamah-1.339</t>
  </si>
  <si>
    <t>aaz-20130825-6-JonathanNamah-1.346</t>
  </si>
  <si>
    <t>aaz-20130902-1-HeronimusBani-Cerita-JumatSenin.037</t>
  </si>
  <si>
    <t>linked with following</t>
  </si>
  <si>
    <t>aaz-20130902-1-HeronimusBani-Cerita-JumatSenin.046</t>
  </si>
  <si>
    <t>aaz-20130906-1-JakopBani-percakapan.058</t>
  </si>
  <si>
    <t>aaz-20130907-5-FransBani-Cerita-3.004</t>
  </si>
  <si>
    <t>aaz-20130914-2-Regina-Sarai-Sarmolina-cerita-ternak-lepas.023</t>
  </si>
  <si>
    <t>aaz-20130920-1-HeronimusBani-CeritaTtgFinalCheck.051</t>
  </si>
  <si>
    <t>aaz-20130925-1-AlbertBani-etal-PencurianSapi.046</t>
  </si>
  <si>
    <t>aaz-20130926-1-RidolfNeno-OmongIisBelis.055</t>
  </si>
  <si>
    <t>non-identical</t>
  </si>
  <si>
    <t>aaz-20130928-1-HeronimusBani-CeritaNahorBaniMati.014</t>
  </si>
  <si>
    <t>suba</t>
  </si>
  <si>
    <t>nena</t>
  </si>
  <si>
    <t>SVC</t>
  </si>
  <si>
    <t>long pause</t>
  </si>
  <si>
    <t>distant head-tail link (other speaker interrupts), different dialect</t>
  </si>
  <si>
    <r>
      <t xml:space="preserve">THL with previous </t>
    </r>
    <r>
      <rPr>
        <i/>
        <sz val="11"/>
        <color theme="1"/>
        <rFont val="Consolas"/>
        <family val="3"/>
      </rPr>
      <t>nfanin</t>
    </r>
  </si>
  <si>
    <r>
      <t>THL with previous n</t>
    </r>
    <r>
      <rPr>
        <i/>
        <sz val="11"/>
        <color theme="1"/>
        <rFont val="Consolas"/>
        <family val="3"/>
      </rPr>
      <t>maten, U-climax</t>
    </r>
  </si>
  <si>
    <r>
      <rPr>
        <i/>
        <sz val="11"/>
        <color theme="1"/>
        <rFont val="Consolas"/>
        <family val="3"/>
      </rPr>
      <t>ma</t>
    </r>
    <r>
      <rPr>
        <sz val="11"/>
        <color theme="1"/>
        <rFont val="Consolas"/>
        <family val="3"/>
      </rPr>
      <t xml:space="preserve"> possibly </t>
    </r>
    <r>
      <rPr>
        <i/>
        <sz val="11"/>
        <color theme="1"/>
        <rFont val="Consolas"/>
        <family val="3"/>
      </rPr>
      <t>au</t>
    </r>
  </si>
  <si>
    <t>te/ma/ee 2</t>
  </si>
  <si>
    <t>te/ma/ee 1</t>
  </si>
  <si>
    <t>aaz-20130914-2-Regina-Sarai-Sarmolina-cerita-ternak-lepas.029</t>
  </si>
  <si>
    <t>reʔu</t>
  </si>
  <si>
    <t>aaz-20130914-1-MateldaBani-cerita-kerja-tenun.017</t>
  </si>
  <si>
    <t>aaz-20130902-7-HeronimusBani-IsakFeni-BahasaAdat.060</t>
  </si>
  <si>
    <t>baarb</t>
  </si>
  <si>
    <t>barab</t>
  </si>
  <si>
    <t>aaz-20120923-2-MelkiasMnao-Nekmese-bunu.028</t>
  </si>
  <si>
    <t>puna</t>
  </si>
  <si>
    <t>THL</t>
  </si>
  <si>
    <t>aaz-20120923-2-MelkiasMnao-Nekmese-bunu.132</t>
  </si>
  <si>
    <t>aaz-20120923-2-MelkiasMnao-Nekmese-bunu.024</t>
  </si>
  <si>
    <t>nsaʔa</t>
  </si>
  <si>
    <t>ʔbina</t>
  </si>
  <si>
    <t>taʔa</t>
  </si>
  <si>
    <t>aaz-20130911-2-DominggusBani-HenkiOra-CeritaOtoJato.005</t>
  </si>
  <si>
    <t>aaz-20130902-1-HeronimusBani-Cerita-JumatSenin.053</t>
  </si>
  <si>
    <t>aaz-20130907-3-FransBani-Cerita-1.063</t>
  </si>
  <si>
    <t>aaz-20130825-6-JonathanNamah-1.113</t>
  </si>
  <si>
    <t>aaz-20130825-6-JonathanNamah-1.231</t>
  </si>
  <si>
    <t>aaz-20130905-1-HeronimusBani-arahan-pilkada-bupati-kupang.006</t>
  </si>
  <si>
    <t>ana</t>
  </si>
  <si>
    <t>tofa</t>
  </si>
  <si>
    <t>aaz-20130909-6-ObetBani-CeritaKeluargaDiRumah.009</t>
  </si>
  <si>
    <t>aaz-20130909-6-ObetBani-CeritaKeluargaDiRumah.024</t>
  </si>
  <si>
    <t>aaz-20130914-1-MateldaBani-cerita-kerja-tenun.010</t>
  </si>
  <si>
    <t>aaz-20130914-2-Regina-Sarai-Sarmolina-cerita-ternak-lepas.003</t>
  </si>
  <si>
    <t>aaz-20160326-Roni-NekmeseHistory.028</t>
  </si>
  <si>
    <t>aaz-20160326-Roni-NekmeseHistory.047</t>
  </si>
  <si>
    <t>aaz-20160326-Roni-NekmeseHistory.053</t>
  </si>
  <si>
    <t>aaz-20160326-Roni-NekmeseHistory.072</t>
  </si>
  <si>
    <t>koorʔoto</t>
  </si>
  <si>
    <t>aaz-20160326-Roni-NekmeseHistory.084</t>
  </si>
  <si>
    <t>funa</t>
  </si>
  <si>
    <t>aaz-20160326-Roni-NekmeseHistory.101</t>
  </si>
  <si>
    <t>otu</t>
  </si>
  <si>
    <t>aaz-20160326-Roni-NekmeseHistory.108</t>
  </si>
  <si>
    <t>aaz-20160326-Roni-NekmeseHistory.116</t>
  </si>
  <si>
    <t>aaz-20160326-Roni-NekmeseHistory.129</t>
  </si>
  <si>
    <t>aaz-20160326-Roni-NekmeseHistory.131</t>
  </si>
  <si>
    <t>aaz-20160326-Roni-NekmeseHistory.138</t>
  </si>
  <si>
    <t>aaz-20160326-Roni-NekmeseHistory.141</t>
  </si>
  <si>
    <t>aaz-20160326-Roni-NekmeseHistory.150</t>
  </si>
  <si>
    <t>aaz-20160326-Roni-NekmeseHistory.163</t>
  </si>
  <si>
    <t>aaz-20160326-Roni-NekmeseHistory.164</t>
  </si>
  <si>
    <t>aaz-20160326-Roni-NekmeseHistory.186</t>
  </si>
  <si>
    <t>tefa</t>
  </si>
  <si>
    <t>aaz-20130914-1-MateldaBani-cerita-kerja-tenun.022</t>
  </si>
  <si>
    <t>aaz-20120715-3-Nekmese-KusnawiBani-1.019</t>
  </si>
  <si>
    <t>&lt;U&gt; (centre of chiasmus)</t>
  </si>
  <si>
    <t>hitu</t>
  </si>
  <si>
    <t>aaz-20130825-6-JonathanNamah-1.224</t>
  </si>
  <si>
    <t>aaz-20130823-5-EliotNubatonis.009</t>
  </si>
  <si>
    <t>aaz-20130907-3-FransBani-Cerita-1.088</t>
  </si>
  <si>
    <t>fanu</t>
  </si>
  <si>
    <t>aaz-20130920-1-HeronimusBani-CeritaTtgFinalCheck.008</t>
  </si>
  <si>
    <t>eni</t>
  </si>
  <si>
    <t>aaz-20120715-4-Nekmese-KusnawiBani-2.123</t>
  </si>
  <si>
    <t>aaz-20120715-4-Nekmese-KusnawiBani-2.124</t>
  </si>
  <si>
    <t>nana</t>
  </si>
  <si>
    <t>repeated below</t>
  </si>
  <si>
    <t>aaz-20120715-4-Nekmese-KusnawiBani-2.162</t>
  </si>
  <si>
    <t>aaz-20120923-1-MelkiasMnao-Nekmese-biku.043</t>
  </si>
  <si>
    <t>aaz-20120923-1-MelkiasMnao-Nekmese-biku.050</t>
  </si>
  <si>
    <t>aaz-20120923-1-MelkiasMnao-Nekmese-biku.055</t>
  </si>
  <si>
    <t>aaz-20120923-1-MelkiasMnao-Nekmese-biku.081</t>
  </si>
  <si>
    <t>ini</t>
  </si>
  <si>
    <t>aaz-20120923-1-MelkiasMnao-Nekmese-biku.128</t>
  </si>
  <si>
    <t>aaz-20120923-1-MelkiasMnao-Nekmese-biku.148</t>
  </si>
  <si>
    <t>aaz-20120923-1-MelkiasMnao-Nekmese-biku.163</t>
  </si>
  <si>
    <t>aaz-20120923-1-MelkiasMnao-Nekmese-biku.180</t>
  </si>
  <si>
    <t>aaz-20120923-1-MelkiasMnao-Nekmese-biku.182</t>
  </si>
  <si>
    <t>aaz-20120923-2-MelkiasMnao-Nekmese-bunu.059</t>
  </si>
  <si>
    <t>aaz-20120923-2-MelkiasMnao-Nekmese-bunu.070</t>
  </si>
  <si>
    <t>aaz-20120923-2-MelkiasMnao-Nekmese-bunu.145</t>
  </si>
  <si>
    <t>aaz-20130821-1-Nekmese-Funeral.098</t>
  </si>
  <si>
    <t>sini</t>
  </si>
  <si>
    <t>Ud</t>
  </si>
  <si>
    <t>aaz-20130825-6-JonathanNamah-1.368</t>
  </si>
  <si>
    <t>aaz-20130902-1-HeronimusBani-Cerita-JumatSenin.015</t>
  </si>
  <si>
    <t>aaz-20130906-1-JakopBani-percakapan.085</t>
  </si>
  <si>
    <t>aaz-20130920-1-HeronimusBani-CeritaTtgFinalCheck.017</t>
  </si>
  <si>
    <t>aaz-20130920-1-HeronimusBani-CeritaTtgFinalCheck.073</t>
  </si>
  <si>
    <t>aaz-20130925-1-AlbertBani-etal-PencurianSapi.056</t>
  </si>
  <si>
    <t>aaz-20130926-1-RidolfNeno-OmongIisBelis.001</t>
  </si>
  <si>
    <t>aaz-20130926-1-RidolfNeno-OmongIisBelis.031</t>
  </si>
  <si>
    <t>aaz-20130926-1-RidolfNeno-OmongIisBelis.063</t>
  </si>
  <si>
    <t>aaz-20130928-1-HeronimusBani-CeritaNahorBaniMati.024</t>
  </si>
  <si>
    <t>aaz-20130928-1-HeronimusBani-CeritaNahorBaniMati.040</t>
  </si>
  <si>
    <t>list of ppl</t>
  </si>
  <si>
    <t>aaz-20160326-Roni-NekmeseHistory.032</t>
  </si>
  <si>
    <t>aaz-20160326-Roni-NekmeseHistory.049</t>
  </si>
  <si>
    <t>aaz-20160326-Roni-NekmeseHistory.062</t>
  </si>
  <si>
    <t>aaz-20160326-Roni-NekmeseHistory.077</t>
  </si>
  <si>
    <t>list of names</t>
  </si>
  <si>
    <t>aaz-20160326-Roni-NekmeseHistory.087</t>
  </si>
  <si>
    <t>aaz-20160326-Roni-NekmeseHistory.093</t>
  </si>
  <si>
    <t>aaz-20160326-Roni-NekmeseHistory.099</t>
  </si>
  <si>
    <t>aaz-20160326-Roni-NekmeseHistory.106</t>
  </si>
  <si>
    <t>aaz-20160326-Roni-NekmeseHistory.115</t>
  </si>
  <si>
    <t>aaz-20160326-Roni-NekmeseHistory.155</t>
  </si>
  <si>
    <t>aaz-20160326-Roni-NekmeseHistory.190</t>
  </si>
  <si>
    <t>Un</t>
  </si>
  <si>
    <t>Mn</t>
  </si>
  <si>
    <t>negative examples?</t>
  </si>
  <si>
    <t>aaz-20120715-4-Nekmese-KusnawiBani-2.011</t>
  </si>
  <si>
    <t>U_M</t>
  </si>
  <si>
    <t>UM_</t>
  </si>
  <si>
    <t>position of THL elaboration</t>
  </si>
  <si>
    <t>UUM_</t>
  </si>
  <si>
    <t>U_UM_</t>
  </si>
  <si>
    <t>U_M_</t>
  </si>
  <si>
    <t>MU_</t>
  </si>
  <si>
    <t>parallelism</t>
  </si>
  <si>
    <t>M_U</t>
  </si>
  <si>
    <t>contrast</t>
  </si>
  <si>
    <t>M_U_</t>
  </si>
  <si>
    <t>UU_</t>
  </si>
  <si>
    <t>UU_M_</t>
  </si>
  <si>
    <t>anaphoric</t>
  </si>
  <si>
    <t>MUU_</t>
  </si>
  <si>
    <t>anaphoric set-U-climax</t>
  </si>
  <si>
    <t>set-U-Inciting Incident</t>
  </si>
  <si>
    <t>aaz-20120715-4-Nekmese-KusnawiBani-2.014</t>
  </si>
  <si>
    <t>aaz-20120715-4-Nekmese-KusnawiBani-2.044</t>
  </si>
  <si>
    <t>aaz-20120923-1-MelkiasMnao-Nekmese-biku.237</t>
  </si>
  <si>
    <t>aaz-20120923-1-MelkiasMnao-Nekmese-biku.254</t>
  </si>
  <si>
    <t>aaz-20120923-1-MelkiasMnao-Nekmese-biku.264</t>
  </si>
  <si>
    <t>aaz-20120923-1-MelkiasMnao-Nekmese-biku.266</t>
  </si>
  <si>
    <t>aaz-20120923-1-MelkiasMnao-Nekmese-biku.270</t>
  </si>
  <si>
    <t>aaz-20120923-1-MelkiasMnao-Nekmese-biku.275</t>
  </si>
  <si>
    <t>aaz-20120923-1-MelkiasMnao-Nekmese-biku.108</t>
  </si>
  <si>
    <t>Tail-head linkage involving only M-forms before enclitics</t>
  </si>
  <si>
    <t>aaz-20120923-1-MelkiasMnao-Nekmese-biku.120</t>
  </si>
  <si>
    <t>aaz-20120923-1-MelkiasMnao-Nekmese-biku.155</t>
  </si>
  <si>
    <t>aaz-20120923-1-MelkiasMnao-Nekmese-biku.294</t>
  </si>
  <si>
    <t>aaz-20120923-2-MelkiasMnao-Nekmese-bunu.061</t>
  </si>
  <si>
    <t>teka</t>
  </si>
  <si>
    <t>aaz-20120923-2-MelkiasMnao-Nekmese-bunu.064</t>
  </si>
  <si>
    <t>hera</t>
  </si>
  <si>
    <t>aaz-20120923-2-MelkiasMnao-Nekmese-bunu.084</t>
  </si>
  <si>
    <t>aaz-20120923-2-MelkiasMnao-Nekmese-bunu.091</t>
  </si>
  <si>
    <t>heke</t>
  </si>
  <si>
    <t>aaz-20120923-2-MelkiasMnao-Nekmese-bunu.092</t>
  </si>
  <si>
    <t>aaz-20120923-2-MelkiasMnao-Nekmese-bunu.142</t>
  </si>
  <si>
    <t>suri</t>
  </si>
  <si>
    <t>aaz-20130823-8-menangis.004</t>
  </si>
  <si>
    <t>Ro'is</t>
  </si>
  <si>
    <t>aaz-20130902-7-HeronimusBani-IsakFeni-BahasaAdat.062</t>
  </si>
  <si>
    <t>aaz-20130902-7-HeronimusBani-IsakFeni-BahasaAdat.063</t>
  </si>
  <si>
    <t>muni</t>
  </si>
  <si>
    <t>susa</t>
  </si>
  <si>
    <t>aaz-20130902-7-HeronimusBani-IsakFeni-BahasaAdat.064</t>
  </si>
  <si>
    <t>mairina</t>
  </si>
  <si>
    <t>aaz-20130905-1-HeronimusBani-arahan-pilkada-bupati-kupang.007</t>
  </si>
  <si>
    <t>piriʔ</t>
  </si>
  <si>
    <t>aaz-20130906-1-JakopBani-percakapan.029</t>
  </si>
  <si>
    <t>aaz-20130907-3-FransBani-Cerita-1.035</t>
  </si>
  <si>
    <t>rurtuni</t>
  </si>
  <si>
    <t>aaz-20130907-3-FransBani-Cerita-1.083</t>
  </si>
  <si>
    <t>aaz-20130907-3-FransBani-Cerita-1.098</t>
  </si>
  <si>
    <t>snasab</t>
  </si>
  <si>
    <t>aaz-20130907-4-FransBani-Cerita-2.005</t>
  </si>
  <si>
    <t>neka</t>
  </si>
  <si>
    <t>teta</t>
  </si>
  <si>
    <t>aaz-20130909-6-ObetBani-CeritaKeluargaDiRumah.044</t>
  </si>
  <si>
    <t>aena</t>
  </si>
  <si>
    <t>aaz-20130925-1-AlbertBani-etal-PencurianSapi.103</t>
  </si>
  <si>
    <t>aaz-20130914-3-Sarmolina-Lena-cerita-jalan-pi-Sonraen.009</t>
  </si>
  <si>
    <t>Sonraen</t>
  </si>
  <si>
    <t>aaz-20120715-4-Nekmese-KusnawiBani-2.210</t>
  </si>
  <si>
    <t>Koorʔoto</t>
  </si>
  <si>
    <t>aaz-20120715-4-Nekmese-KusnawiBani-2.165</t>
  </si>
  <si>
    <t>aaz-20120715-4-Nekmese-KusnawiBani-2.205</t>
  </si>
  <si>
    <t>aaz-20130907-3-FransBani-Cerita-1.065</t>
  </si>
  <si>
    <t>Oekbiti</t>
  </si>
  <si>
    <t>boefanu</t>
  </si>
  <si>
    <t>aaz-20160326-Roni-NekmeseHistory</t>
  </si>
  <si>
    <t>word</t>
  </si>
  <si>
    <t>WC</t>
  </si>
  <si>
    <t>V</t>
  </si>
  <si>
    <t>Place</t>
  </si>
  <si>
    <t>num</t>
  </si>
  <si>
    <t>enc</t>
  </si>
  <si>
    <t>dem</t>
  </si>
  <si>
    <t>pro</t>
  </si>
  <si>
    <t>aaz-20130825-6-JonathanNamah-1.321</t>
  </si>
  <si>
    <t>Kuanino</t>
  </si>
  <si>
    <t>aaz-20120715-1-Nekmese-Oma-1.006</t>
  </si>
  <si>
    <t>Md</t>
  </si>
  <si>
    <t>Uvc</t>
  </si>
  <si>
    <t>place</t>
  </si>
  <si>
    <t>naan</t>
  </si>
  <si>
    <t>total</t>
  </si>
  <si>
    <t>M-form</t>
  </si>
  <si>
    <t>U-form</t>
  </si>
  <si>
    <t>in + sin + hit + kit</t>
  </si>
  <si>
    <t>tenu + nima + hitu + fanu + natun + nifun</t>
  </si>
  <si>
    <t>103 total place names + M/U</t>
  </si>
  <si>
    <t>Nekmese', Koor'oto/Haar'oto</t>
  </si>
  <si>
    <t>total U+M</t>
  </si>
  <si>
    <t>U+M (excl. Uvp, Uvc and Md)</t>
  </si>
  <si>
    <t>M-form before CC</t>
  </si>
  <si>
    <t>root intial</t>
  </si>
  <si>
    <t>n-C</t>
  </si>
  <si>
    <t>q-C</t>
  </si>
  <si>
    <t>m-C</t>
  </si>
  <si>
    <t>t-C</t>
  </si>
  <si>
    <t>U-form before CC</t>
  </si>
  <si>
    <t>Uvc before CC</t>
  </si>
  <si>
    <t>Uvc before a|CC</t>
  </si>
  <si>
    <t>aaz-20130911-2-DominggusBani-HenkiOra-CeritaOtoJato.044</t>
  </si>
  <si>
    <t>Dependent Co-ordination</t>
  </si>
  <si>
    <t>SVCs</t>
  </si>
  <si>
    <t>n-b</t>
  </si>
  <si>
    <t>n-dupCVC- C</t>
  </si>
  <si>
    <t>n-f</t>
  </si>
  <si>
    <t>n-h</t>
  </si>
  <si>
    <t>n-k</t>
  </si>
  <si>
    <t>n-c</t>
  </si>
  <si>
    <t>n-g</t>
  </si>
  <si>
    <t>n-j</t>
  </si>
  <si>
    <t>n-l</t>
  </si>
  <si>
    <t>n-</t>
  </si>
  <si>
    <t>n-m</t>
  </si>
  <si>
    <t>n-n</t>
  </si>
  <si>
    <t>n-p</t>
  </si>
  <si>
    <t>n-r</t>
  </si>
  <si>
    <t>n-s</t>
  </si>
  <si>
    <t>n-t</t>
  </si>
  <si>
    <t>n-'</t>
  </si>
  <si>
    <t>m-</t>
  </si>
  <si>
    <t>t-</t>
  </si>
  <si>
    <t xml:space="preserve"> '-</t>
  </si>
  <si>
    <t>verb</t>
  </si>
  <si>
    <t>M-form pitch</t>
  </si>
  <si>
    <t>U-form pitch</t>
  </si>
  <si>
    <t>ʔuur</t>
  </si>
  <si>
    <t>suun</t>
  </si>
  <si>
    <t>naaʔ</t>
  </si>
  <si>
    <t>moeʔ</t>
  </si>
  <si>
    <t>nsaaʔ</t>
  </si>
  <si>
    <t>mneuk</t>
  </si>
  <si>
    <t>snaas</t>
  </si>
  <si>
    <t>biuk</t>
  </si>
  <si>
    <t>maet</t>
  </si>
  <si>
    <t>neen</t>
  </si>
  <si>
    <t>soiʔ</t>
  </si>
  <si>
    <t>kius</t>
  </si>
  <si>
    <t>maniin</t>
  </si>
  <si>
    <t>baak</t>
  </si>
  <si>
    <t>neem</t>
  </si>
  <si>
    <t>naim</t>
  </si>
  <si>
    <t>ʔpiis</t>
  </si>
  <si>
    <t>nain</t>
  </si>
  <si>
    <t>iit</t>
  </si>
  <si>
    <t>aim</t>
  </si>
  <si>
    <t>koon</t>
  </si>
  <si>
    <t>reoʔ</t>
  </si>
  <si>
    <t>pein</t>
  </si>
  <si>
    <t>toit</t>
  </si>
  <si>
    <t>aan</t>
  </si>
  <si>
    <t>biur</t>
  </si>
  <si>
    <t>muiʔ</t>
  </si>
  <si>
    <t>feek</t>
  </si>
  <si>
    <t>beoʔ</t>
  </si>
  <si>
    <t>fain</t>
  </si>
  <si>
    <t>roim</t>
  </si>
  <si>
    <t>teef</t>
  </si>
  <si>
    <t>uum</t>
  </si>
  <si>
    <t>mouf</t>
  </si>
  <si>
    <t>ain</t>
  </si>
  <si>
    <t>saef</t>
  </si>
  <si>
    <t>istariik</t>
  </si>
  <si>
    <t>ait</t>
  </si>
  <si>
    <t>aat</t>
  </si>
  <si>
    <t>haek</t>
  </si>
  <si>
    <t>main</t>
  </si>
  <si>
    <t>neuk</t>
  </si>
  <si>
    <t>taan</t>
  </si>
  <si>
    <t>mauf</t>
  </si>
  <si>
    <t>hiin</t>
  </si>
  <si>
    <t>aun</t>
  </si>
  <si>
    <t>rair</t>
  </si>
  <si>
    <t>iim</t>
  </si>
  <si>
    <t>reuʔ</t>
  </si>
  <si>
    <t>euk</t>
  </si>
  <si>
    <t>took</t>
  </si>
  <si>
    <t>kaun</t>
  </si>
  <si>
    <t>beiʔ</t>
  </si>
  <si>
    <t>mid/low</t>
  </si>
  <si>
    <t>mi-dupCVC-tana</t>
  </si>
  <si>
    <t>aaz-20120715-3-Nekmese-KusnawiBani-1.010</t>
  </si>
  <si>
    <t>n-ak</t>
  </si>
  <si>
    <t>na-suna</t>
  </si>
  <si>
    <t>mu-dupCVC-msena</t>
  </si>
  <si>
    <t>n-hake</t>
  </si>
  <si>
    <t>a-n-tama</t>
  </si>
  <si>
    <t>n-toma</t>
  </si>
  <si>
    <t>t-eku</t>
  </si>
  <si>
    <t>na-ha</t>
  </si>
  <si>
    <t>a-n-mate</t>
  </si>
  <si>
    <t>aaz-20120923-1-MelkiasMnao-Nekmese-biku.092</t>
  </si>
  <si>
    <t>n-manini</t>
  </si>
  <si>
    <t>aaz-20120923-1-MelkiasMnao-Nekmese-biku.124</t>
  </si>
  <si>
    <t>n-fena</t>
  </si>
  <si>
    <t>aaz-20120923-1-MelkiasMnao-Nekmese-biku.126</t>
  </si>
  <si>
    <t>aaz-20120923-1-MelkiasMnao-Nekmese-biku.169</t>
  </si>
  <si>
    <t>a-t-biku</t>
  </si>
  <si>
    <t>aaz-20120923-1-MelkiasMnao-Nekmese-biku.179</t>
  </si>
  <si>
    <t>aaz-20120923-1-MelkiasMnao-Nekmese-biku.193</t>
  </si>
  <si>
    <t>ta-baka</t>
  </si>
  <si>
    <t>aaz-20120923-1-MelkiasMnao-Nekmese-biku.224</t>
  </si>
  <si>
    <t>m-aiti</t>
  </si>
  <si>
    <t>aaz-20120923-1-MelkiasMnao-Nekmese-biku.235</t>
  </si>
  <si>
    <t>aaz-20120923-1-MelkiasMnao-Nekmese-biku.238</t>
  </si>
  <si>
    <t>m-teri</t>
  </si>
  <si>
    <t>aaz-20120923-1-MelkiasMnao-Nekmese-biku.255</t>
  </si>
  <si>
    <t>na-rari</t>
  </si>
  <si>
    <t>aaz-20120923-1-MelkiasMnao-Nekmese-biku.265</t>
  </si>
  <si>
    <t>n-rari</t>
  </si>
  <si>
    <t>aaz-20120923-1-MelkiasMnao-Nekmese-biku.271</t>
  </si>
  <si>
    <t>aaz-20120923-1-MelkiasMnao-Nekmese-biku.276</t>
  </si>
  <si>
    <t>ta-tana</t>
  </si>
  <si>
    <t>t-dupCVC-puna</t>
  </si>
  <si>
    <t>aaz-20120923-2-MelkiasMnao-Nekmese-bunu.029</t>
  </si>
  <si>
    <t>n-dupCVC-puna</t>
  </si>
  <si>
    <t>aaz-20120923-2-MelkiasMnao-Nekmese-bunu.033</t>
  </si>
  <si>
    <t>mu-baka</t>
  </si>
  <si>
    <t>m-tama</t>
  </si>
  <si>
    <t>aaz-20120923-2-MelkiasMnao-Nekmese-bunu.043</t>
  </si>
  <si>
    <t>aaz-20120923-2-MelkiasMnao-Nekmese-bunu.073</t>
  </si>
  <si>
    <t>na-kana</t>
  </si>
  <si>
    <t>n-ita</t>
  </si>
  <si>
    <t>aaz-20120923-2-MelkiasMnao-Nekmese-bunu.101</t>
  </si>
  <si>
    <t>aaz-20120923-2-MelkiasMnao-Nekmese-bunu.124</t>
  </si>
  <si>
    <t>mu-hini</t>
  </si>
  <si>
    <t>aaz-20120923-2-MelkiasMnao-Nekmese-bunu.137</t>
  </si>
  <si>
    <t>aaz-20120923-2-MelkiasMnao-Nekmese-bunu.153</t>
  </si>
  <si>
    <t>na-uaba</t>
  </si>
  <si>
    <t>n-sana</t>
  </si>
  <si>
    <t>aaz-20130821-1-Nekmese-Funeral.036</t>
  </si>
  <si>
    <t>dupCVC-t-ak</t>
  </si>
  <si>
    <t>aaz-20130821-1-Nekmese-Funeral.068</t>
  </si>
  <si>
    <t>t-ak</t>
  </si>
  <si>
    <t>m-ak</t>
  </si>
  <si>
    <t>na-hini</t>
  </si>
  <si>
    <t>n-mate</t>
  </si>
  <si>
    <t>n-eki</t>
  </si>
  <si>
    <t>aaz-20130821-1-Nekmese-Funeral.104</t>
  </si>
  <si>
    <t>aaz-20130821-1-Nekmese-Funeral.109</t>
  </si>
  <si>
    <t>m-romi</t>
  </si>
  <si>
    <t>na-hunu</t>
  </si>
  <si>
    <t>aaz-20130823-8-menangis.015</t>
  </si>
  <si>
    <t>mi-m-tama</t>
  </si>
  <si>
    <t>mu-mnasi</t>
  </si>
  <si>
    <t>aaz-20130823-8-menangis.032</t>
  </si>
  <si>
    <t>na-mena</t>
  </si>
  <si>
    <t>aaz-20130823-8-menangis.039</t>
  </si>
  <si>
    <t>m-tupa</t>
  </si>
  <si>
    <t>aaz-20130823-8-menangis.060</t>
  </si>
  <si>
    <t>mu-kaki</t>
  </si>
  <si>
    <t>aaz-20130823-8-menangis.066</t>
  </si>
  <si>
    <t>aaz-20130823-8-menangis.072</t>
  </si>
  <si>
    <t>na-tfeka</t>
  </si>
  <si>
    <t>aaz-20130823-9-GersonNee.005</t>
  </si>
  <si>
    <t>m-tenu</t>
  </si>
  <si>
    <t>mi-hini</t>
  </si>
  <si>
    <t>aaz-20130825-6-JonathanNamah-1.022</t>
  </si>
  <si>
    <t>ta-rari</t>
  </si>
  <si>
    <t>a-m-moni</t>
  </si>
  <si>
    <t>n-oka</t>
  </si>
  <si>
    <t>n-mabe</t>
  </si>
  <si>
    <t>m-kono</t>
  </si>
  <si>
    <t>n-fini</t>
  </si>
  <si>
    <t>a-snuku</t>
  </si>
  <si>
    <t>n-fani</t>
  </si>
  <si>
    <t>u-rari</t>
  </si>
  <si>
    <t>n-jari</t>
  </si>
  <si>
    <t>ta-uaba</t>
  </si>
  <si>
    <t>t-mate</t>
  </si>
  <si>
    <t>m-inu</t>
  </si>
  <si>
    <t>mi-rari</t>
  </si>
  <si>
    <t>a-n-fena</t>
  </si>
  <si>
    <t>ta-hini</t>
  </si>
  <si>
    <t>m-mani</t>
  </si>
  <si>
    <t>dup-resa</t>
  </si>
  <si>
    <t>t-sanu</t>
  </si>
  <si>
    <t>u-skeke</t>
  </si>
  <si>
    <t>aaz-20130825-7-JonathanNamah-2.084</t>
  </si>
  <si>
    <t>aaz-20130825-7-JonathanNamah-2.094</t>
  </si>
  <si>
    <t>n-mofu</t>
  </si>
  <si>
    <t>aaz-20130825-8-JonathanNamah-3.023</t>
  </si>
  <si>
    <t>aaz-20130825-8-JonathanNamah-3.032</t>
  </si>
  <si>
    <t>aaz-20130902-1-HeronimusBani-Cerita-JumatSenin.020</t>
  </si>
  <si>
    <t>dup-mi-maika</t>
  </si>
  <si>
    <t>na-tana</t>
  </si>
  <si>
    <t>m-fena</t>
  </si>
  <si>
    <t>m-oka</t>
  </si>
  <si>
    <t>aaz-20130902-7-HeronimusBani-IsakFeni-BahasaAdat.047</t>
  </si>
  <si>
    <t>n-feni</t>
  </si>
  <si>
    <t>aaz-20130905-1-HeronimusBani-arahan-pilkada-bupati-kupang.016</t>
  </si>
  <si>
    <t>m-ana</t>
  </si>
  <si>
    <t>n-romi</t>
  </si>
  <si>
    <t>aaz-20130906-1-JakopBani-percakapan.023</t>
  </si>
  <si>
    <t>a-m-toni</t>
  </si>
  <si>
    <t>a-n-sake</t>
  </si>
  <si>
    <t>aaz-20130906-1-JakopBani-percakapan.060</t>
  </si>
  <si>
    <t>m-osu</t>
  </si>
  <si>
    <t>n-bani</t>
  </si>
  <si>
    <t>u-sopu</t>
  </si>
  <si>
    <t>na-sopu</t>
  </si>
  <si>
    <t>aaz-20130907-3-FransBani-Cerita-1.039</t>
  </si>
  <si>
    <t>n-pena</t>
  </si>
  <si>
    <t>na-m-sopu</t>
  </si>
  <si>
    <t>a-n-nesi</t>
  </si>
  <si>
    <t>aaz-20130907-4-FransBani-Cerita-2.027</t>
  </si>
  <si>
    <t>n-topu</t>
  </si>
  <si>
    <t>ta-sopu</t>
  </si>
  <si>
    <t>t-topu</t>
  </si>
  <si>
    <t>m-kanu</t>
  </si>
  <si>
    <t>aaz-20130909-6-ObetBani-CeritaKeluargaDiRumah.018</t>
  </si>
  <si>
    <t>m-taikobi</t>
  </si>
  <si>
    <t>aaz-20130909-6-ObetBani-CeritaKeluargaDiRumah.025</t>
  </si>
  <si>
    <t>t-tofa</t>
  </si>
  <si>
    <t>aaz-20130909-6-ObetBani-CeritaKeluargaDiRumah.038</t>
  </si>
  <si>
    <t>t-kanu</t>
  </si>
  <si>
    <t>aaz-20130909-6-ObetBani-CeritaKeluargaDiRumah.039</t>
  </si>
  <si>
    <t>n-meto</t>
  </si>
  <si>
    <t>aaz-20130909-6-ObetBani-CeritaKeluargaDiRumah.053</t>
  </si>
  <si>
    <t>aaz-20130909-6-ObetBani-CeritaKeluargaDiRumah.066</t>
  </si>
  <si>
    <t>ta-mnasi</t>
  </si>
  <si>
    <t>aaz-20130909-6-ObetBani-CeritaKeluargaDiRumah.071</t>
  </si>
  <si>
    <t>n-hetu</t>
  </si>
  <si>
    <t>aaz-20130909-6-ObetBani-CeritaKeluargaDiRumah.075</t>
  </si>
  <si>
    <t>m-mese</t>
  </si>
  <si>
    <t>n-moni</t>
  </si>
  <si>
    <t>t-moni</t>
  </si>
  <si>
    <t>aaz-20130909-6-ObetBani-CeritaKeluargaDiRumah.080</t>
  </si>
  <si>
    <t>ta-rosi</t>
  </si>
  <si>
    <t>aaz-20130909-6-ObetBani-CeritaKeluargaDiRumah.088</t>
  </si>
  <si>
    <t>aaz-20130911-2-DominggusBani-HenkiOra-CeritaOtoJato.002</t>
  </si>
  <si>
    <t>t-oka</t>
  </si>
  <si>
    <t>n-bibi</t>
  </si>
  <si>
    <t>aaz-20130911-2-DominggusBani-HenkiOra-CeritaOtoJato.018</t>
  </si>
  <si>
    <t>na-tetu</t>
  </si>
  <si>
    <t>n-aena</t>
  </si>
  <si>
    <t>n-ani</t>
  </si>
  <si>
    <t>aaz-20130913-1-ItkaNenoharan-MerpatiTakain-Cerita.018</t>
  </si>
  <si>
    <t>aaz-20130913-1-ItkaNenoharan-MerpatiTakain-Cerita.024</t>
  </si>
  <si>
    <t>aaz-20130913-1-ItkaNenoharan-MerpatiTakain-Cerita.046</t>
  </si>
  <si>
    <t>n-toko</t>
  </si>
  <si>
    <t>aaz-20130913-1-ItkaNenoharan-MerpatiTakain-Cerita.071</t>
  </si>
  <si>
    <t>aaz-20130913-1-ItkaNenoharan-MerpatiTakain-Cerita.072</t>
  </si>
  <si>
    <t>aaz-20130913-1-ItkaNenoharan-MerpatiTakain-Cerita.075</t>
  </si>
  <si>
    <t>u-hini</t>
  </si>
  <si>
    <t>t-aiti</t>
  </si>
  <si>
    <t>aaz-20130914-1-MateldaBani-cerita-kerja-tenun.005</t>
  </si>
  <si>
    <t>t-futu</t>
  </si>
  <si>
    <t>ta-snasa</t>
  </si>
  <si>
    <t>aaz-20130914-1-MateldaBani-cerita-kerja-tenun.080</t>
  </si>
  <si>
    <t>aaz-20130914-1-MateldaBani-cerita-kerja-tenun.081</t>
  </si>
  <si>
    <t>n-eku</t>
  </si>
  <si>
    <t>aaz-20130914-3-Sarmolina-Lena-cerita-jalan-pi-Sonraen.026</t>
  </si>
  <si>
    <t>dupCVC-t-eku</t>
  </si>
  <si>
    <t>n-nesi</t>
  </si>
  <si>
    <t>aaz-20130920-1-HeronimusBani-CeritaTtgFinalCheck.028</t>
  </si>
  <si>
    <t>aaz-20130920-1-HeronimusBani-CeritaTtgFinalCheck.053</t>
  </si>
  <si>
    <t>m-resa</t>
  </si>
  <si>
    <t>aaz-20130920-1-HeronimusBani-CeritaTtgFinalCheck.056</t>
  </si>
  <si>
    <t>aaz-20130920-1-HeronimusBani-CeritaTtgFinalCheck.064</t>
  </si>
  <si>
    <t>n-nena</t>
  </si>
  <si>
    <t>m-ani</t>
  </si>
  <si>
    <t>aaz-20130925-1-AlbertBani-etal-PencurianSapi.008</t>
  </si>
  <si>
    <t>n-poho</t>
  </si>
  <si>
    <t>u-tnina</t>
  </si>
  <si>
    <t>mi-traka</t>
  </si>
  <si>
    <t>t-toni</t>
  </si>
  <si>
    <t>n-susi</t>
  </si>
  <si>
    <t>n-ami</t>
  </si>
  <si>
    <t>aaz-20130925-1-AlbertBani-etal-PencurianSapi.098</t>
  </si>
  <si>
    <t>t-teri</t>
  </si>
  <si>
    <t>aaz-20130926-1-RidolfNeno-OmongIisBelis.037</t>
  </si>
  <si>
    <t>m-fani</t>
  </si>
  <si>
    <t>aaz-20130926-1-RidolfNeno-OmongIisBelis.056</t>
  </si>
  <si>
    <t>aaz-20130926-1-RidolfNeno-OmongIisBelis.095</t>
  </si>
  <si>
    <t>t-romi</t>
  </si>
  <si>
    <t>aaz-20130926-1-RidolfNeno-OmongIisBelis.104</t>
  </si>
  <si>
    <t>aaz-20130928-1-HeronimusBani-CeritaNahorBaniMati.005</t>
  </si>
  <si>
    <t>aaz-20130928-1-HeronimusBani-CeritaNahorBaniMati.007</t>
  </si>
  <si>
    <t>n-rame</t>
  </si>
  <si>
    <t>aaz-20130928-1-HeronimusBani-CeritaNahorBaniMati.012</t>
  </si>
  <si>
    <t>t-suba</t>
  </si>
  <si>
    <t>aaz-20130928-1-HeronimusBani-CeritaNahorBaniMati.018</t>
  </si>
  <si>
    <t>a-n-rari</t>
  </si>
  <si>
    <t>aaz-20130928-1-HeronimusBani-CeritaNahorBaniMati.029</t>
  </si>
  <si>
    <t>a-n-renu</t>
  </si>
  <si>
    <t>na-moni</t>
  </si>
  <si>
    <t>t-ana</t>
  </si>
  <si>
    <t>n-funa</t>
  </si>
  <si>
    <t>n-otu</t>
  </si>
  <si>
    <t>n-boefanu</t>
  </si>
  <si>
    <t>na-peni</t>
  </si>
  <si>
    <t>ta-dupCVC-tefa</t>
  </si>
  <si>
    <t>na-ʔura</t>
  </si>
  <si>
    <t>n-ma-naʔa</t>
  </si>
  <si>
    <t>a-n-moʔe</t>
  </si>
  <si>
    <t>mu-nsaʔa</t>
  </si>
  <si>
    <t>na-nsaʔa</t>
  </si>
  <si>
    <t>t-soʔi</t>
  </si>
  <si>
    <t>a-n-soʔi</t>
  </si>
  <si>
    <t>ʔ-fani</t>
  </si>
  <si>
    <t>n-dupCVC-moʔe</t>
  </si>
  <si>
    <t>n-moʔe</t>
  </si>
  <si>
    <t>ʔ-sana</t>
  </si>
  <si>
    <t>ʔ-tana</t>
  </si>
  <si>
    <t>a-ʔ-pina</t>
  </si>
  <si>
    <t>a-ʔ-nesi</t>
  </si>
  <si>
    <t>ʔ-oka</t>
  </si>
  <si>
    <t>ʔ-mate</t>
  </si>
  <si>
    <t>ʔ-istarika</t>
  </si>
  <si>
    <t>a-ʔ-fena</t>
  </si>
  <si>
    <t>ʔ-tupa</t>
  </si>
  <si>
    <t>ʔ-aiti</t>
  </si>
  <si>
    <t>a-ʔ-dupCVC-toko</t>
  </si>
  <si>
    <t>ʔ-ita</t>
  </si>
  <si>
    <t>na-tfeʔi</t>
  </si>
  <si>
    <t>ʔ-resa</t>
  </si>
  <si>
    <t>ʔ-tama</t>
  </si>
  <si>
    <t>ʔ-nene</t>
  </si>
  <si>
    <t>ʔ-inu</t>
  </si>
  <si>
    <t>u-ʔmate</t>
  </si>
  <si>
    <t>ʔ-toti</t>
  </si>
  <si>
    <t>na-ʔbina</t>
  </si>
  <si>
    <t>ʔ-ak</t>
  </si>
  <si>
    <t>ʔ-toko</t>
  </si>
  <si>
    <t>ʔ-tofa</t>
  </si>
  <si>
    <t>mu-beʔi</t>
  </si>
  <si>
    <t>ʔ-ana</t>
  </si>
  <si>
    <t>n-reʔu</t>
  </si>
  <si>
    <t>a-n-dupCVC-taʔa</t>
  </si>
  <si>
    <t>ak</t>
  </si>
  <si>
    <t>uaba</t>
  </si>
  <si>
    <t>pina</t>
  </si>
  <si>
    <t>maika</t>
  </si>
  <si>
    <t>feni</t>
  </si>
  <si>
    <t>pena</t>
  </si>
  <si>
    <t>poho</t>
  </si>
  <si>
    <t>aaz-20120715-4-Nekmese-KusnawiBani-2.025</t>
  </si>
  <si>
    <t>aaz-20120715-4-Nekmese-KusnawiBani-2.188</t>
  </si>
  <si>
    <t>aaz-20120715-4-Nekmese-KusnawiBani-2.198</t>
  </si>
  <si>
    <t>in</t>
  </si>
  <si>
    <t>aaz-20120923-1-MelkiasMnao-Nekmese-biku.129</t>
  </si>
  <si>
    <t>aaz-20120923-1-MelkiasMnao-Nekmese-biku.149</t>
  </si>
  <si>
    <t>aaz-20120923-1-MelkiasMnao-Nekmese-biku.181</t>
  </si>
  <si>
    <t>aaz-20120923-1-MelkiasMnao-Nekmese-biku.183</t>
  </si>
  <si>
    <t>aaz-20120923-1-MelkiasMnao-Nekmese-biku.195</t>
  </si>
  <si>
    <t>kit</t>
  </si>
  <si>
    <t>aaz-20120923-2-MelkiasMnao-Nekmese-bunu.039</t>
  </si>
  <si>
    <t>aaz-20120923-2-MelkiasMnao-Nekmese-bunu.063</t>
  </si>
  <si>
    <t>aaz-20120923-2-MelkiasMnao-Nekmese-bunu.075</t>
  </si>
  <si>
    <t>aaz-20120923-2-MelkiasMnao-Nekmese-bunu.093</t>
  </si>
  <si>
    <t>aaz-20120923-2-MelkiasMnao-Nekmese-bunu.100</t>
  </si>
  <si>
    <t>aaz-20120923-2-MelkiasMnao-Nekmese-bunu.150</t>
  </si>
  <si>
    <t>aaz-20120923-2-MelkiasMnao-Nekmese-bunu.152</t>
  </si>
  <si>
    <t>sin</t>
  </si>
  <si>
    <t>aaz-20130821-1-Nekmese-Funeral.113</t>
  </si>
  <si>
    <t>aaz-20130825-6-JonathanNamah-1.052</t>
  </si>
  <si>
    <t>aaz-20130825-6-JonathanNamah-1.289</t>
  </si>
  <si>
    <t>aaz-20130825-6-JonathanNamah-1.395</t>
  </si>
  <si>
    <t>aaz-20130825-7-JonathanNamah-2.074</t>
  </si>
  <si>
    <t>aaz-20130906-1-JakopBani-percakapan.040</t>
  </si>
  <si>
    <t>aaz-20130909-6-ObetBani-CeritaKeluargaDiRumah.033</t>
  </si>
  <si>
    <t>aaz-20130911-2-DominggusBani-HenkiOra-CeritaOtoJato.003</t>
  </si>
  <si>
    <t>aaz-20130911-2-DominggusBani-HenkiOra-CeritaOtoJato.008</t>
  </si>
  <si>
    <t>aaz-20130911-2-DominggusBani-HenkiOra-CeritaOtoJato.028</t>
  </si>
  <si>
    <t>aaz-20130911-2-DominggusBani-HenkiOra-CeritaOtoJato.034</t>
  </si>
  <si>
    <t>esa</t>
  </si>
  <si>
    <t>aaz-20130913-1-ItkaNenoharan-MerpatiTakain-Cerita.045</t>
  </si>
  <si>
    <t>aaz-20130914-2-Regina-Sarai-Sarmolina-cerita-ternak-lepas.005</t>
  </si>
  <si>
    <t>aaz-20130914-2-Regina-Sarai-Sarmolina-cerita-ternak-lepas.020</t>
  </si>
  <si>
    <t>aaz-20130914-3-Sarmolina-Lena-cerita-jalan-pi-Sonraen.042</t>
  </si>
  <si>
    <t>aaz-20130926-1-RidolfNeno-OmongIisBelis.064</t>
  </si>
  <si>
    <t>aaz-20130926-1-RidolfNeno-OmongIisBelis.074</t>
  </si>
  <si>
    <t>aaz-20130926-1-RidolfNeno-OmongIisBelis.088</t>
  </si>
  <si>
    <t>jaah</t>
  </si>
  <si>
    <t>aaz-20130928-1-HeronimusBani-CeritaNahorBaniMati.020</t>
  </si>
  <si>
    <t>aaz-20130928-1-HeronimusBani-CeritaNahorBaniMati.031</t>
  </si>
  <si>
    <t>aaz-20130928-1-HeronimusBani-CeritaNahorBaniMati.032</t>
  </si>
  <si>
    <t>aaz-20160326-Roni-NekmeseHistory.091</t>
  </si>
  <si>
    <t xml:space="preserve">eni </t>
  </si>
  <si>
    <t>root</t>
  </si>
  <si>
    <t>aaz-20130920-1-HeronimusBani-CeritaTtgFinalCheck.074</t>
  </si>
  <si>
    <t>aah</t>
  </si>
  <si>
    <t>aaz-20120715-2-Nekmese-Oma-2.005</t>
  </si>
  <si>
    <t>es</t>
  </si>
  <si>
    <t>aaz-20120715-4-Nekmese-KusnawiBani-2.023</t>
  </si>
  <si>
    <t>aaz-20120923-1-MelkiasMnao-Nekmese-biku.038</t>
  </si>
  <si>
    <t>aaz-20120923-1-MelkiasMnao-Nekmese-biku.134</t>
  </si>
  <si>
    <t>aaz-20120923-1-MelkiasMnao-Nekmese-biku.191</t>
  </si>
  <si>
    <t>aaz-20120923-1-MelkiasMnao-Nekmese-biku.293</t>
  </si>
  <si>
    <t>aaz-20120923-1-MelkiasMnao-Nekmese-biku.298</t>
  </si>
  <si>
    <t>aaz-20120923-2-MelkiasMnao-Nekmese-bunu.089</t>
  </si>
  <si>
    <t>aaz-20130821-1-Nekmese-Funeral.089</t>
  </si>
  <si>
    <t>aaz-20130823-9-GersonNee.008</t>
  </si>
  <si>
    <t>aaz-20130825-6-JonathanNamah-1.009</t>
  </si>
  <si>
    <t>aaz-20130825-6-JonathanNamah-1.010</t>
  </si>
  <si>
    <t>aaz-20130825-6-JonathanNamah-1.016</t>
  </si>
  <si>
    <t>aaz-20130906-1-JakopBani-percakapan.114</t>
  </si>
  <si>
    <t>aaz-20130907-3-FransBani-Cerita-1.188</t>
  </si>
  <si>
    <t>aaz-20130909-6-ObetBani-CeritaKeluargaDiRumah.093</t>
  </si>
  <si>
    <t>aaz-20130914-1-MateldaBani-cerita-kerja-tenun.012</t>
  </si>
  <si>
    <t>aaz-20130914-1-MateldaBani-cerita-kerja-tenun.021</t>
  </si>
  <si>
    <t>aaz-20130914-3-Sarmolina-Lena-cerita-jalan-pi-Sonraen.035</t>
  </si>
  <si>
    <t>aaz-20130914-3-Sarmolina-Lena-cerita-jalan-pi-Sonraen.040</t>
  </si>
  <si>
    <t>aaz-20130920-1-HeronimusBani-CeritaTtgFinalCheck.050</t>
  </si>
  <si>
    <t>aaz-20130926-1-RidolfNeno-OmongIisBelis.044</t>
  </si>
  <si>
    <t>aaz-20130926-1-RidolfNeno-OmongIisBelis.092</t>
  </si>
  <si>
    <t>aaz-20130928-1-HeronimusBani-CeritaNahorBaniMati.033</t>
  </si>
  <si>
    <t>aaz-20160326-Roni-NekmeseHistory.034</t>
  </si>
  <si>
    <t>aaz-20160326-Roni-NekmeseHistory.039</t>
  </si>
  <si>
    <t>aaz-20160326-Roni-NekmeseHistory.085</t>
  </si>
  <si>
    <t>aaz-20160326-Roni-NekmeseHistory.146</t>
  </si>
  <si>
    <t>aaz-20160326-Roni-NekmeseHistory.151</t>
  </si>
  <si>
    <t>aaz-20160326-Roni-NekmeseHistory.152</t>
  </si>
  <si>
    <t>numeral</t>
  </si>
  <si>
    <t>Frequency of metathesis</t>
  </si>
  <si>
    <t>/_CC</t>
  </si>
  <si>
    <t>/C#</t>
  </si>
  <si>
    <t>else.</t>
  </si>
  <si>
    <t>/_=V</t>
  </si>
  <si>
    <t>&amp;</t>
  </si>
  <si>
    <t>/{\gap}CC</t>
  </si>
  <si>
    <t>/C{\#}</t>
  </si>
  <si>
    <t>/{\gap}=V</t>
  </si>
  <si>
    <t>\\</t>
  </si>
  <si>
    <t>\midrule</t>
  </si>
  <si>
    <t>verbs</t>
  </si>
  <si>
    <t>numerals</t>
  </si>
  <si>
    <t>place names</t>
  </si>
  <si>
    <t>{--}</t>
  </si>
  <si>
    <t>pronouns</t>
  </si>
  <si>
    <t>dem./det.</t>
  </si>
  <si>
    <t>\ve{=ena/=aha}</t>
  </si>
  <si>
    <t>hit</t>
  </si>
  <si>
    <t>nifun</t>
  </si>
  <si>
    <t>natun</t>
  </si>
  <si>
    <t>ena/aha</t>
  </si>
  <si>
    <t>aaz-20130907-4-FransBani-Cerita-2.006</t>
  </si>
  <si>
    <t>aaz-20120923-2-MelkiasMnao-Nekmese-bunu.146</t>
  </si>
  <si>
    <t>aaz-20130907-3-FransBani-Cerita-1.133</t>
  </si>
  <si>
    <t>eni ii</t>
  </si>
  <si>
    <t>eni ee</t>
  </si>
  <si>
    <t>eni aa</t>
  </si>
  <si>
    <t>es ii</t>
  </si>
  <si>
    <t>es ee</t>
  </si>
  <si>
    <t>es aah</t>
  </si>
  <si>
    <t>esa/=esa</t>
  </si>
  <si>
    <t>\ve{esa/=esa}</t>
  </si>
  <si>
    <t>also</t>
  </si>
  <si>
    <t>qeki -M uaba -Mn metoq -U Kotos -U Amarasi -U</t>
  </si>
  <si>
    <t>nok kuan Nekmeseq -Uvcn</t>
  </si>
  <si>
    <t>kuan kuan amnaaq manaq nua</t>
  </si>
  <si>
    <t>naan tua -f</t>
  </si>
  <si>
    <t>naqko</t>
  </si>
  <si>
    <t>dusun -U nima -M</t>
  </si>
  <si>
    <t>haaq nima -M</t>
  </si>
  <si>
    <t>neu neno -U boq es -Uvn ma nima -M</t>
  </si>
  <si>
    <t>nok mepu -Mn rene -Mn qabi -t nbi Nekmeseq -Uvcn</t>
  </si>
  <si>
    <t>funan -Mn neeQ sin nmurai -n</t>
  </si>
  <si>
    <t>neki -M neki -M sin neki -M req makaq -U, penaq -U, knaaq neki -M sin on</t>
  </si>
  <si>
    <t>neki -M sin neki -M req makaq -U, penaq -U, knaaq neki -M sin on</t>
  </si>
  <si>
    <t>sin neki -M req makaq -U, penaq -U, knaaq neki -M sin on</t>
  </si>
  <si>
    <t>req makaq -U, penaq -U, knaaq neki -M sin on</t>
  </si>
  <si>
    <t>sin on</t>
  </si>
  <si>
    <t>makaq -Mnd eni ma nmora -Uvc -n bian napau -n penaq -U he nahana -Uvc -n ka te nahana -M nahana -Uvc -n penaq -Mc qteme -U</t>
  </si>
  <si>
    <t>nahana -Uvc -n penaq -Mc qteme -U</t>
  </si>
  <si>
    <t>noka -Uvp knaaq knaaq -Mn kase -U aiq knaaq -Mn kase -U aiq ahh knaaq</t>
  </si>
  <si>
    <t>funan -Mnd ee te ahh</t>
  </si>
  <si>
    <t>ma nmoqe -M on req ia</t>
  </si>
  <si>
    <t>tua te</t>
  </si>
  <si>
    <t>maiti -M hau tapi</t>
  </si>
  <si>
    <t>hau tapi</t>
  </si>
  <si>
    <t>maiti -M ai</t>
  </si>
  <si>
    <t>req qanema -Mnd -t ii ma nak</t>
  </si>
  <si>
    <t>mata -Mn rone -U he muah hena ho ai aan -Udp npina -M ma ka te ho ka muah fa mata -Mn roneq -U te</t>
  </si>
  <si>
    <t>ma ka te ho ka muah fa mata -Mn roneq -U te</t>
  </si>
  <si>
    <t>ma mfani -M uma -M</t>
  </si>
  <si>
    <t>mata -Mn rone -U he ho muah mudupCVCmsena -Uv te</t>
  </si>
  <si>
    <t>maiti -M au ai ii te of meu te muhupa -Md ee te nputu -M npina -M nmoni -M</t>
  </si>
  <si>
    <t>npina -M nmoni -M</t>
  </si>
  <si>
    <t>nmoni -M</t>
  </si>
  <si>
    <t>fa mainuan ka nmuqi -M fa oe</t>
  </si>
  <si>
    <t>fa oe</t>
  </si>
  <si>
    <t>ka tiit fa afu -Mn metoq -U</t>
  </si>
  <si>
    <t>meisqokan -Mnd ii nnaqa -M</t>
  </si>
  <si>
    <t>neno -U nee msaq in natuin ee ma</t>
  </si>
  <si>
    <t>fa bare -U he natua ma</t>
  </si>
  <si>
    <t>naan bare -Mnd es -Uvn ma namaikaq -Uvp *namaikaq -Uvp nbi Smaraq -Uvcn tuna -U -n</t>
  </si>
  <si>
    <t>he moqok -Mnd es -Uvn te</t>
  </si>
  <si>
    <t>ranan -U duphumaq -U ahirnya</t>
  </si>
  <si>
    <t>req bifee eni nbi tasi -U</t>
  </si>
  <si>
    <t>req bifee eni msaq sin ka nakeo -n fa</t>
  </si>
  <si>
    <t>req bifee eni nbi tasi -Mnd ee nana -Mnd -n ee</t>
  </si>
  <si>
    <t>nak Poqo hitu -M</t>
  </si>
  <si>
    <t>tapi nonot -Mn Buraen -s nak Poqo hitu -M</t>
  </si>
  <si>
    <t>kit req nehh</t>
  </si>
  <si>
    <t>kit Nii Obeq</t>
  </si>
  <si>
    <t>kana -Mn usi -U -f Koorqoto -M</t>
  </si>
  <si>
    <t>nok req aijoqo -Mn naan</t>
  </si>
  <si>
    <t>fa usi -Mnd -f ii karna</t>
  </si>
  <si>
    <t>namneku -Uvc -n</t>
  </si>
  <si>
    <t>parenat -Mnd ii</t>
  </si>
  <si>
    <t>kana -Mn usi -Mnd -f ii</t>
  </si>
  <si>
    <t>req nana -U dupCVCunuq -Mn naa feq te Haarqoo</t>
  </si>
  <si>
    <t>nakana -Md -b ee pertama</t>
  </si>
  <si>
    <t>kuan ii neu Koorqoto -Uvn te fin koro -Mnd ii</t>
  </si>
  <si>
    <t>kit Ansaof</t>
  </si>
  <si>
    <t>nisa -Uvp nheke -M naan naqi -U ma natama -Md ee nbi umi -Mnd ee nana -Mnd -n ee oka te naqkonoq -Md ee ma notu -M nakratiq -Md ee een -Uvd ma</t>
  </si>
  <si>
    <t>naan naqi -U ma natama -Md ee nbi umi -Mnd ee nana -Mnd -n ee oka te naqkonoq -Md ee ma notu -M nakratiq -Md ee een -Uvd ma</t>
  </si>
  <si>
    <t>nakratiq -Md ee een -Uvd ma</t>
  </si>
  <si>
    <t>nate -U -n</t>
  </si>
  <si>
    <t>naqi -Mnd een -Uvd ma</t>
  </si>
  <si>
    <t>pani -U -n kuan es pani -U -n nak kiu mabana -U -t</t>
  </si>
  <si>
    <t>req nehh</t>
  </si>
  <si>
    <t>fatu -U</t>
  </si>
  <si>
    <t>kau</t>
  </si>
  <si>
    <t>nok nehh biku -U</t>
  </si>
  <si>
    <t>neu req riqanaq -Mn munif -U sekarang req ia</t>
  </si>
  <si>
    <t>fa te berarti atoniq -U in ka bisa nbiku -M kit fa he tmate -M</t>
  </si>
  <si>
    <t>kit fa he tmate -M</t>
  </si>
  <si>
    <t>req sisi req naan</t>
  </si>
  <si>
    <t>kit -Udp msaq hit tmese -Uvp tmate -M</t>
  </si>
  <si>
    <t>no hae -f ansoqi -Uv ha krei</t>
  </si>
  <si>
    <t>nok au mata -U -k karna</t>
  </si>
  <si>
    <t>he dupbisa te naqbaniq -Uvc in tua -n ee naqko req rasi -Mn requf -U req ia karna rasi -U req ia ka reko -U fa</t>
  </si>
  <si>
    <t>neki -M req</t>
  </si>
  <si>
    <t>req</t>
  </si>
  <si>
    <t>noka -Uvc -n</t>
  </si>
  <si>
    <t>nahunu -Uvc -n req au mone -Mn fequ -Mnd -f ii</t>
  </si>
  <si>
    <t>mita -Md ee</t>
  </si>
  <si>
    <t>naqekut -Uvc no meseq -U ka nfei fa qsuqi -n atfoqi -M qsuqi -Mnd -n ee msaq ate ka bisa fa</t>
  </si>
  <si>
    <t>qsuqi -Mnd -n ee msaq ate ka bisa fa</t>
  </si>
  <si>
    <t>menas -Mnd een</t>
  </si>
  <si>
    <t>req ama -Mn baba -Mnd -f ii</t>
  </si>
  <si>
    <t>req nee te</t>
  </si>
  <si>
    <t>neu rabah -Mnd es ii sin</t>
  </si>
  <si>
    <t>sin nbiku -M sin es naq</t>
  </si>
  <si>
    <t>sin es naq</t>
  </si>
  <si>
    <t>menas -Mnd ii</t>
  </si>
  <si>
    <t>req qnaef ii te</t>
  </si>
  <si>
    <t>ho menas -Mnd ii humaq -U meseq -U</t>
  </si>
  <si>
    <t>reko -U</t>
  </si>
  <si>
    <t>ka nfena -Uv fa</t>
  </si>
  <si>
    <t>natuin -aq</t>
  </si>
  <si>
    <t>natuin -aq on naan -Uvd te</t>
  </si>
  <si>
    <t>qita -M *on qaqonen -Mnd es -Uvn te mabeq -Mnd es ii</t>
  </si>
  <si>
    <t>sisi -Mnd ii ma</t>
  </si>
  <si>
    <t>biku -Mnd aa ma es naq mate -Mnd -s ii</t>
  </si>
  <si>
    <t>mana -Md ee in uaba -Mn naan es req naan</t>
  </si>
  <si>
    <t>nabaka -Uvc -n muqit -U batuur</t>
  </si>
  <si>
    <t>req bijae ii muqit -Mnd ii es naq</t>
  </si>
  <si>
    <t>sin req naan makaqtuin eni</t>
  </si>
  <si>
    <t>he nema -Uv te</t>
  </si>
  <si>
    <t>he tqonen -Uvc tpasat -Uvc tana -Md ee</t>
  </si>
  <si>
    <t>bijae naan perluu tua -f natun -Md es korban okeq -U</t>
  </si>
  <si>
    <t>ranan -U</t>
  </si>
  <si>
    <t>ranan -U duphumaq -U neu req on mee</t>
  </si>
  <si>
    <t>ranan -Mn nami -M ranan -Mnd aa te nak sudah maut</t>
  </si>
  <si>
    <t>ranan -Mnd aa te nak sudah maut</t>
  </si>
  <si>
    <t>neu req</t>
  </si>
  <si>
    <t>karna nabaka -M bijae aa</t>
  </si>
  <si>
    <t>bijae aa</t>
  </si>
  <si>
    <t>req moqe -U -t naan</t>
  </si>
  <si>
    <t>tadupCVCrekoq -Uvc hit benuq supaya nturan -Uvc kit</t>
  </si>
  <si>
    <t>kit on req ia</t>
  </si>
  <si>
    <t>kit fa hit moqe -Mnd -t ee es naiti -M nafaniq -Uvc kit -Uvd ma ahirnya hit korban hit tua -f *hit tua -k ii dupgampang</t>
  </si>
  <si>
    <t>nafaniq -Uvc kit -Uvd ma ahirnya hit korban hit tua -f *hit tua -k ii dupgampang</t>
  </si>
  <si>
    <t>biku -U te</t>
  </si>
  <si>
    <t>kau nok req biku -U cara biku -Mnd ii</t>
  </si>
  <si>
    <t>req cara biku -U</t>
  </si>
  <si>
    <t>hit bijae tua -f ii ka nabeqi -M fa mita -M req roit req naan ka bole maiti -Md ee fa</t>
  </si>
  <si>
    <t>fa mita -M req roit req naan ka bole maiti -Md ee fa</t>
  </si>
  <si>
    <t>req roit req naan ka bole maiti -Md ee fa</t>
  </si>
  <si>
    <t>nafaniq -Uvc ko</t>
  </si>
  <si>
    <t>nani -M</t>
  </si>
  <si>
    <t>req roit naan -Uvd te maiti -Uv</t>
  </si>
  <si>
    <t>nafaniq -Uvc ki</t>
  </si>
  <si>
    <t xml:space="preserve">ki hi bijae tua -f ii ka bole fa ee fa </t>
  </si>
  <si>
    <t>bahaya</t>
  </si>
  <si>
    <t>tua -f am ma in es naq</t>
  </si>
  <si>
    <t>tua -f</t>
  </si>
  <si>
    <t>nak qonen -Mnd aa mes</t>
  </si>
  <si>
    <t>req roit req ia te au qporiq -Md ee ka bole fa maiti -Uv</t>
  </si>
  <si>
    <t>fuaq es nabara req tani -U req atfutu -Md -n ee nbi hau mee unuq -Mnd aa</t>
  </si>
  <si>
    <t>qonen -U</t>
  </si>
  <si>
    <t>qonen -Mnd ii memang anpake -M qonen -U</t>
  </si>
  <si>
    <t>sin kalu maiti -M sin of maputuq -Mnd ee ntoma -M nafaniq -Uvc ko</t>
  </si>
  <si>
    <t>sin of maputuq -Mnd ee ntoma -M nafaniq -Uvc ko</t>
  </si>
  <si>
    <t>nak saaq in ntekaq -M Uisneno -U kaah in ntekaq -M mee</t>
  </si>
  <si>
    <t>mee</t>
  </si>
  <si>
    <t>mufaniq -Uvc maputuq -Mnd ee ntoma -M nsae -n nafaniq -Uvc maputuq -Mnd ee ntoma -M nafaniq -Uvc ko</t>
  </si>
  <si>
    <t>nsae -n nafaniq -Uvc maputuq -Mnd ee ntoma -M nafaniq -Uvc ko</t>
  </si>
  <si>
    <t>neu naa</t>
  </si>
  <si>
    <t>ko per minggu</t>
  </si>
  <si>
    <t>natuin -aq menas -U req ia msaq</t>
  </si>
  <si>
    <t>sampai</t>
  </si>
  <si>
    <t>sampai okeq -U nkono -M</t>
  </si>
  <si>
    <t>riqanaq -Mn munif -Mnd aa te</t>
  </si>
  <si>
    <t>riqanaq -Mn munif -U</t>
  </si>
  <si>
    <t>kit nok req bunu -U</t>
  </si>
  <si>
    <t>fa te atoniq -U ka nmoqe -M fa moqe -U -t ii</t>
  </si>
  <si>
    <t>fa moqe -U -t ii</t>
  </si>
  <si>
    <t>ranan -U he mpoi</t>
  </si>
  <si>
    <t>fa te berarti ho ka mita -M fa ranan -U he mpoi karna aar ia qteme -U -f okeq -U te</t>
  </si>
  <si>
    <t>fa ranan -U he mpoi karna aar ia qteme -U -f okeq -U te</t>
  </si>
  <si>
    <t>feq</t>
  </si>
  <si>
    <t>fa ro on naan</t>
  </si>
  <si>
    <t>fa cuma</t>
  </si>
  <si>
    <t>fa ranan -U he tpoi</t>
  </si>
  <si>
    <t>tani -U</t>
  </si>
  <si>
    <t>tani -Mn tuni -U tua ma</t>
  </si>
  <si>
    <t>natefa -M</t>
  </si>
  <si>
    <t>mana -Uvp mbi req nee on</t>
  </si>
  <si>
    <t>fa ranan -U he mpoi fa heen</t>
  </si>
  <si>
    <t>fa ranan -U he mpoi karna ka nmuqiq -M fa ranan -U ate</t>
  </si>
  <si>
    <t>fa ranan -U ate</t>
  </si>
  <si>
    <t>natefa -M poqon -Mnd ee ma</t>
  </si>
  <si>
    <t>poqon -Mnd ee ma</t>
  </si>
  <si>
    <t>fa ranan -U he mpoi</t>
  </si>
  <si>
    <t>qita -M atoniq -U ntekaq -M nak -Uv ma on req nak -Uv ma</t>
  </si>
  <si>
    <t>nak -Uv ma on req nak -Uv ma</t>
  </si>
  <si>
    <t>ko</t>
  </si>
  <si>
    <t>ko am papaq -Mnd ii nsiriq -Md aa ma in nnao piut papaq -Mn in nsiriq -Md aa ma in nnao piut</t>
  </si>
  <si>
    <t>naan req papaq -Mnd eni req naan te bisa papaq -Mnd eni nareko -M ka te</t>
  </si>
  <si>
    <t>ka te</t>
  </si>
  <si>
    <t>bunu -Mn ai</t>
  </si>
  <si>
    <t>mana -Md ee papa</t>
  </si>
  <si>
    <t>req ia te nak bunu -U qnenuq -Mnd aa</t>
  </si>
  <si>
    <t>req es poqon -Mnd ee nana -Mnd -n ii</t>
  </si>
  <si>
    <t>fa ranan -U</t>
  </si>
  <si>
    <t>saaq npake -M on req qonen aiq in req antao requ -U aiq nmoqe -M saaq</t>
  </si>
  <si>
    <t>saaq</t>
  </si>
  <si>
    <t>requ -U nok et req poqon -Mnd aan nana -U -n</t>
  </si>
  <si>
    <t>nani -M et req</t>
  </si>
  <si>
    <t>nana -U te</t>
  </si>
  <si>
    <t>fa ranan -Mnd een</t>
  </si>
  <si>
    <t>dupfani -U</t>
  </si>
  <si>
    <t>feq te of naq ho mita -M ranan -U he mpoi</t>
  </si>
  <si>
    <t>tua -f neu req poqon -U ia he in es qapao poqon -U</t>
  </si>
  <si>
    <t>ne een -Uvd ma</t>
  </si>
  <si>
    <t>napeni -Md ee ma</t>
  </si>
  <si>
    <t>ko napeni -M ko nai een -Uvd ma</t>
  </si>
  <si>
    <t>ko nai een -Uvd ma</t>
  </si>
  <si>
    <t>ko nahera -Md een es req in napeni -M ko req ia</t>
  </si>
  <si>
    <t>ko req ia</t>
  </si>
  <si>
    <t>kit fa hit tpoi mainuan ate</t>
  </si>
  <si>
    <t>kit fa</t>
  </si>
  <si>
    <t>fa he nsuri -Md ee te berarti</t>
  </si>
  <si>
    <t>qahini -U -t he</t>
  </si>
  <si>
    <t>kit req papaq -Mnd eni ii ma ro he tmanakuq -Uvc</t>
  </si>
  <si>
    <t>qok ma au qreqo -M atoniq -U in</t>
  </si>
  <si>
    <t>req nehh papaq -U ia ma</t>
  </si>
  <si>
    <t>mana -M kau hee</t>
  </si>
  <si>
    <t>kau hee</t>
  </si>
  <si>
    <t>kuu -n tua qtetaq -U he narekoq -Uvc ee req papaq -Mnd ii</t>
  </si>
  <si>
    <t>tua sonaq -U ma karu nita -M tua sonaq -U ma nak ohh req naan te</t>
  </si>
  <si>
    <t>tua sonaq -U ma nak ohh req naan te</t>
  </si>
  <si>
    <t>nahini -Md ee nak ohh ka req naan ho mupeni -M bunu -Mn ai</t>
  </si>
  <si>
    <t>mita -M kit jang sampe ho mreqo -M atoniq -U saaq</t>
  </si>
  <si>
    <t>kit jang sampe ho mreqo -M atoniq -U saaq</t>
  </si>
  <si>
    <t>req papaq -U ia een</t>
  </si>
  <si>
    <t>fa te of naq narari -Uv ao -m aan</t>
  </si>
  <si>
    <t>kit -Uvd ma</t>
  </si>
  <si>
    <t>nana -Md ee te</t>
  </si>
  <si>
    <t>nai naqko req naan karna</t>
  </si>
  <si>
    <t>tamu -U</t>
  </si>
  <si>
    <t>nema -M he in naskora -M</t>
  </si>
  <si>
    <t>he in naskora -M</t>
  </si>
  <si>
    <t>naqko kuan</t>
  </si>
  <si>
    <t>moka -Uvc -n ya</t>
  </si>
  <si>
    <t>maqaf sekali lagi kalau kemudian hi of -Udp mpao kreqo -U</t>
  </si>
  <si>
    <t>liturgi te</t>
  </si>
  <si>
    <t>maqaf kalau kemudian au uretaq -Uvc qana -M kit retaq -Mnd es</t>
  </si>
  <si>
    <t>kit retaq -Mnd es</t>
  </si>
  <si>
    <t>nene -Mn Sopo -U nauaba -Uv te</t>
  </si>
  <si>
    <t>kuu -n anbi nonot -Mn Kotos -Mnd ii nana -U -n</t>
  </si>
  <si>
    <t>tapi in naqko mee</t>
  </si>
  <si>
    <t>bahwa in naqko mee</t>
  </si>
  <si>
    <t>nadupCVCbara -M kuu -n</t>
  </si>
  <si>
    <t>kuu -n</t>
  </si>
  <si>
    <t>mita -Md ee te itu dia pung cerita in retaq -Mnd -n aa es naa</t>
  </si>
  <si>
    <t>ntea ahh nefo -U Noetefaq -Uvcn</t>
  </si>
  <si>
    <t>nema -M kana -Mnd -n ee naiq Tuqas -U</t>
  </si>
  <si>
    <t>kana -Mnd -n ee naiq Tuqas -U</t>
  </si>
  <si>
    <t>nema -M aiq naiq Tuqas -Mn Timu -U nfani -M nema -Uv ma</t>
  </si>
  <si>
    <t>nema -Uv ma</t>
  </si>
  <si>
    <t>hana -U -f mudah-mudahan batuur</t>
  </si>
  <si>
    <t>hit tak -Uv ma tak bi Sarlina aina -Mn Sarlina nene -Mn Sopo -U</t>
  </si>
  <si>
    <t>nahunu -M</t>
  </si>
  <si>
    <t>sedangkan ahh</t>
  </si>
  <si>
    <t>riqanaq nua</t>
  </si>
  <si>
    <t>ma fin upu -Mn kaqu -U -f tua -f nee</t>
  </si>
  <si>
    <t>metoq -U natuin qanema -Mnd -t eni req ia he nauaba -Md eni metoq -U</t>
  </si>
  <si>
    <t>nahini -Uv fa</t>
  </si>
  <si>
    <t>koqu -U meseq -U anmono -Uvp nmate -Uv ma neki -Uv ha metoq -U</t>
  </si>
  <si>
    <t>karu bole te kais mak on naan natuin</t>
  </si>
  <si>
    <t>nahini -Uvc -n on req hit</t>
  </si>
  <si>
    <t>req kata req ia suba -U -t natuin hit tak -Uv ma upacara kematian ate reko -U msaq mes reko -U nnesi -M hit tak suba -U -t</t>
  </si>
  <si>
    <t>hit tak suba -U -t</t>
  </si>
  <si>
    <t>ma es hit ka ttekaq -M fa tak suba -U -t</t>
  </si>
  <si>
    <t>fa tak suba -U -t</t>
  </si>
  <si>
    <t>kit nok bahasa Indonesia hit tak -Uv ma upacara pemakaman</t>
  </si>
  <si>
    <t>teu suba -U -t</t>
  </si>
  <si>
    <t>ia</t>
  </si>
  <si>
    <t>sbakeq -U nua</t>
  </si>
  <si>
    <t>too ii namfaun</t>
  </si>
  <si>
    <t>nana -Uvp qrenoq -Mnd es</t>
  </si>
  <si>
    <t>dengan fafi -Mnd ee in eku -U -n</t>
  </si>
  <si>
    <t>no meseq -U</t>
  </si>
  <si>
    <t>no nua</t>
  </si>
  <si>
    <t>no tenu -M no tenu -M</t>
  </si>
  <si>
    <t>no tenu -M</t>
  </si>
  <si>
    <t>kai</t>
  </si>
  <si>
    <t>mani -M ko tua nene -U tua</t>
  </si>
  <si>
    <t>ko tua nene -U tua</t>
  </si>
  <si>
    <t>fa benuq</t>
  </si>
  <si>
    <t>mana -M kai benuq te hai mkoaq dupruman -Mn</t>
  </si>
  <si>
    <t>kai benuq te hai mkoaq dupruman -Mn</t>
  </si>
  <si>
    <t>req bare -Mnd -m aa te dupruman -U benuq</t>
  </si>
  <si>
    <t>ko kasian</t>
  </si>
  <si>
    <t>napeni -M ko fa een tua</t>
  </si>
  <si>
    <t>ko fa een tua</t>
  </si>
  <si>
    <t>sekau he naah benuq nene -U</t>
  </si>
  <si>
    <t>kau he qok ko kasian</t>
  </si>
  <si>
    <t>kai tua</t>
  </si>
  <si>
    <t>bu afi benuq</t>
  </si>
  <si>
    <t>fa nene -U</t>
  </si>
  <si>
    <t>kai he hai mihini -M tua nene -U</t>
  </si>
  <si>
    <t>tua nene -U</t>
  </si>
  <si>
    <t>nok au nene -U tua</t>
  </si>
  <si>
    <t>te okeq te</t>
  </si>
  <si>
    <t>ko fa he mtupa -Uv te ka mromi -M fa tua</t>
  </si>
  <si>
    <t>fa tua</t>
  </si>
  <si>
    <t>kau he qok ko</t>
  </si>
  <si>
    <t>koe tua</t>
  </si>
  <si>
    <t>misa -M kau nene -U</t>
  </si>
  <si>
    <t>kau nene -U</t>
  </si>
  <si>
    <t>fa te of mufani -M dupCVCrabah -Mn</t>
  </si>
  <si>
    <t>dupCVCrabah -Mn</t>
  </si>
  <si>
    <t>kau he sekau te au utona -M ko</t>
  </si>
  <si>
    <t>kau te</t>
  </si>
  <si>
    <t>qani -M ko nene -U</t>
  </si>
  <si>
    <t>ko nene -U</t>
  </si>
  <si>
    <t>nadupCVCfaniq -Uvc ate</t>
  </si>
  <si>
    <t>qani -M ko tua</t>
  </si>
  <si>
    <t>ko tua</t>
  </si>
  <si>
    <t>tua</t>
  </si>
  <si>
    <t>tei</t>
  </si>
  <si>
    <t>ko he muah</t>
  </si>
  <si>
    <t>ko te au nanaqrenaq -U mate -M kasian nene -Mn honi -U kasian airo benuq</t>
  </si>
  <si>
    <t>kasian nene -Mn honi -U kasian airo benuq</t>
  </si>
  <si>
    <t>mudupCVCheran kau mes au qak of oniq -Mn reko -U tua</t>
  </si>
  <si>
    <t>mani -M kau tua</t>
  </si>
  <si>
    <t>kau tua</t>
  </si>
  <si>
    <t>metoq -U</t>
  </si>
  <si>
    <t>req uaba -Mn naan sehingga anteka -Md ee nak Naet</t>
  </si>
  <si>
    <t>hit tqaqa -M tsae -b aqpiruq -U baru -U</t>
  </si>
  <si>
    <t>tsae -b aqpiruq -U baru -U</t>
  </si>
  <si>
    <t>mana -M kai too tafaq</t>
  </si>
  <si>
    <t>kai too tafaq</t>
  </si>
  <si>
    <t>harat -U paha -Mn naiq Rasiq</t>
  </si>
  <si>
    <t>ma mnibun -Uvc mana -M too tafaq kai</t>
  </si>
  <si>
    <t>too tafaq kai</t>
  </si>
  <si>
    <t>nua</t>
  </si>
  <si>
    <t>kai too tafaq ambi kuan bare -U paha -Mn Nekmeseq -Uvcn</t>
  </si>
  <si>
    <t>ma nhenu -M on on naan nai tua</t>
  </si>
  <si>
    <t xml:space="preserve">fa aar paaq au ka usopu -M qana -M fa au usulan ate </t>
  </si>
  <si>
    <t xml:space="preserve">qana -M fa au usulan ate </t>
  </si>
  <si>
    <t xml:space="preserve">fa au usulan ate </t>
  </si>
  <si>
    <t>kuu -k hena rabah -U</t>
  </si>
  <si>
    <t>hit tpoi tkono -M</t>
  </si>
  <si>
    <t>fa roit</t>
  </si>
  <si>
    <t>nak -Uv ma tbati -Md ee ma KK te es -Uvn ma on req nifun -Uvcn natun -Uvcn nima -M toon es aiq</t>
  </si>
  <si>
    <t>toon es aiq</t>
  </si>
  <si>
    <t>sampe selasai hai mmampu au qmampu</t>
  </si>
  <si>
    <t>feq om</t>
  </si>
  <si>
    <t>nifun -Uvcn natun -Uvcn nima -M tapi bian ii karu nkuran -Uvc naqko naan</t>
  </si>
  <si>
    <t>tapi bian ii karu nkuran -Uvc naqko naan</t>
  </si>
  <si>
    <t>karu ho mtoti -M on req naan</t>
  </si>
  <si>
    <t>qani -M ko</t>
  </si>
  <si>
    <t>ko om</t>
  </si>
  <si>
    <t>dupkoqu -U karu bian ka koqu -U fa te of okeq te hi mmatenab -Uvc mak onai au qfee au roit -Mn beban ii duponai te koqu -U</t>
  </si>
  <si>
    <t>dua ribu tiga blas een -Uvd</t>
  </si>
  <si>
    <t>fa mmes naqko nehh</t>
  </si>
  <si>
    <t>kau es</t>
  </si>
  <si>
    <t>nema -M neot es</t>
  </si>
  <si>
    <t>neot es</t>
  </si>
  <si>
    <t>ma nema -Uvp msaq ate</t>
  </si>
  <si>
    <t>roit fauk</t>
  </si>
  <si>
    <t>he naskora -M</t>
  </si>
  <si>
    <t>nehh</t>
  </si>
  <si>
    <t>saaq atoniq -Mn</t>
  </si>
  <si>
    <t>he mitefa -M mok ama -U</t>
  </si>
  <si>
    <t>mok ama -U</t>
  </si>
  <si>
    <t>midupCVCfoka -Md -n ee ii</t>
  </si>
  <si>
    <t>he mimnesa -M mok ama -U hehh hehh hehh</t>
  </si>
  <si>
    <t>mok ama -U hehh hehh hehh</t>
  </si>
  <si>
    <t>he mimnesa -M mok ama -Mnd een</t>
  </si>
  <si>
    <t>mok ama -Mnd een</t>
  </si>
  <si>
    <t>kit ma tmaiqnura -M</t>
  </si>
  <si>
    <t>dan</t>
  </si>
  <si>
    <t>fa te</t>
  </si>
  <si>
    <t>he naqkaraq -Uvc kau</t>
  </si>
  <si>
    <t>fa te nehh hai ima -M nok nehh</t>
  </si>
  <si>
    <t>nok nehh</t>
  </si>
  <si>
    <t>desa -Mnd ii ma nak</t>
  </si>
  <si>
    <t>Jakarta</t>
  </si>
  <si>
    <t>qak au qoka -Uv kase -U te au qmate -Uvp qkono -M onai te</t>
  </si>
  <si>
    <t>qani -M he au qnao ma uma -Uvp msaq he nrari -M aqnao te uma -Uvp msaq uma -M qotu -Md aah</t>
  </si>
  <si>
    <t>he au qnao ma uma -Uvp msaq he nrari -M aqnao te uma -Uvp msaq uma -M qotu -Md aah</t>
  </si>
  <si>
    <t>qotu -Md aah</t>
  </si>
  <si>
    <t>maut uma -Uvp qtea kuan aqpake -M kacamata hena</t>
  </si>
  <si>
    <t>kacamata hena</t>
  </si>
  <si>
    <t>naniu ma nsae nfani -Uv te nnonaq -Uvc kau nehh</t>
  </si>
  <si>
    <t>nita -M esemes</t>
  </si>
  <si>
    <t>mana -M nene -U nok riqanaq -Mnd eni krei es</t>
  </si>
  <si>
    <t>nene -U nok riqanaq -Mnd eni krei es</t>
  </si>
  <si>
    <t>sin ma qistarika -M</t>
  </si>
  <si>
    <t>kau ho sepatu -Mnd -n ii te</t>
  </si>
  <si>
    <t>kau ho sepatu -Mn au sepatu -Mnd -n ii namtipu -Uvc -n dasar namtipu -Uvc -n au bae -f ii *Salom naiti -M sin nnao on bijae te npake -M sin</t>
  </si>
  <si>
    <t>sin nnao on bijae te npake -M sin</t>
  </si>
  <si>
    <t>kau ho sepatu -Mnd -n aan au he qnao on kabin -U</t>
  </si>
  <si>
    <t>sameer ii nbi lemari -Mnd ii ma</t>
  </si>
  <si>
    <t>bruuk pasan nima -Uvn</t>
  </si>
  <si>
    <t>baru -U pasan nima -Uvn ma</t>
  </si>
  <si>
    <t>tais ii ma qpiruq -Mnd ii ma *qnao qbi au bae -f ii naiq Salom</t>
  </si>
  <si>
    <t>kit ho tas aan</t>
  </si>
  <si>
    <t>qok bifee ii ma njari -Uv ma nak</t>
  </si>
  <si>
    <t>bifee ee qak hee au ka qsao fa</t>
  </si>
  <si>
    <t>mana -M kau on Oe’sao</t>
  </si>
  <si>
    <t>kau on Oe’sao</t>
  </si>
  <si>
    <t>mkisu -M nene -U nok riqanaq -Mnd eni</t>
  </si>
  <si>
    <t>nene -U nok riqanaq -Mnd eni</t>
  </si>
  <si>
    <t>kau nbi Oe’sao</t>
  </si>
  <si>
    <t>naa oo ho mqani -M sin</t>
  </si>
  <si>
    <t>naiq Yapi aina -U -f *naiq Yapi aina -U -f anbi ia</t>
  </si>
  <si>
    <t>qana -M naiq Yapi aina -Mnd -f ii nmeseq -M nahini -M</t>
  </si>
  <si>
    <t>naiq Yapi aina -Mnd -f ii nmeseq -M nahini -M</t>
  </si>
  <si>
    <t>nahini -M</t>
  </si>
  <si>
    <t>bi Leni req</t>
  </si>
  <si>
    <t>nahini -Uvc -n</t>
  </si>
  <si>
    <t>nai om</t>
  </si>
  <si>
    <t>nehh au tusaq -Mnd ii om qeu qtea te naiq Yapi ama -U -f in nmeseq -M</t>
  </si>
  <si>
    <t>roko -U kaah</t>
  </si>
  <si>
    <t>sin qbi Oe’sao</t>
  </si>
  <si>
    <t>riqanaq -Mnd eni nnao -n nsosa -M kau nehh</t>
  </si>
  <si>
    <t>kau nehh</t>
  </si>
  <si>
    <t>neu enoq -Mnd ii in neki -M in oto -Mn dinas -Mnd ii ma nasae -b -aq kau</t>
  </si>
  <si>
    <t>nbi kuan am in nema -Md ii dinas -Mnd eni nasae -b ee on mee</t>
  </si>
  <si>
    <t>koti -Mn</t>
  </si>
  <si>
    <t>neu req emper req naiq Yapi ama -Mnd -f ii req umi -Mnd ee</t>
  </si>
  <si>
    <t>req Timor -Mn enu naqko req Amfoqan</t>
  </si>
  <si>
    <t>taaha -M biasa dan</t>
  </si>
  <si>
    <t>biasa dan</t>
  </si>
  <si>
    <t>bupati</t>
  </si>
  <si>
    <t>fa roit he qfee ki</t>
  </si>
  <si>
    <t>roit he tatama -M on kabupaten</t>
  </si>
  <si>
    <t>kana -Mnd -k enu</t>
  </si>
  <si>
    <t>nresa -M kana -Mnd -k eni ate utnina -M</t>
  </si>
  <si>
    <t>kana -Mnd -k eni ate utnina -M</t>
  </si>
  <si>
    <t>kana -Mnd -k eni au utnina -M</t>
  </si>
  <si>
    <t>fa au kana -Mnd -k ee ainaq -U tina -n</t>
  </si>
  <si>
    <t>fa au kana -Mnd -k ee ma he tmate -Uv he tmoni -M</t>
  </si>
  <si>
    <t>kau te qfani -Md een -Udp qbi Kuanino -Uvn ma qtupa -M</t>
  </si>
  <si>
    <t>paha -Mn koqu -Mnd ee mita -M qareko -Mnd -n ee mak he ka mfani -M uma -M fa</t>
  </si>
  <si>
    <t>qareko -Mnd -n ee mak he ka mfani -M uma -M fa</t>
  </si>
  <si>
    <t>fa neu saaq</t>
  </si>
  <si>
    <t>kau on req ia</t>
  </si>
  <si>
    <t>noi nmeu te</t>
  </si>
  <si>
    <t>bi Uli nok bi Rahel</t>
  </si>
  <si>
    <t>kau au ka qanaha -Mn bubur kau fa</t>
  </si>
  <si>
    <t>fa Susi te au qinu -Uvp qbi pani -U -n qabi -t -an nee au qnao qmeo qana -M au baba -Mn Maria on nehh umi -Mn mena -Mnd -s ee</t>
  </si>
  <si>
    <t>natuin</t>
  </si>
  <si>
    <t>feq he au poton ko</t>
  </si>
  <si>
    <t>nehh kebun lokasi ini apa</t>
  </si>
  <si>
    <t>ruus ii nee</t>
  </si>
  <si>
    <t>meu neq nehh</t>
  </si>
  <si>
    <t>mana -Md aah req hau eni ii roe -t</t>
  </si>
  <si>
    <t>he au utana -M qana -M ko rasi -Mnd es</t>
  </si>
  <si>
    <t>qana -M ko rasi -Mnd es</t>
  </si>
  <si>
    <t>ko rasi -Mnd es</t>
  </si>
  <si>
    <t>he mutana -M karu mee aa au ka uhini -Md ee fa te au ka bisa qtoni -M ki fa</t>
  </si>
  <si>
    <t>karu mee aa au ka uhini -Md ee fa te au ka bisa qtoni -M ki fa</t>
  </si>
  <si>
    <t>ki fa</t>
  </si>
  <si>
    <t>mok sekau dan ho mupasu -M on req mee</t>
  </si>
  <si>
    <t>nak req ia he qmate -Uv te tmate -M</t>
  </si>
  <si>
    <t>ko rasi -Mnd es -Uvp nteniq -Uvc</t>
  </si>
  <si>
    <t>req ia *nsae ma ka qroo fa te anlurus on req ia een</t>
  </si>
  <si>
    <t>neq Kopan -Uvcn aqtae ma ka qita -M fa krimaq -U te neka -Mnd -k ii namneku -Md een qak ainaq -U tina -n</t>
  </si>
  <si>
    <t>fa krimaq -U te neka -Mnd -k ii namneku -Md een qak ainaq -U tina -n</t>
  </si>
  <si>
    <t>kau een</t>
  </si>
  <si>
    <t>ko req naan</t>
  </si>
  <si>
    <t>sin te nak pramugari</t>
  </si>
  <si>
    <t>raru ma tmafu -M</t>
  </si>
  <si>
    <t>fa mes suma</t>
  </si>
  <si>
    <t>he nasai nnao nok mee te au ka uhini -M</t>
  </si>
  <si>
    <t>kau fa neq naan hai naq mtea bare -U</t>
  </si>
  <si>
    <t>kau fa</t>
  </si>
  <si>
    <t>kau fa batuur</t>
  </si>
  <si>
    <t>ko nok bifee ii nmoqe -M on mee</t>
  </si>
  <si>
    <t>on mee</t>
  </si>
  <si>
    <t>kau ii onai pak</t>
  </si>
  <si>
    <t>fa te natfeqi -Uv onaim</t>
  </si>
  <si>
    <t>req surat -Mnd ii ma au qresa -Uv te au nehh</t>
  </si>
  <si>
    <t>naan ko nok bifee atau aiq ho mmofu -M</t>
  </si>
  <si>
    <t>ko fa ho mmofu -M</t>
  </si>
  <si>
    <t>req surat -Mnd ii ma</t>
  </si>
  <si>
    <t>req ia</t>
  </si>
  <si>
    <t>req ia au ka uniu fa feq</t>
  </si>
  <si>
    <t>neq ia</t>
  </si>
  <si>
    <t>he miah</t>
  </si>
  <si>
    <t>naskau sin</t>
  </si>
  <si>
    <t>he in nami -M saaq naa mautu -M feq</t>
  </si>
  <si>
    <t>saaq naa mautu -M feq</t>
  </si>
  <si>
    <t>pak au qpeo qok pak</t>
  </si>
  <si>
    <t>sikat am uskiki -M</t>
  </si>
  <si>
    <t>oa</t>
  </si>
  <si>
    <t>mutafiq -Uvc besi -Mnd ee naan hoe Australi punya ini</t>
  </si>
  <si>
    <t>biir kaleng ho maiti -Uv ho mbukae</t>
  </si>
  <si>
    <t>neq nehh persiapan lengkap arneq tampat duduk</t>
  </si>
  <si>
    <t>nbukae -n nrari -M suma ho ho au ufaniq -Uvc ko noo tenu -M</t>
  </si>
  <si>
    <t>suma ho ho au ufaniq -Uvc ko noo tenu -M</t>
  </si>
  <si>
    <t>biir ma qtoko -Uvp qbi qtokoq -Mnd ii ma unsaqa -M feq tifi -Mnd ii aqputar -Uvc tifi -Mnd ii mes hit he</t>
  </si>
  <si>
    <t>feq tifi -Mnd ii aqputar -Uvc tifi -Mnd ii mes hit he</t>
  </si>
  <si>
    <t>qoka -Uvp bruuk ii ma qaiti -M biir kaleng sin ma qinu -Md een</t>
  </si>
  <si>
    <t>biir kaleng sin ma qinu -Md een</t>
  </si>
  <si>
    <t>qai kraan ii</t>
  </si>
  <si>
    <t>he oe maputuq -Mnd ee es mee ma oe mainikin -Mnd ee es mee</t>
  </si>
  <si>
    <t>neno -U boq tenu -M mabeq -Mnd es ii</t>
  </si>
  <si>
    <t>mabeq -Mnd es ii</t>
  </si>
  <si>
    <t>hai msaksii neu req sin nsii -n nboqis -Uvc Uisneno -U in kana -U -n</t>
  </si>
  <si>
    <t>sin sin nsii -n nrari -Uvc -n onai te hai mtebi -Uvp mfani -M ima -M</t>
  </si>
  <si>
    <t>nmofu -Uv ma namneku -M</t>
  </si>
  <si>
    <t>nmate -M onaim neu he mnose -M meki -M saaq ro on hai mtahan -Md aah ee ma</t>
  </si>
  <si>
    <t>meki -M saaq ro on hai mtahan -Md aah ee ma</t>
  </si>
  <si>
    <t>saaq ro on hai mtahan -Md aah ee ma</t>
  </si>
  <si>
    <t>mikrei</t>
  </si>
  <si>
    <t>mikrei hai mpoi te sin nnao -n naniu -n nbi -n fatu -U qtutaq -U</t>
  </si>
  <si>
    <t>kuu -n in tais</t>
  </si>
  <si>
    <t>nema -Uvc -n am ma fai ii te hai mnao mbi kabin -U</t>
  </si>
  <si>
    <t>naskau kai neki -M okoq -U</t>
  </si>
  <si>
    <t>nehh ma neki -M acara req ntekaq -Md ee te nak emsi</t>
  </si>
  <si>
    <t>fesat -U am ma</t>
  </si>
  <si>
    <t>tadupCVCmfaun ate dupes req ia ntekaq -Md ee te nak kosuq -U</t>
  </si>
  <si>
    <t>napriraq -Uvc kuu -n</t>
  </si>
  <si>
    <t>nok ahh baroit -n eni am ma hai mtebi -Uvp mfani -M ima -M</t>
  </si>
  <si>
    <t>mana -M of aiq ka jam fauk fa te</t>
  </si>
  <si>
    <t>kai ma hai mfena -Uv ma</t>
  </si>
  <si>
    <t>neu req of suba -Mnd -t ii rabah -U es fa es req neno -Mn tenuq -U kalau bole neno -Mn tenuq -U kiku -U natuin -aq</t>
  </si>
  <si>
    <t>sae -b nono -U hequ -Mn nanoka -Md -b o -n een</t>
  </si>
  <si>
    <t>naqko naan of hit he *neki -M hit uaba -Mnd ii es req tak beben uki -Mn anaq -U tefu -Mn anaq -U</t>
  </si>
  <si>
    <t>hit uaba -Mnd ii es req tak beben uki -Mn anaq -U tefu -Mn anaq -U</t>
  </si>
  <si>
    <t>naqko beben uki -Mn anaq -U tefu -Mn anaq -U</t>
  </si>
  <si>
    <t>sin natuin sin nmuqiq -M sin kuran -Mnd aa ma sin rabuq -Mnd aa</t>
  </si>
  <si>
    <t>sin kuran -Mnd aa ma sin rabuq -Mnd aa</t>
  </si>
  <si>
    <t>naqko naan</t>
  </si>
  <si>
    <t>sin noka -M marine -U</t>
  </si>
  <si>
    <t>marine -U</t>
  </si>
  <si>
    <t>ni es ahh panbuat</t>
  </si>
  <si>
    <t>ma nhetu -M naan</t>
  </si>
  <si>
    <t>tana -Md ee tua</t>
  </si>
  <si>
    <t>neu pak Ora yang mewakili aina -Mn Nabu -U dan ama -Mn Sea</t>
  </si>
  <si>
    <t>tatea -b o -k nok ao-minaf -U ma ao reko -U</t>
  </si>
  <si>
    <t>meki -M ma mnaqa -M meki -M</t>
  </si>
  <si>
    <t>ma mnaqa -M meki -M</t>
  </si>
  <si>
    <t>meki -M</t>
  </si>
  <si>
    <t>naiq Madiq nfena -M nema -M ma nnao nema -M naqko bare -U Nekmeseq -Uvcn ka nnao dupruman -Mn fa mes ahh in et amaq -Mn Nabu -U ma ainaq -Mn seo sin mapoho -U -t am manaqa -U -t</t>
  </si>
  <si>
    <t>nema -M ma nnao nema -M naqko bare -U Nekmeseq -Uvcn ka nnao dupruman -Mn fa mes ahh in et amaq -Mn Nabu -U ma ainaq -Mn seo sin mapoho -U -t am manaqa -U -t</t>
  </si>
  <si>
    <t>ma nnao nema -M naqko bare -U Nekmeseq -Uvcn ka nnao dupruman -Mn fa mes ahh in et amaq -Mn Nabu -U ma ainaq -Mn seo sin mapoho -U -t am manaqa -U -t</t>
  </si>
  <si>
    <t>naqko bare -U Nekmeseq -Uvcn ka nnao dupruman -Mn fa mes ahh in et amaq -Mn Nabu -U ma ainaq -Mn seo sin mapoho -U -t am manaqa -U -t</t>
  </si>
  <si>
    <t>ma namasa -M saap hit barab -Md aa ntoma -M neu hit anah -Mn sin te nahuma -M ma namasa -M</t>
  </si>
  <si>
    <t>saap hit barab -Md aa ntoma -M neu hit anah -Mn sin te nahuma -M ma namasa -M</t>
  </si>
  <si>
    <t>neu hit anah -Mn sin te nahuma -M ma namasa -M</t>
  </si>
  <si>
    <t>ma namasa -M</t>
  </si>
  <si>
    <t>ma hai mtopu -M nok -M neka -Mn qteme -U ma ahh ansao qteme -U</t>
  </si>
  <si>
    <t>nok -M neka -Mn qteme -U ma ahh ansao qteme -U</t>
  </si>
  <si>
    <t>neka -Mn qteme -U ma ahh ansao qteme -U</t>
  </si>
  <si>
    <t>ki msaq supaya hai kaisa -Uvp mmese -M mibarab -M sin</t>
  </si>
  <si>
    <t>mibarab -M sin</t>
  </si>
  <si>
    <t>ma fai namuni -M te</t>
  </si>
  <si>
    <t>te hit tsusa -M dupCVCokeq -U tmarina -M te tmarina -M dupCVCokeq -U</t>
  </si>
  <si>
    <t>dupCVCokeq -U tmarina -M te tmarina -M dupCVCokeq -U</t>
  </si>
  <si>
    <t>te tmarina -M dupCVCokeq -U</t>
  </si>
  <si>
    <t>dupCVCokeq -U</t>
  </si>
  <si>
    <t>terima kasih</t>
  </si>
  <si>
    <t>neu keluarga amaq -Mn Nabu -U ma</t>
  </si>
  <si>
    <t>neu</t>
  </si>
  <si>
    <t>ki supaya arkit tabarab -Uvc sin dupCVCokeq -U</t>
  </si>
  <si>
    <t>sin tabarab -Uvc sin supaya</t>
  </si>
  <si>
    <t>qana -Md ee tua ma hit uaba -Mnd ii of aiq he nanoka -Md -b een tua</t>
  </si>
  <si>
    <t>ki ia te noka -M req ia</t>
  </si>
  <si>
    <t>req surat -U req ia te</t>
  </si>
  <si>
    <t>kotak -U karna of matui -q nbi -n req ia au qteken -Uvc req ia ka tteken -Uvc fa feq te minono -M mifanu -Md ee</t>
  </si>
  <si>
    <t>mifanu -Md ee</t>
  </si>
  <si>
    <t>mufaniq -Uvc</t>
  </si>
  <si>
    <t>mufaniq -Md ee on req ia</t>
  </si>
  <si>
    <t>mok ahh</t>
  </si>
  <si>
    <t>mok ahh ertei ii</t>
  </si>
  <si>
    <t>noqo -Mn fauk he hi qatoko -U -s req ia tmurai nai</t>
  </si>
  <si>
    <t>kit ao-minaf -Mn hihh hihh</t>
  </si>
  <si>
    <t>he mnao te</t>
  </si>
  <si>
    <t>nani -Uvc -n</t>
  </si>
  <si>
    <t>fa ma ho riqit -Mn eni naq nfani -M</t>
  </si>
  <si>
    <t>neu req naiq Has nok naiq Kris ka nahini -n fa</t>
  </si>
  <si>
    <t>nema -Uvc -n npalak onaim ki kaiq amtoni -Md ee nai</t>
  </si>
  <si>
    <t>riqanaq -Mnd eni anpake -Uvc -n baru -Mn dupmarimaq -U hi mak -Uv ma hi es ado</t>
  </si>
  <si>
    <t>he nnena -M ho hana -Mnd -m aan</t>
  </si>
  <si>
    <t>ho hana -Mnd -m aan</t>
  </si>
  <si>
    <t>nema -Uvp ntaqa -Md aah</t>
  </si>
  <si>
    <t>pak nok req ho anah -Mn</t>
  </si>
  <si>
    <t>nana -M anet nonoq -Mnd es naqko in fufu -U -n amtetu -U -n</t>
  </si>
  <si>
    <t>mone -Mnd ii he on tak -Uv ma ya semacam pijit-pijit begitu he nbiba -M *he te</t>
  </si>
  <si>
    <t>fa npoi ii nbi ia</t>
  </si>
  <si>
    <t>req bifee</t>
  </si>
  <si>
    <t>fa ma anpisu -M narequ -M in BH in -Udp bruuk -Mn nana -U -f</t>
  </si>
  <si>
    <t>narequ -M in BH in -Udp bruuk -Mn nana -U -f</t>
  </si>
  <si>
    <t>he ntupa -M onai te am nak</t>
  </si>
  <si>
    <t>fa areq ia mhh in ntae neu au tais eni he neku -M ma req biak eni te in ka neku -M sin</t>
  </si>
  <si>
    <t>ma req biak eni te in ka neku -M sin</t>
  </si>
  <si>
    <t>sin he utona -Uvc -n orang tua eni -Uvd</t>
  </si>
  <si>
    <t>fa tua te ntaikobi -Md een naq naroi natama -M</t>
  </si>
  <si>
    <t>neki -M ki</t>
  </si>
  <si>
    <t>ki</t>
  </si>
  <si>
    <t>neki -M ki es naan</t>
  </si>
  <si>
    <t>ki es naan</t>
  </si>
  <si>
    <t>tafaniq -Md ee</t>
  </si>
  <si>
    <t>ko hau ma mfee kau roit anteniq -Uvc</t>
  </si>
  <si>
    <t>rene -U nnao nroi dupCVCsaaq</t>
  </si>
  <si>
    <t>fa et req ume -U</t>
  </si>
  <si>
    <t>req sin umi -U mnasiq -U</t>
  </si>
  <si>
    <t>qnaka -U skora -Mn ma nfee kau surat -U pindah</t>
  </si>
  <si>
    <t>qeu</t>
  </si>
  <si>
    <t>kau nfani -Uvp nbi skora -Mn tukan -U</t>
  </si>
  <si>
    <t>hai miskora -M okeq -U hai mtama -Uvp skora -Mn tukan -U *tukan -Mnd ii</t>
  </si>
  <si>
    <t>nehh ijazah</t>
  </si>
  <si>
    <t>neq in -Md aa te</t>
  </si>
  <si>
    <t>he umaik -aq qbi skora -U</t>
  </si>
  <si>
    <t>fa ma meseq ehh</t>
  </si>
  <si>
    <t>tukan -U besi -U he mtukan -Uvc besi -U he tmuqi -M alat</t>
  </si>
  <si>
    <t>qoka -M ne ma</t>
  </si>
  <si>
    <t>ne ma</t>
  </si>
  <si>
    <t>qana -M nehh</t>
  </si>
  <si>
    <t>nana -M fa umi -Mnd es -Uvp msaq</t>
  </si>
  <si>
    <t>fa umi -Mnd es -Uvp msaq</t>
  </si>
  <si>
    <t>nema -M ruum baitiq in he es neq he nmoqe -Uvc -n naiq Yos Bois in nehh</t>
  </si>
  <si>
    <t>ruum baitiq in he es neq he nmoqe -Uvc -n naiq Yos Bois in nehh</t>
  </si>
  <si>
    <t>neq naiq Yos Bois ume -U -n</t>
  </si>
  <si>
    <t>fetor -Mnd ii ma usnasa -M usnasa -M naqko neq nehh qnaqa -Uvp prenat -U</t>
  </si>
  <si>
    <t>naqko neq nehh qnaqa -Uvp prenat -U</t>
  </si>
  <si>
    <t>muqko</t>
  </si>
  <si>
    <t>paha -U neu neq nehh</t>
  </si>
  <si>
    <t>humaq -U nua te maqfenaq -U paha -U</t>
  </si>
  <si>
    <t>he usnasa -M naqko es</t>
  </si>
  <si>
    <t>naqko es</t>
  </si>
  <si>
    <t>naqko mee</t>
  </si>
  <si>
    <t>naqko prenat -Mnd ii qmepu -Uvp qbi ha krei</t>
  </si>
  <si>
    <t>humaq -U dupCVCnua te ka tpurai fa ma</t>
  </si>
  <si>
    <t>toon boq haa te</t>
  </si>
  <si>
    <t>naqko neq</t>
  </si>
  <si>
    <t>he toon fauk ate</t>
  </si>
  <si>
    <t>qana -M toon boq haa nbi krei ii te usnasa -M qdupCVCpoi neno -U ia</t>
  </si>
  <si>
    <t>toon boq haa nbi krei ii te usnasa -M qdupCVCpoi neno -U ia</t>
  </si>
  <si>
    <t>qdupCVCpoi neno -U ia</t>
  </si>
  <si>
    <t>feq ahh au unono -M ko ho mmepu -M mana -M toon boq haa ma haa</t>
  </si>
  <si>
    <t>ko ho mmepu -M mana -M toon boq haa ma haa</t>
  </si>
  <si>
    <t>mana -M toon boq haa ma haa</t>
  </si>
  <si>
    <t>toon boq haa ma haa</t>
  </si>
  <si>
    <t>qana -Uvp qbi krei ii toon boq haa ma haa</t>
  </si>
  <si>
    <t>toon boq haa ma haa ahh selama toon boq haa ma haa neq ia</t>
  </si>
  <si>
    <t>npoi ntama -M qtopu -M</t>
  </si>
  <si>
    <t>qtopu -M</t>
  </si>
  <si>
    <t>naqko Nekliu</t>
  </si>
  <si>
    <t>fa feqe msaq</t>
  </si>
  <si>
    <t>sidang</t>
  </si>
  <si>
    <t>sin -Uvd ma</t>
  </si>
  <si>
    <t>miha -M et ama -Mn Sakaq ume -U</t>
  </si>
  <si>
    <t>moka -Uvp mbi neq ume -U</t>
  </si>
  <si>
    <t>fa ma</t>
  </si>
  <si>
    <t>nani -M neq in hae -n tika -n neq ia</t>
  </si>
  <si>
    <t>neq in hae -n tika -n neq ia</t>
  </si>
  <si>
    <t>qana -M neq mepu -U neq feqe au qpeo sin</t>
  </si>
  <si>
    <t>neq mepu -U neq feqe au qpeo sin</t>
  </si>
  <si>
    <t>kau bait he kais -aq qok ne on nahe -U -n Saikaes -M</t>
  </si>
  <si>
    <t>narari -Uv te</t>
  </si>
  <si>
    <t>req hi skora -Mnd -m eni ii te</t>
  </si>
  <si>
    <t>kit -Uvd ma tahoniq -Uvc fauk</t>
  </si>
  <si>
    <t>tani -M sin okeq -U</t>
  </si>
  <si>
    <t>sin okeq -U</t>
  </si>
  <si>
    <t>mani -M sin muskora -M mani -M okeq -U ho qmuqiq -Mnd -m ii saaq</t>
  </si>
  <si>
    <t>sin muskora -M mani -M okeq -U ho qmuqiq -Mnd -m ii saaq</t>
  </si>
  <si>
    <t>mani -M okeq -U ho qmuqiq -Mnd -m ii saaq</t>
  </si>
  <si>
    <t>natuin -aq kau</t>
  </si>
  <si>
    <t>sin ho mmuqi -M saaq</t>
  </si>
  <si>
    <t>tani -M sin</t>
  </si>
  <si>
    <t>natuin -aq kau ma es</t>
  </si>
  <si>
    <t>qani -M ki</t>
  </si>
  <si>
    <t>sin fa te reko -U</t>
  </si>
  <si>
    <t>taskora -M tani -M sin he</t>
  </si>
  <si>
    <t>tani -M sin he</t>
  </si>
  <si>
    <t>sin he</t>
  </si>
  <si>
    <t>ki okeq -U</t>
  </si>
  <si>
    <t>nehh mee neq nahe -n nehh</t>
  </si>
  <si>
    <t>nema -Uv te natona -M kau ma nak</t>
  </si>
  <si>
    <t>kau ma nak</t>
  </si>
  <si>
    <t>natama -M ntama -M skora -Mn tungguru -U</t>
  </si>
  <si>
    <t>ntama -M skora -Mn tungguru -U</t>
  </si>
  <si>
    <t>skora -Mn tungguru -U</t>
  </si>
  <si>
    <t>neq krei ii he</t>
  </si>
  <si>
    <t>roit on kantoor funan -Mnd ii okeq -U te tatama -M roit</t>
  </si>
  <si>
    <t>roit</t>
  </si>
  <si>
    <t>ne mmoqe -M surat -U ma</t>
  </si>
  <si>
    <t>surat -U ma</t>
  </si>
  <si>
    <t>krei ii roit ii nok aar neq reran -U</t>
  </si>
  <si>
    <t>surat -U</t>
  </si>
  <si>
    <t>kai fa mbi kuan ii ma</t>
  </si>
  <si>
    <t>kai nfani -Uvp nbi Kopan -Uvcn</t>
  </si>
  <si>
    <t>he</t>
  </si>
  <si>
    <t>ma neq hit ka qasopu -Mnd -t ii noka -U neq pertama sampai neq</t>
  </si>
  <si>
    <t>ki sin -Uvd ma mnena -M</t>
  </si>
  <si>
    <t>mibara -M</t>
  </si>
  <si>
    <t>naq he ka taah fa</t>
  </si>
  <si>
    <t>mubeqi -Uv</t>
  </si>
  <si>
    <t>fauk</t>
  </si>
  <si>
    <t>ho hebat</t>
  </si>
  <si>
    <t>nok funan -Mn seqo -U</t>
  </si>
  <si>
    <t>nai he nmeto -Uv oo</t>
  </si>
  <si>
    <t>maneka -Mnd -t aa ma neu he tpena -M</t>
  </si>
  <si>
    <t>ttofa -M nai</t>
  </si>
  <si>
    <t>nai</t>
  </si>
  <si>
    <t>muniq -U ii munif -U muniq -U ia</t>
  </si>
  <si>
    <t>he ntofa -M</t>
  </si>
  <si>
    <t>fa menas -Mnd ii te he</t>
  </si>
  <si>
    <t>kau ma au uha -M feq mmaburiq -M moqka mee</t>
  </si>
  <si>
    <t>feq mmaburiq -M moqka mee</t>
  </si>
  <si>
    <t>moqka mee</t>
  </si>
  <si>
    <t>he mmaheke -M humaq -U -f neq ia he nnao noka -U mee</t>
  </si>
  <si>
    <t>humaq -U -f neq ia he nnao noka -U mee</t>
  </si>
  <si>
    <t>manas -Mnd ee nmabe -M</t>
  </si>
  <si>
    <t>fa te of au ka qbiru -M fa rene -U</t>
  </si>
  <si>
    <t>fa rene -U</t>
  </si>
  <si>
    <t>sekau natona -M mama -M ehh kaisa -Uvp mmama -M</t>
  </si>
  <si>
    <t>mama -M ehh kaisa -Uvp mmama -M</t>
  </si>
  <si>
    <t>neu mnanuq -Mnd ii basik -U ate</t>
  </si>
  <si>
    <t>nero -M hit toka -Uv ma es he tahini -M</t>
  </si>
  <si>
    <t>hit toka -Uv ma es he tahini -M</t>
  </si>
  <si>
    <t>sementara nqantareek</t>
  </si>
  <si>
    <t>bare -U hena nqantareek ate bisa</t>
  </si>
  <si>
    <t>naq natetu -Uv</t>
  </si>
  <si>
    <t>mita -M noqo natun -Md es</t>
  </si>
  <si>
    <t>noqo natun -Md es</t>
  </si>
  <si>
    <t>tani -M</t>
  </si>
  <si>
    <t>req umi -Mnd ee msaq pak</t>
  </si>
  <si>
    <t>nani -Uv ma</t>
  </si>
  <si>
    <t>neu peti -Mnd ee ma naq nmate -M</t>
  </si>
  <si>
    <t>req on req hae -f</t>
  </si>
  <si>
    <t>fa he nasusa -Uvc -b riqanaq -Mn dupbenar</t>
  </si>
  <si>
    <t>neu riqanaq -Mn fetoq -Mn eni</t>
  </si>
  <si>
    <t>fa riqanaq -Mn mone -U</t>
  </si>
  <si>
    <t>he nahae -b -aq sin fa</t>
  </si>
  <si>
    <t>nmese -M</t>
  </si>
  <si>
    <t>qahani -U -t</t>
  </si>
  <si>
    <t>ne req peti -Mnd ee</t>
  </si>
  <si>
    <t>mes dupCVCfai te mes ka tnao fa heen</t>
  </si>
  <si>
    <t>pak nak nmesel anrari -M req nana -Mnd -n ee</t>
  </si>
  <si>
    <t>req nana -Mnd -n ee</t>
  </si>
  <si>
    <t>ka tansaqa -M fa te hit</t>
  </si>
  <si>
    <t>fa te hit</t>
  </si>
  <si>
    <t>neu req nmoqe -Uvp nrari -M</t>
  </si>
  <si>
    <t>mes of oniq -U fini -U in npeo te oniq -U ntao nrari -M</t>
  </si>
  <si>
    <t>ndupCVCakan -Uvc nana -Md ee *-</t>
  </si>
  <si>
    <t>konaq -Mnd ee batuur am es -Uvp npeo -n</t>
  </si>
  <si>
    <t>fa et req ia msaq anah -Mnd eni</t>
  </si>
  <si>
    <t>he nmate -M</t>
  </si>
  <si>
    <t>raso -U ma hit</t>
  </si>
  <si>
    <t>nmanini -M aiq nansaqa -M</t>
  </si>
  <si>
    <t>ni kaah ma narene -M</t>
  </si>
  <si>
    <t>req anah -Mn upu -Mnd -f eni</t>
  </si>
  <si>
    <t>peti -Mnd een qnaef ii</t>
  </si>
  <si>
    <t>nani -M areq hae -f eni amsaq</t>
  </si>
  <si>
    <t>pak am qak -Uv ma</t>
  </si>
  <si>
    <t>neu peti -Mnd ee</t>
  </si>
  <si>
    <t>he hi meu te hi kaiq miqbaqe</t>
  </si>
  <si>
    <t>req mutiq -U req ia</t>
  </si>
  <si>
    <t>boraf -Mnd es</t>
  </si>
  <si>
    <t>ko ma qak</t>
  </si>
  <si>
    <t>tenu -Uvn tenu -M</t>
  </si>
  <si>
    <t>he qsosa -M bantal</t>
  </si>
  <si>
    <t>bantal</t>
  </si>
  <si>
    <t>bantal he munsaqa -M</t>
  </si>
  <si>
    <t>noni -U taqko kantor camat tema -Md ii ka</t>
  </si>
  <si>
    <t>tana -M</t>
  </si>
  <si>
    <t>hena tteniq -Uvc</t>
  </si>
  <si>
    <t>nok naiq nehh</t>
  </si>
  <si>
    <t>qaiti -M wantek es req ia</t>
  </si>
  <si>
    <t>he Tiqi Tan es -an ia</t>
  </si>
  <si>
    <t>qana -M fa feq</t>
  </si>
  <si>
    <t>fa feq</t>
  </si>
  <si>
    <t>mes toon ia kaah</t>
  </si>
  <si>
    <t>he qroqe -M qana -Uv ha</t>
  </si>
  <si>
    <t>qana -Uv ha</t>
  </si>
  <si>
    <t>fafi -Mn saaq naa</t>
  </si>
  <si>
    <t>fafi -Mn saaq naa anaq -Mn aiq koqu -U</t>
  </si>
  <si>
    <t>fa meseq -U mheke -Md ee *moqen -Uvc tua -n ee he nbaen -aq</t>
  </si>
  <si>
    <t>sekau een -Uvd</t>
  </si>
  <si>
    <t>benas -U he nnao te afi</t>
  </si>
  <si>
    <t>fa mmes fini -U bi Reqet -Uvcn ama -Mnd -f ee hai ima -Uvp mtea nak</t>
  </si>
  <si>
    <t>sisi</t>
  </si>
  <si>
    <t>sekau in sisi</t>
  </si>
  <si>
    <t>nana -M fafi -Mnd es</t>
  </si>
  <si>
    <t>fafi -Mnd es</t>
  </si>
  <si>
    <t>sin on req naan</t>
  </si>
  <si>
    <t>raku -Mnd -n eni nopu -U nua mes ka neku -Uv fa nqoban -Md aah</t>
  </si>
  <si>
    <t>naan fa</t>
  </si>
  <si>
    <t>fui</t>
  </si>
  <si>
    <t>fa muqit -Mn aem</t>
  </si>
  <si>
    <t>he ram fauk</t>
  </si>
  <si>
    <t>he jam fauk am in ntea</t>
  </si>
  <si>
    <t>roit jam fauk</t>
  </si>
  <si>
    <t>mana -M</t>
  </si>
  <si>
    <t>fa dupCVCsaaq</t>
  </si>
  <si>
    <t>ka oa batuur</t>
  </si>
  <si>
    <t>nana -M kai Interbis puti -Mnd es -Uvn ma</t>
  </si>
  <si>
    <t>kai Interbis puti -Mnd es -Uvn ma</t>
  </si>
  <si>
    <t>qani -M</t>
  </si>
  <si>
    <t>mani -M sin qak *terima kasih</t>
  </si>
  <si>
    <t>sin qak *terima kasih</t>
  </si>
  <si>
    <t>surat -U Roma -U surat -U naiq Paulus</t>
  </si>
  <si>
    <t>hitu -Uvp nkono -Uvp kreqo -U</t>
  </si>
  <si>
    <t>fanu -Uvn te</t>
  </si>
  <si>
    <t>Roma buku -U Roma req ia aiq surat -U req naiq Paulus ansonuq ee neu qabi -t -an Roma req ia</t>
  </si>
  <si>
    <t>qaresa -Mnd -t eni -Uvd</t>
  </si>
  <si>
    <t>sin karu sin ntoni -Uvc -n reko -U hai mmarina -M</t>
  </si>
  <si>
    <t>Roma buku -U Roma</t>
  </si>
  <si>
    <t>nok in bae -f eni ee ma</t>
  </si>
  <si>
    <t>surat -U Roma -U ma hai mtama -Md een meu</t>
  </si>
  <si>
    <t>mani -M sin een</t>
  </si>
  <si>
    <t>sin een</t>
  </si>
  <si>
    <t>meu surat -U req naiq Petrus antui sin</t>
  </si>
  <si>
    <t>surat -U noqo -U tenu -M</t>
  </si>
  <si>
    <t>sin neno -U haa</t>
  </si>
  <si>
    <t>ranan -Mc qpoqi -U he on karu noka -Uvp nmeu ma</t>
  </si>
  <si>
    <t>henatiq ntea -n</t>
  </si>
  <si>
    <t>sin nmarina -Uvc -n natuin</t>
  </si>
  <si>
    <t>sin uabaq -U</t>
  </si>
  <si>
    <t>surat -U dupCVCfauk een aiq</t>
  </si>
  <si>
    <t>req ia hai mikono -Uvc -b</t>
  </si>
  <si>
    <t>nok hai mepu -U naqko neno -Mn meseq -U tar -Udp ntea neno -U ia</t>
  </si>
  <si>
    <t>mok qaresa -Mnd -t eni naqko kuan tua -f tenu -M</t>
  </si>
  <si>
    <t>Roma -U es neno -Mn haaq ii</t>
  </si>
  <si>
    <t>mani -M sin es req neno -U naan -Udp msaq</t>
  </si>
  <si>
    <t>sin es req neno -U naan -Udp msaq</t>
  </si>
  <si>
    <t>mani -Uv fa</t>
  </si>
  <si>
    <t>req surat -U</t>
  </si>
  <si>
    <t>nok hit rasi -Mn pirsai -t</t>
  </si>
  <si>
    <t>nok</t>
  </si>
  <si>
    <t>neka -U -q meseq -U nok Uisneno</t>
  </si>
  <si>
    <t>sin hit ttana -Uvc -b hit moni -U -k</t>
  </si>
  <si>
    <t>noniq -U</t>
  </si>
  <si>
    <t>he mqonen -Uvc he Uisneno -U nok kai</t>
  </si>
  <si>
    <t>he nhao</t>
  </si>
  <si>
    <t>he nqubaqrui nok futu -Mn koqu -U maan -Udp nroqe -M koti -Mn he nporiq -M ne onai te nema -Uvp npoho -Uv</t>
  </si>
  <si>
    <t>koti -Mn he nporiq -M ne onai te nema -Uvp npoho -Uv</t>
  </si>
  <si>
    <t>ne onai te nema -Uvp npoho -Uv</t>
  </si>
  <si>
    <t>hau noqo -U ma hit ka tataha -M fa</t>
  </si>
  <si>
    <t>tabara -Md aah atoniq -Mnd eni</t>
  </si>
  <si>
    <t>hai nua kai naiq au uhao -b ee nbi naiq Tinus -U Bani -Mn Nubatonis</t>
  </si>
  <si>
    <t>qami -M neq qahao -t ii neu te maiti -Md ee es naena -M namneku -M</t>
  </si>
  <si>
    <t>neq qahao -t ii neu te maiti -Md ee es naena -M namneku -M</t>
  </si>
  <si>
    <t>namneku -M</t>
  </si>
  <si>
    <t>qisa -M qana -M nak</t>
  </si>
  <si>
    <t>qana -M nak</t>
  </si>
  <si>
    <t>nak</t>
  </si>
  <si>
    <t>qisa -M qana -M naiq Tinus -U Banama -s naan</t>
  </si>
  <si>
    <t>qana -M naiq Tinus -U Banama -s naan</t>
  </si>
  <si>
    <t>naiq Tinus -U Banama -s naan</t>
  </si>
  <si>
    <t>qisa -M qana -M</t>
  </si>
  <si>
    <t>qana -M</t>
  </si>
  <si>
    <t>kau neu nehh</t>
  </si>
  <si>
    <t>ranan -U he ttoni -Uv bukan andupCVCtaqa -Uv te hit tnao thera -M bijae</t>
  </si>
  <si>
    <t>bijae</t>
  </si>
  <si>
    <t>naan -Uvd ha au ii te ruki -U qteme -U te</t>
  </si>
  <si>
    <t>req naiq Minggus atoniq -U</t>
  </si>
  <si>
    <t>naiq Jes</t>
  </si>
  <si>
    <t>nana -M fa in rene -Mn in mepu -U</t>
  </si>
  <si>
    <t>fa in rene -Mn in mepu -U</t>
  </si>
  <si>
    <t>noi nmeu ii</t>
  </si>
  <si>
    <t>qadupCVCmeu -t am bait au qok qita -Uv</t>
  </si>
  <si>
    <t>nabaka -M bae -f naiq Maksen fafi -Mn anaq -Mnd enu -U</t>
  </si>
  <si>
    <t>bae -f naiq Maksen fafi -Mn anaq -Mnd enu -U</t>
  </si>
  <si>
    <t>sin nbi -n in on nehh Oapuah</t>
  </si>
  <si>
    <t>nak suuk nahini -Uv te naqsosaq -Uvc nahini -Md ee neu in -Uvd te naqsosaq -Uvc nrari -M sin</t>
  </si>
  <si>
    <t>fai aah</t>
  </si>
  <si>
    <t>fauk ia</t>
  </si>
  <si>
    <t>qani -M nokaq te au naq uma -M</t>
  </si>
  <si>
    <t>nokaq te au naq uma -M</t>
  </si>
  <si>
    <t>dupCVCkoqu -U</t>
  </si>
  <si>
    <t>noka -Uvp skeke -Uvc -n</t>
  </si>
  <si>
    <t>ro hai mami -M maqtaniq -U nua kai req atoniq -Mnd ii neno -U neno -U neno -U</t>
  </si>
  <si>
    <t>maqtaniq -U nua kai req atoniq -Mnd ii neno -U neno -U neno -U</t>
  </si>
  <si>
    <t>nani -Md ii catatan -Mnd ee lengkaap ii</t>
  </si>
  <si>
    <t>sin mapuaq keluarga areq saaq</t>
  </si>
  <si>
    <t>sekretaris -Mnd ee ma bisa mfee ee bulat</t>
  </si>
  <si>
    <t>req naan -Uvd ma nokaq</t>
  </si>
  <si>
    <t>nata -M ko req catatan -Mnd ee he naq ho meki -Md ee on nee</t>
  </si>
  <si>
    <t>ko req catatan -Mnd ee he naq ho meki -Md ee on nee</t>
  </si>
  <si>
    <t>neu karna misalnya njari -M es funan -Mn boq es -Uvn ma meseq -U req ia te</t>
  </si>
  <si>
    <t>toti -Mnd -s ii bisa juga</t>
  </si>
  <si>
    <t>neu tmatuta -M fin</t>
  </si>
  <si>
    <t>fin</t>
  </si>
  <si>
    <t>sin neu on mee</t>
  </si>
  <si>
    <t>sin -Uvd ma req nehh</t>
  </si>
  <si>
    <t>kalau bisa taon depan</t>
  </si>
  <si>
    <t>req catatan -Mnd ee he naq nehh</t>
  </si>
  <si>
    <t>tita -M te neu req on mee</t>
  </si>
  <si>
    <t>te neu req on mee</t>
  </si>
  <si>
    <t>he tbiru -M toka mee</t>
  </si>
  <si>
    <t>toka mee</t>
  </si>
  <si>
    <t>kit sedu te of aiq</t>
  </si>
  <si>
    <t>he tmanoe ma saaq</t>
  </si>
  <si>
    <t>kau nak mee</t>
  </si>
  <si>
    <t>nani -M nopu -U</t>
  </si>
  <si>
    <t>nopu -U</t>
  </si>
  <si>
    <t>nabua -n am</t>
  </si>
  <si>
    <t>suri -Md een nasuri -Uvc -n</t>
  </si>
  <si>
    <t>req kintal natuin</t>
  </si>
  <si>
    <t>req nopu -U</t>
  </si>
  <si>
    <t>he suba -Mnd -t ii on req mee</t>
  </si>
  <si>
    <t>ki neki -M in -Udp smana -U kninuq -Mnd aa ma nehh</t>
  </si>
  <si>
    <t>reon ma runat -U qareko -Mnd -t aa ma nehh</t>
  </si>
  <si>
    <t>ma miqpane -M he tetu -U -s athoe -n nathoe -b on am nehh</t>
  </si>
  <si>
    <t>he tetu -U -s athoe -n nathoe -b on am nehh</t>
  </si>
  <si>
    <t>tar -Udp ntea</t>
  </si>
  <si>
    <t>ma nhequ -M on naan tua</t>
  </si>
  <si>
    <t>fa tua -f</t>
  </si>
  <si>
    <t>nita -M bare -U ia te nahenu -M noka -M oo</t>
  </si>
  <si>
    <t>bare -U ia te nahenu -M noka -M oo</t>
  </si>
  <si>
    <t>noka -M oo</t>
  </si>
  <si>
    <t>natua -n nbi -n Haarqoo oras -U naan</t>
  </si>
  <si>
    <t>paha -Mn pina -U -n</t>
  </si>
  <si>
    <t>ma mutisi -M paha -Mn pina -U -n</t>
  </si>
  <si>
    <t>sin naiq Aibnenoq Amabi sin naiq Sutai</t>
  </si>
  <si>
    <t>sin kuan -U ee neu kuan -Mn fafi -U ma manu kuan -Mn sinmaka -t</t>
  </si>
  <si>
    <t>tua -f req bisa nfee hana -Mn fainekat -U</t>
  </si>
  <si>
    <t>kuu -k sin umi -U</t>
  </si>
  <si>
    <t>nadupCVCmfaun ate koro -Mnd es, ankae</t>
  </si>
  <si>
    <t>req koro -U ia</t>
  </si>
  <si>
    <t>he koro -Mnd ii ntama -Uvp nbi oo ee nana -Mnd -n ii naqko mee</t>
  </si>
  <si>
    <t>req koro -U ia ma okeq te nakana -Uvc -b koro -U ia koro</t>
  </si>
  <si>
    <t>req kuan -U ii kana -Mnd -n ee nananiq -Md ee naqko Haarqoo neu Koorqoto -M</t>
  </si>
  <si>
    <t>sin tua -k eni -Uvd nak hai Koorqoto -U -s kai</t>
  </si>
  <si>
    <t>nbi req paha -Mn Amarasi -U ia sin nahini -M req nak Koorqoto -M</t>
  </si>
  <si>
    <t>req nak Koorqoto -M</t>
  </si>
  <si>
    <t>natua Koorqoto -M es req oras -U mee ka tahini -M tana -Uv fa</t>
  </si>
  <si>
    <t>tana -Uv fa</t>
  </si>
  <si>
    <t>tua -f henatiq naqnaka -Uvp nbi req kuan -U</t>
  </si>
  <si>
    <t>dupCVCunuq -U nbi req kuan -U ii es in naiq Takain</t>
  </si>
  <si>
    <t>sero qroo of he in ntea on req toon natun -Uvcn nua nmadupCVCsenuq -Md o -k</t>
  </si>
  <si>
    <t>karu in *naqnaka -M fee npoi nnao neu bare -Mnd ee te in nteka -Md ee te nak naiq Takain -Mn qnaka -U -f</t>
  </si>
  <si>
    <t>fee npoi nnao neu bare -Mnd ee te in nteka -Md ee te nak naiq Takain -Mn qnaka -U -f</t>
  </si>
  <si>
    <t>noqen -Uvc sin naiq Nubatonis naiq Bani -U naiq Oraq -U naiq Masnenoq -U naqbona -Md ee ma nromi -Md ee ma nak</t>
  </si>
  <si>
    <t>mbi req Koorqoto -Uvn te nteka -M *nak Koorqoto -M ehh naiq Ora qnaka -U -f</t>
  </si>
  <si>
    <t>ma nreka -Md ee henatiq in ntama -M meo</t>
  </si>
  <si>
    <t>meo</t>
  </si>
  <si>
    <t>kuan -U bian aiq naqko paha -Mnd es noka -M paha -Mnd es -Uvn te</t>
  </si>
  <si>
    <t>paha -Mnd es -Uvn te</t>
  </si>
  <si>
    <t>meo neu areq sorarus</t>
  </si>
  <si>
    <t>besi benas -Mn aiq aunu he nnao nmakena -M aunu kraut aiq sfuut he nnao -n nmakena -n noka -M paha -Mnd es aiq kuan es</t>
  </si>
  <si>
    <t>paha -Mnd es aiq kuan es</t>
  </si>
  <si>
    <t>sero qroo</t>
  </si>
  <si>
    <t>krei ii nema -M</t>
  </si>
  <si>
    <t>nahini -M surat -Mc kninuq -Mnd ii ma nresa -Uvc -n areq surat -U duphumaq -U nahine -Md aa,</t>
  </si>
  <si>
    <t>surat -Mc kninuq -Mnd ii ma nresa -Uvc -n areq surat -U duphumaq -U nahine -Md aa,</t>
  </si>
  <si>
    <t>fua -t</t>
  </si>
  <si>
    <t>req cara req ia</t>
  </si>
  <si>
    <t>saaq req sin nmoqe -Md ee unuq -Mn neno -U unuq -U</t>
  </si>
  <si>
    <t>desa -U es</t>
  </si>
  <si>
    <t>Timo-Foqasaq -Uvcn Naet Tuameseq -Uvcn nabua -n am ma anruna -Uvc -n</t>
  </si>
  <si>
    <t>koqu -Mnd ii nak he tabua te</t>
  </si>
  <si>
    <t>kai nfoqo -M</t>
  </si>
  <si>
    <t>kai dupokeq -U ma hai mibua mbi bare -U ia</t>
  </si>
  <si>
    <t>feq mes naskoor naan</t>
  </si>
  <si>
    <t>kepala -Mn desa -U</t>
  </si>
  <si>
    <t>naqnaka -M sebagai kepala -Mn desa -U</t>
  </si>
  <si>
    <t>sebagai kepala -Mn desa -U</t>
  </si>
  <si>
    <t>nasaitan kuan -U ii ma nsenuq -Md ee noka -M ehh pegawe kecamatan tua -f es kana -Mnd -n ee Eduad Saqu</t>
  </si>
  <si>
    <t>toon boq es</t>
  </si>
  <si>
    <t>toon boq es -Uvn ma meseq -U</t>
  </si>
  <si>
    <t>kususnya nkono -M kuan -U Koorqoto -M</t>
  </si>
  <si>
    <t>kuan -U Koorqoto -M</t>
  </si>
  <si>
    <t>tua -f dupbatuur anbi Koorqoto -M es req tua -f eni req ia</t>
  </si>
  <si>
    <t>Koorqoto -M</t>
  </si>
  <si>
    <t>feq dupCVCunuq -U feq te</t>
  </si>
  <si>
    <t>fa uran -U anin -U</t>
  </si>
  <si>
    <t>neu ha neu ha Koorqoto -Uvn te uran -Mnd ii neu ha Koorqoto -M kuan -U bian ka napeni -Uv fa</t>
  </si>
  <si>
    <t>kuan -U bian ka napeni -Uv fa</t>
  </si>
  <si>
    <t>nani -M in nonot -Mnd ii</t>
  </si>
  <si>
    <t>kana -Mnd -n aan Kuarenoq -Uvcn Ruaqrofoq -Uvcn qTaureok -M Suuqbaun</t>
  </si>
  <si>
    <t>Suuqbaun</t>
  </si>
  <si>
    <t>bian npoi nnao ntea -n Bakquruq -Uvcn Makuniq -Uvcn</t>
  </si>
  <si>
    <t>natua -n nbi -n req nahe -U -n ia sin nema -Uvc -n nsae nbi -n Nununeneq -Uvcn</t>
  </si>
  <si>
    <t>kuan -U ee *ehh karopuq</t>
  </si>
  <si>
    <t>dupCVCrequf npoi -t natuq -Mnd es heen kuan -U hena bisa tapeni -M bare -U</t>
  </si>
  <si>
    <t>bare -U</t>
  </si>
  <si>
    <t>nahenu -M dupbare -U bian</t>
  </si>
  <si>
    <t>dupbare -U bian</t>
  </si>
  <si>
    <t>sin nak *ahh amaq -Mn Soqi aiq ainaq -Mn Soqi</t>
  </si>
  <si>
    <t>sin nak sin amaq -Mn Sea</t>
  </si>
  <si>
    <t>sin nak amaq -Mn *-</t>
  </si>
  <si>
    <t>sin nak amaq -Mn *aiq ainaq -Mn *-</t>
  </si>
  <si>
    <t>sin ate nak amaq -Mn Sea on req sin naiq Oraq -U</t>
  </si>
  <si>
    <t>sin nak ahh Neonmata -M</t>
  </si>
  <si>
    <t>sin nak Neonmata -M dupCVCunuq -U feq nak saaq naa au qnikan -Uvc</t>
  </si>
  <si>
    <t>dupCVCunuq -U feq nak saaq naa au qnikan -Uvc</t>
  </si>
  <si>
    <t>nadupCVCbua nbi req kuan -U ii ma nabua -n am nteka -M req kuan -U ii sebagai Nekmeseq -Uvcn</t>
  </si>
  <si>
    <t>req kuan -U ii sebagai Nekmeseq -Uvcn</t>
  </si>
  <si>
    <t>r</t>
  </si>
  <si>
    <t>b</t>
  </si>
  <si>
    <t>k</t>
  </si>
  <si>
    <t>d</t>
  </si>
  <si>
    <t>m</t>
  </si>
  <si>
    <t>p</t>
  </si>
  <si>
    <t>t</t>
  </si>
  <si>
    <t>n</t>
  </si>
  <si>
    <t>qTakaq -Uvcn</t>
  </si>
  <si>
    <t>on bare -U meseq -U</t>
  </si>
  <si>
    <t>tuna -U -n</t>
  </si>
  <si>
    <t>tuna -Mnd -n ee ma</t>
  </si>
  <si>
    <t>req fatu -U Brao -n</t>
  </si>
  <si>
    <t>naiq Mooq-hitu -U</t>
  </si>
  <si>
    <t>seo natun -Uvcn seo ma boq seo ma seo</t>
  </si>
  <si>
    <t>seo ma boq seo ma seo</t>
  </si>
  <si>
    <t>naqi -U</t>
  </si>
  <si>
    <t>naqi -U te naqi -U neno -U naa</t>
  </si>
  <si>
    <t>on req</t>
  </si>
  <si>
    <t>ma kalu</t>
  </si>
  <si>
    <t>terus</t>
  </si>
  <si>
    <t>ee req papaq -Mnd ii</t>
  </si>
  <si>
    <t>kit req papaq -Mnd aan -Uvd te</t>
  </si>
  <si>
    <t>riqana -U mfaun tua -f hitu -M et riqanaq -Mn feto -U ma riqanaq -Mn mone -U</t>
  </si>
  <si>
    <t>riqanaq -Mn feto -U ma riqanaq -Mn mone -U</t>
  </si>
  <si>
    <t>kana -Mnd -n ee bi Enggelina</t>
  </si>
  <si>
    <t>riqanaq -Mn feto -U nua</t>
  </si>
  <si>
    <t>hit uaba -Mn</t>
  </si>
  <si>
    <t>kit -Uvd fa</t>
  </si>
  <si>
    <t>kuan ii kais -aq Neanpeen</t>
  </si>
  <si>
    <t>koar es</t>
  </si>
  <si>
    <t>boq nima -M</t>
  </si>
  <si>
    <t>boq hitu -Uvn ma nima -M</t>
  </si>
  <si>
    <t>natun -Md es no meseq -U</t>
  </si>
  <si>
    <t>natun -Md es no meseq -U no nua</t>
  </si>
  <si>
    <t>natun -Md es koar es no meseq -U</t>
  </si>
  <si>
    <t>natun -Md es boq tenu -M</t>
  </si>
  <si>
    <t>natun -Md es boq tenu -M no meseq -U</t>
  </si>
  <si>
    <t>natun -Md es boq tenu -M no nua</t>
  </si>
  <si>
    <t>natun -Md es boq tenu -M no tenu -M no tenu -M</t>
  </si>
  <si>
    <t>msaq ho reko -U tua</t>
  </si>
  <si>
    <t>ate</t>
  </si>
  <si>
    <t>ki qfutuq -Mn nafe -U</t>
  </si>
  <si>
    <t>ki qpiruq -Mn suna -Mn meseq -M nua</t>
  </si>
  <si>
    <t>ki poqu -Mn qabaqkenaq -Uvc</t>
  </si>
  <si>
    <t>hi tua -m eni</t>
  </si>
  <si>
    <t>nua te</t>
  </si>
  <si>
    <t>natun -Uvcn nima -M toon es aiq</t>
  </si>
  <si>
    <t>nima -M toon es aiq</t>
  </si>
  <si>
    <t>sii -t</t>
  </si>
  <si>
    <t>pasu -Mnd ii qtokoq -U ma</t>
  </si>
  <si>
    <t>oe ii on mee</t>
  </si>
  <si>
    <t>oe ma req au meseq -U nehh</t>
  </si>
  <si>
    <t>oe anaq -U</t>
  </si>
  <si>
    <t>kai req kamar he</t>
  </si>
  <si>
    <t>oa permisi</t>
  </si>
  <si>
    <t>oa msaq</t>
  </si>
  <si>
    <t>besi -Mnd ee naan hoe Australi punya ini</t>
  </si>
  <si>
    <t>ko noo tenu -M</t>
  </si>
  <si>
    <t>tifi -Mnd ii mes hit he</t>
  </si>
  <si>
    <t>on req ia ma ohh ia aah oe mainikin -U</t>
  </si>
  <si>
    <t>Uisneno -U in kana -U -n</t>
  </si>
  <si>
    <t>areq umi -Mnd ee ma</t>
  </si>
  <si>
    <t>naan ahh</t>
  </si>
  <si>
    <t>sin supaya</t>
  </si>
  <si>
    <t>ki es hi barab -Md -m ii naan ainaq -Mn Sea sin ainaq -Mn Nabu -U sin</t>
  </si>
  <si>
    <t>manas -U</t>
  </si>
  <si>
    <t>neq tukan -U hau ii een</t>
  </si>
  <si>
    <t>Islaam enu</t>
  </si>
  <si>
    <t>neq</t>
  </si>
  <si>
    <t>neq bi Eda neq ia msaq</t>
  </si>
  <si>
    <t>hi nehh</t>
  </si>
  <si>
    <t>kaah</t>
  </si>
  <si>
    <t>bian tua</t>
  </si>
  <si>
    <t>bian ahh</t>
  </si>
  <si>
    <t>ate oniq -U mainenuq -Mnd een -Uvd te</t>
  </si>
  <si>
    <t>fa oqof -Mnd aan -Uvd te nehh</t>
  </si>
  <si>
    <t>kau au hutu -Mnd -n aan</t>
  </si>
  <si>
    <t>sin ehh hana -Mn hana -Mn taha -U -s</t>
  </si>
  <si>
    <t>maqtaniq -U</t>
  </si>
  <si>
    <t>mfaun</t>
  </si>
  <si>
    <t>on on aah req naan</t>
  </si>
  <si>
    <t>onaim nehh</t>
  </si>
  <si>
    <t>hit kuan -U</t>
  </si>
  <si>
    <t>req ia kepala -Mn desa -U pertama naa kana -Mnd -n ee naiq Andreas Saeqbesiq -U</t>
  </si>
  <si>
    <t>toon boq es -Uvn ma meseq -U onai ma oras -U req ia amaq -Mn Krisma Jems Bauk</t>
  </si>
  <si>
    <t>Ruaqrofoq -Uvcn qTaureok -M Suuqbaun</t>
  </si>
  <si>
    <t>qTaureok -M Suuqbaun</t>
  </si>
  <si>
    <t>Makuniq -Uvcn</t>
  </si>
  <si>
    <t>au u-uaba -M q-eki -M uaba -Mn metoq -U Kotos -U Amarasi -U</t>
  </si>
  <si>
    <t>auhohh na-honiq -Uvc kau n-bi Nekmeseq -Uvcn</t>
  </si>
  <si>
    <t>kau n-bi Nekmeseq -Uvcn</t>
  </si>
  <si>
    <t>req ia unuq -U te n-muqiq -M kuan kuan a-mnaaq manaq nua</t>
  </si>
  <si>
    <t>au papa -U n-oqka kuan a-mnasiq -U req qa-bi -t nee</t>
  </si>
  <si>
    <t>req ia n-muqi -M naan tua -f</t>
  </si>
  <si>
    <t>req ia sin n-moni -M na-qko</t>
  </si>
  <si>
    <t>ia n-muqiq -M dusun -U nima -M</t>
  </si>
  <si>
    <t>rene -U n-ok funan -Mn</t>
  </si>
  <si>
    <t>na-rari -Md eni -Uvd te n-pao he na-qura -Uv</t>
  </si>
  <si>
    <t>ma n-sapi -M on req ia</t>
  </si>
  <si>
    <t>na-siriq -Uvc sampe in n-tea req ata -M neno -U nee msaq in na-tuin ee ma</t>
  </si>
  <si>
    <t>sampe in n-tea req ata -M neno -U nee msaq in na-tuin ee ma</t>
  </si>
  <si>
    <t>tuna -Mnd -n ee te bifee eni na-kbatu -Uvp n-bi nahe -U -n nee kboqes -Mn koqu -U</t>
  </si>
  <si>
    <t>a-n-peqo -M afu -U ii ma</t>
  </si>
  <si>
    <t>Koorqoto -Md ii n-poi neno -U ia</t>
  </si>
  <si>
    <t>n-bi req rasi -Mn moqe -Mn requf -Mnd ii</t>
  </si>
  <si>
    <t>no meseq -U ka n-fei fa qsuqi -n a-t-foqi -M qsuqi -Mnd -n ee msaq ate ka bisa fa</t>
  </si>
  <si>
    <t>mama -U es req naan -Uvd ma mes in -Udp msaq of na-tuin</t>
  </si>
  <si>
    <t>a-n-teniq -M</t>
  </si>
  <si>
    <t>t-pasat -Uvc t-ana -Md ee</t>
  </si>
  <si>
    <t>hit benuq supaya n-turan -Uvc kit</t>
  </si>
  <si>
    <t>kit -Uvd ma ahirnya hit korban hit tua -f *-hit tua -k ii dup-gampang</t>
  </si>
  <si>
    <t>req roit -Mn natun -Mn ma-fua -q ii</t>
  </si>
  <si>
    <t>roit req naan perluu he na-tona -Uvc -n n-ani -M hit bijae tua -f ii ka na-beqi -M fa m-ita -M req roit req naan ka bole m-aiti -Md ee fa</t>
  </si>
  <si>
    <t>hau n-bi req roit ii</t>
  </si>
  <si>
    <t>ko he on mee te bijae ee et mee te t-ita -Md ee</t>
  </si>
  <si>
    <t>n-rari -Uv te</t>
  </si>
  <si>
    <t>fuaq es na-bara req unuq -Mnd aan</t>
  </si>
  <si>
    <t>on req hit t-dupCVC-qonen -Md ii papa cuma naq au u-tenab -Uvc on req</t>
  </si>
  <si>
    <t>maputuq -Mnd ee n-toma -M n-sae -n na-faniq -Uvc maputuq -Mnd ee n-toma -M na-faniq -Uvc ko</t>
  </si>
  <si>
    <t>maputuq -Mnd ee n-toma -M na-faniq -Uvc ko</t>
  </si>
  <si>
    <t>n-nao piut</t>
  </si>
  <si>
    <t>m-bi poqon -Mnd aa nana -U -n</t>
  </si>
  <si>
    <t>ma t-ak ohh au</t>
  </si>
  <si>
    <t>fa n-eu poqon -Mn tua -f ii</t>
  </si>
  <si>
    <t>kuu -n n-ami -M kuu -n tua qtetaq -U he na-rekoq -Uvc ee req papaq -Mnd ii</t>
  </si>
  <si>
    <t>ma in n-siriq -Md aa ma ma n-nao piut n-siriq -Md aa ma n-nao piut humaq -Mnd -n ii on req t-otu -Md ee n-ok ai ma</t>
  </si>
  <si>
    <t>n-nao piut een</t>
  </si>
  <si>
    <t>ma n-siriq -Uvc n-nao piut</t>
  </si>
  <si>
    <t>piut ate in humaq -Mnd -n ii on ai ii na-putu -M kit -Uvd ma</t>
  </si>
  <si>
    <t>ma in n-nao piut n-nao piut rekaq -U n-suri -Md ee feq</t>
  </si>
  <si>
    <t>on req hit atoniq -Mn qa-moqe -Mn requf -Mnd ii te</t>
  </si>
  <si>
    <t>kit he na-rekoq -Uvc kit req papaq -Mnd aan -Uvd te</t>
  </si>
  <si>
    <t>karna in nema -M nema -M he in na-skora -M</t>
  </si>
  <si>
    <t>kana -Mnd -n ee naiq *-bi Juliana</t>
  </si>
  <si>
    <t>n-teniq -Uvc riqanaq -Mn feto -U nua</t>
  </si>
  <si>
    <t>na-tuin -aq ahh</t>
  </si>
  <si>
    <t>mi-dupCVC-foka -n ko ma ho ka m-toni -M fa benuq</t>
  </si>
  <si>
    <t>ko nene -U au ka q-tenab -Uvc fa</t>
  </si>
  <si>
    <t>fa n-eu he ia</t>
  </si>
  <si>
    <t>te ho m-eki -Uvp qtetaq -U tua</t>
  </si>
  <si>
    <t>mu-tona -M harat -U paha -Mn naiq Rasiq</t>
  </si>
  <si>
    <t>ki qfutuq -Mn nafe -U henatiq m-futu -M ma m-nibun -Uvc m-ana -M too tafaq kai</t>
  </si>
  <si>
    <t>ma n-teniq -M</t>
  </si>
  <si>
    <t>natun -Uvcn nima -M hit t-poi t-kono -M</t>
  </si>
  <si>
    <t>nima -M hit t-poi t-kono -M</t>
  </si>
  <si>
    <t>natun -Uvcn nima -M sampe selasai hai m-mampu au q-mampu</t>
  </si>
  <si>
    <t>nima -M sampe selasai hai m-mampu au q-mampu</t>
  </si>
  <si>
    <t>natun -Uvcn nima -M tapi bian ii karu n-kuran -Uvc na-qko naan</t>
  </si>
  <si>
    <t>nima -M tapi bian ii karu n-kuran -Uvc na-qko naan</t>
  </si>
  <si>
    <t>na-qko naan</t>
  </si>
  <si>
    <t>sin nema -Uvp n-dupCVC-foe -n</t>
  </si>
  <si>
    <t>saaq n-rabuq -Uvc saaq</t>
  </si>
  <si>
    <t>n-bi Nisum am nema -Uv te ka n-tupa -M fa te</t>
  </si>
  <si>
    <t>fa te hai et ha hotel onai te n-ak onai te nokaq -U mabeq -U te au q-eiti -Uvp q-meo ko</t>
  </si>
  <si>
    <t>naiq Paru hape ii te n-ak baqi -U batuur ate in es req hotel nee</t>
  </si>
  <si>
    <t>n-bi hapei ee te</t>
  </si>
  <si>
    <t>kau ne handuk am sabu q-sanu -M u-niu te Olpi n-aiti -M nehh</t>
  </si>
  <si>
    <t>sii -t onai te n-resa -M n-ita -M esemes</t>
  </si>
  <si>
    <t>naiq Yapi ama -Mnd -f ii na-tnene -M koti -Mn</t>
  </si>
  <si>
    <t>neka -Mnd -m aan kais m-ak m-eu te he m-ita -M paha -Mn koqu -Mnd ee m-ita -M qa-reko -Mnd -n ee m-ak he ka m-fani -M uma -M fa</t>
  </si>
  <si>
    <t>au tas ii n-bi au fufu -Mnd -k ii maan feq he q-nao te</t>
  </si>
  <si>
    <t>ho tas tais aan n-eu naa</t>
  </si>
  <si>
    <t>te t-sofaq -Uvc</t>
  </si>
  <si>
    <t>q-sae ii ho m-ak ho ainaq -U</t>
  </si>
  <si>
    <t>fa te q-feka -Uvp q-poriq -Uvc pasu -Mnd ii qtokoq -U ma</t>
  </si>
  <si>
    <t>a-q-tae ma ka q-ita -M fa krimaq -U te neka -Mnd -k ii na-m-neku -Md een q-ak ainaq -U tina -n</t>
  </si>
  <si>
    <t>rabah -U ma u-eka -M enoq -Mnd ii ma</t>
  </si>
  <si>
    <t>oe koqu -U te dupCVC-kiraq ho m-moqe -Md ee on mee</t>
  </si>
  <si>
    <t>nehh tais -Mn oe-metan -Mnd eni ii ma q-aiti -Uvp bruuk am</t>
  </si>
  <si>
    <t>oa te ho m-poriq -Uvc oa msaq</t>
  </si>
  <si>
    <t>a-kraan ii te a-q-toroq -Uvc on req ia ma q-toroq -Uvc q-eki -Uvp q-piraq -Uvc ehh hau q-piraq -Uvc</t>
  </si>
  <si>
    <t>on req ia ma q-toroq -Uvc q-eki -Uvp q-piraq -Uvc ehh hau q-piraq -Uvc</t>
  </si>
  <si>
    <t>req hit qa-mono -Mnd -t ii</t>
  </si>
  <si>
    <t>hai m-kae</t>
  </si>
  <si>
    <t>ma n-fee sin ii ka na-humaq -M fa</t>
  </si>
  <si>
    <t>es ahh n-ak ahh panbuat aa</t>
  </si>
  <si>
    <t>ranan -Mnd ii te a-qroo</t>
  </si>
  <si>
    <t>ka n-nao dup-ruman -Mn fa mes ahh in et amaq -Mn Nabu -U ma ainaq -Mn seo sin ma-poho -U -t am ma-naqa -U -t</t>
  </si>
  <si>
    <t>sin dupCVC-okeq -U</t>
  </si>
  <si>
    <t>ki qkoraq -Mn anaq -Mn dup-ruman -Mn mes hai mi-faniq -Uvc ki es hi barab -Md -m ii naan ainaq -Mn Sea sin ainaq -Mn Nabu -U sin</t>
  </si>
  <si>
    <t>req ia ka t-teken -Uvc fa feq te mi-nono -M mi-fanu -Md ee</t>
  </si>
  <si>
    <t>fa feq te mi-nono -M mi-fanu -Md ee</t>
  </si>
  <si>
    <t>tata -Mnd -f ii na-mena -Uvp n-bi Alor</t>
  </si>
  <si>
    <t>he na-tona -Uvc -n Aror -Mnd -s eni he</t>
  </si>
  <si>
    <t>hai m-eu te Aror -Mnd -s eni a-n-toko -M n-ani -Uvc -n</t>
  </si>
  <si>
    <t>a-t-rari -M ao-minaf -Mnd ii een suma req araq -U req umi -Mnd ii he on t-ak ta-toko -Md -b ee n-tama -M umi -Mn Masae -s</t>
  </si>
  <si>
    <t>sin na-hini -Md -n een</t>
  </si>
  <si>
    <t>kai te hai mi-hini -Uv te ka reko -U fa</t>
  </si>
  <si>
    <t>hi m-qonen -Uvc te au ka q-ok fa te okeq -U</t>
  </si>
  <si>
    <t>te au ka q-ok fa te okeq -U</t>
  </si>
  <si>
    <t>dupCVC-manas -U te qa-bi -t -an Kopan -Uvcn</t>
  </si>
  <si>
    <t>au q-ata -M ko hau ma m-fee kau roit a-n-teniq -Uvc</t>
  </si>
  <si>
    <t>kau q-bi Bakunase es pak Riwu Sapu -U -s</t>
  </si>
  <si>
    <t>he ka q-fani -M uma -M fa</t>
  </si>
  <si>
    <t>besi -U he t-muqi -M alat</t>
  </si>
  <si>
    <t>req m-ak</t>
  </si>
  <si>
    <t>na-honiq -Uvc neq</t>
  </si>
  <si>
    <t>neq qa-mate -Mnd -s ii</t>
  </si>
  <si>
    <t>unuq -Mnd ii baitiq he bian mi-skora -M nehh</t>
  </si>
  <si>
    <t>sin et -an neq surat -Mnd ee ma mabeq -Mnd es ii au u-tona -M ki sin -Uvd ma m-nena -M</t>
  </si>
  <si>
    <t>m-nao m-eki -Uvp qsuak ee he mu-qsua kit nai</t>
  </si>
  <si>
    <t>he n-nao n-tofa -M muniq -U ii munif -U muniq -U ia</t>
  </si>
  <si>
    <t>na-snii</t>
  </si>
  <si>
    <t>ate mnanuq -Mnd een ro in n-rete -Uvp n-poi kuu -n</t>
  </si>
  <si>
    <t>peti -Mnd ee et req konaq -Mnd ee bian ee ma n-kuba -Md ee n-ok terpal</t>
  </si>
  <si>
    <t>n-nao n-kisu -M req anah -Mn upu -Mnd -f eni</t>
  </si>
  <si>
    <t>kuu -n am mes in n-moqe -M peti -Mnd een qnaef ii</t>
  </si>
  <si>
    <t>a-n-rari -M</t>
  </si>
  <si>
    <t>a-n-lali -M</t>
  </si>
  <si>
    <t>te au ka u-hana -M u-hini -Uv fa of naq t-aiti -Uv ha mutiq -U hena ahh</t>
  </si>
  <si>
    <t>a-m-tea ii een</t>
  </si>
  <si>
    <t>ma ka n-nao fa te es -Uvp qnaka -Mnd -k ii na-mena -M</t>
  </si>
  <si>
    <t>saaq naa es ka n-nao ii</t>
  </si>
  <si>
    <t>tua -n ee he n-baen -aq</t>
  </si>
  <si>
    <t>sin n-eu dup-bare -U</t>
  </si>
  <si>
    <t>Uisneno kabin -U ma in -Udp prenat -Mnd ii n-ok</t>
  </si>
  <si>
    <t>Melayu Kupang rari -Uv te hai m-eki -Md ee n-eu uaba -Mn Amarasi</t>
  </si>
  <si>
    <t>na-qko Petrus in surat -U qa-hunu -U -t</t>
  </si>
  <si>
    <t>n-ma-toma -M n-ok</t>
  </si>
  <si>
    <t>he Uisneno -U n-ok kai</t>
  </si>
  <si>
    <t>he na-mae -b o -n fa sekau he n-nao -n ee he na-mae -b o -n</t>
  </si>
  <si>
    <t>ma n-palang</t>
  </si>
  <si>
    <t>ma hai m-eki -Md ee m-qari -Md ii ha ia</t>
  </si>
  <si>
    <t>bijae ii ruki -Mnd eni a-n-tea -n req ia</t>
  </si>
  <si>
    <t>na-punu -M naiq Jes</t>
  </si>
  <si>
    <t>na-hini -Md ee neu in -Uvd te na-qsosaq -Uvc n-rari -M sin</t>
  </si>
  <si>
    <t>n-rari -M sin</t>
  </si>
  <si>
    <t>req naan au he q-peo ee on req q-ak aiq he n-poriq -Md ee</t>
  </si>
  <si>
    <t>a-q-teniq -Uvc n-eu req he</t>
  </si>
  <si>
    <t>nima -M on kepala -Mn desa -U n-ok in -Udp staaf eni ee natun -Mn nima -Md ee dusun -Mnd ee n-ok in -Udp staaf eni ee areq LA areq saaq</t>
  </si>
  <si>
    <t>naiq Son es qa-peo -t ii te es in -Udp msaq te in n-fani -M</t>
  </si>
  <si>
    <t>aiq t-suba -Uv ma</t>
  </si>
  <si>
    <t>n-bi -n Haarqoo</t>
  </si>
  <si>
    <t>nua n-ma-dupCVC-senuq -Md o -k</t>
  </si>
  <si>
    <t>sin naiq Nubatonis naiq Bani -U naiq Oraq -U naiq Masnenoq -U na-qbona -Md ee ma n-romi -Md ee ma n-ak</t>
  </si>
  <si>
    <t>sin na-qko -n naiqbesi -U</t>
  </si>
  <si>
    <t>ma n-nibun -Uvc too ii te na-bua -n ma n-funa -Uv te in es -Uvp n-tama -M meo</t>
  </si>
  <si>
    <t>too ii te na-bua -n ma n-funa -Uv te in es -Uvp n-tama -M meo</t>
  </si>
  <si>
    <t>sin -Uvd ma n-otu -M sin</t>
  </si>
  <si>
    <t>Naet Tuameseq -Uvcn na-bua -n am ma a-n-runa -Uvc -n</t>
  </si>
  <si>
    <t>na-bua -n am ma a-n-runa -Uvc -n</t>
  </si>
  <si>
    <t>ta-mfau te</t>
  </si>
  <si>
    <t>-n penaq -U, knaaq aiq makaq -U</t>
  </si>
  <si>
    <t>-n n-ono -Uvc -n</t>
  </si>
  <si>
    <t>-n penaq -Mc qteme -U</t>
  </si>
  <si>
    <t>-n a-n-bi tasi -U n-tea uaba -Mn requf -Mnd ii een -Uvd ma</t>
  </si>
  <si>
    <t>-n n-eu heq on ma-honiq -U ia req sin n-ok atoniq -U na-qko mee</t>
  </si>
  <si>
    <t>-n n-bi -n bare -U mee</t>
  </si>
  <si>
    <t>-n nehh Bimuni</t>
  </si>
  <si>
    <t>-n n-bi -n req nana -U -q meseq -U</t>
  </si>
  <si>
    <t>-n req au mone -Mn fequ -Mnd -f ii</t>
  </si>
  <si>
    <t>-n req keluarga sin ma</t>
  </si>
  <si>
    <t>-n paha -Mnd ee oo aiq in na-tona -Uvc -n saaq naa es</t>
  </si>
  <si>
    <t>-n saaq naa es</t>
  </si>
  <si>
    <t>-n paha -Mnd ii</t>
  </si>
  <si>
    <t>-n ya</t>
  </si>
  <si>
    <t>-n on req hit</t>
  </si>
  <si>
    <t>-n a-qrenoq -U</t>
  </si>
  <si>
    <t>-n a-M-teniq -M kai too tafaq a-M-bi kuan bare -U paha -Mn Nekmeseq -Uvcn</t>
  </si>
  <si>
    <t>-b a-snuku -Uv Niuskore</t>
  </si>
  <si>
    <t>-n n-bi -n Kopan -Md aa</t>
  </si>
  <si>
    <t>-n sin fa</t>
  </si>
  <si>
    <t>-n pasu -Mnd ii on req ia a-bnao ii n-fena -M req ia *-n-sae ma ka qroo fa te a-n-lurus on req ia een</t>
  </si>
  <si>
    <t>-n ripaq-okoq</t>
  </si>
  <si>
    <t>-n onai te hai M-tebi -Uvp M-fani -M ima -M</t>
  </si>
  <si>
    <t>-s na-qko keluarga amaq -Mn Nabu -U ma</t>
  </si>
  <si>
    <t>-n n-palak onaim ki kaiq a-M-toni -Md ee nai</t>
  </si>
  <si>
    <t>-n n-bi -n sin umi -Mnd ee nana -Mnd -n ee sin naq n-nao -n</t>
  </si>
  <si>
    <t>-n orang tua eni -Uvd</t>
  </si>
  <si>
    <t>-n orang tua eni te naq M-nao</t>
  </si>
  <si>
    <t>-n n-poriq -Uvc -n sepatu -Mnd ii ma qnaef ii hae -n tika -n ia ruman -U</t>
  </si>
  <si>
    <t>-n sepatu -Mnd ii ma qnaef ii hae -n tika -n ia ruman -U</t>
  </si>
  <si>
    <t>-n n-bi -n Alor</t>
  </si>
  <si>
    <t>-q n-eu au he ta-skora -M t-ani -M sin okeq -U</t>
  </si>
  <si>
    <t>-n okeq -Mnd een</t>
  </si>
  <si>
    <t>-n ranan -Mnd es -Uvn te n-ak M-eku -M M-ani -M sin q-ak *-terima kasih</t>
  </si>
  <si>
    <t>-n reko -U hai M-marina -M</t>
  </si>
  <si>
    <t>-n n-eu req</t>
  </si>
  <si>
    <t>-n n-nao -n ehh dup-pukan n-oka -M sin naiq Aibnenoq Amabi sin naiq Sutai</t>
  </si>
  <si>
    <t>-n n-tea -n bare -U ia te n-batis -Md o -k</t>
  </si>
  <si>
    <t>-n Oeltuaq</t>
  </si>
  <si>
    <t>-n umi -U</t>
  </si>
  <si>
    <t>-n n-bi -n Koorqoto -M feq dupCVC-unuq -U feq te</t>
  </si>
  <si>
    <t>-n uran -U</t>
  </si>
  <si>
    <t>-n n-sae n-bi -n Nununeneq -Uvcn</t>
  </si>
  <si>
    <t>-n n-bi -n kuan -U es kana -Mnd -n ee Kuankiu et manaak</t>
  </si>
  <si>
    <t>-</t>
  </si>
  <si>
    <t>q</t>
  </si>
  <si>
    <t xml:space="preserve"> </t>
  </si>
  <si>
    <t>ma?</t>
  </si>
  <si>
    <t>te?</t>
  </si>
  <si>
    <t>in one of the constructions</t>
  </si>
  <si>
    <t>aaz-20130825-6-JonathanNamah-1.467</t>
  </si>
  <si>
    <t>aaz-20130905-1-HeronimusBani-arahan-pilkada-bupati-kupang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</si>
</sst>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onsolas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0000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i/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/>
    <xf numFmtId="2" fontId="2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Border="1"/>
    <xf numFmtId="0" fontId="4" fillId="0" borderId="0" xfId="0" applyFont="1" applyAlignment="1">
      <alignment horizontal="right"/>
    </xf>
    <xf numFmtId="0" fontId="2" fillId="2" borderId="0" xfId="0" applyFont="1" applyFill="1"/>
    <xf numFmtId="9" fontId="2" fillId="0" borderId="0" xfId="1" applyFont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0" borderId="0" xfId="0" applyFont="1" applyFill="1" applyBorder="1"/>
    <xf numFmtId="9" fontId="3" fillId="0" borderId="0" xfId="1" applyFont="1" applyFill="1"/>
    <xf numFmtId="0" fontId="2" fillId="0" borderId="0" xfId="0" applyNumberFormat="1" applyFont="1" applyFill="1"/>
    <xf numFmtId="0" fontId="2" fillId="0" borderId="0" xfId="0" applyFont="1" applyFill="1" applyBorder="1" applyAlignment="1">
      <alignment horizontal="right"/>
    </xf>
    <xf numFmtId="9" fontId="2" fillId="0" borderId="0" xfId="1" applyFont="1" applyBorder="1"/>
    <xf numFmtId="9" fontId="2" fillId="0" borderId="0" xfId="1" applyFont="1" applyFill="1"/>
    <xf numFmtId="0" fontId="2" fillId="0" borderId="0" xfId="1" applyNumberFormat="1" applyFont="1"/>
    <xf numFmtId="0" fontId="2" fillId="0" borderId="1" xfId="0" applyFont="1" applyBorder="1"/>
    <xf numFmtId="0" fontId="6" fillId="0" borderId="0" xfId="2" applyFont="1"/>
    <xf numFmtId="0" fontId="6" fillId="0" borderId="0" xfId="2" applyFont="1" applyFill="1"/>
    <xf numFmtId="0" fontId="7" fillId="0" borderId="0" xfId="2" applyFont="1"/>
    <xf numFmtId="0" fontId="7" fillId="0" borderId="0" xfId="2" applyFont="1" applyFill="1"/>
    <xf numFmtId="0" fontId="2" fillId="2" borderId="0" xfId="0" applyFont="1" applyFill="1" applyBorder="1"/>
    <xf numFmtId="3" fontId="6" fillId="0" borderId="0" xfId="2" applyNumberFormat="1" applyFont="1"/>
    <xf numFmtId="3" fontId="2" fillId="0" borderId="0" xfId="0" applyNumberFormat="1" applyFont="1"/>
    <xf numFmtId="0" fontId="6" fillId="0" borderId="0" xfId="1" applyNumberFormat="1" applyFont="1"/>
    <xf numFmtId="9" fontId="2" fillId="0" borderId="0" xfId="1" applyFont="1" applyFill="1" applyBorder="1"/>
    <xf numFmtId="4" fontId="6" fillId="0" borderId="0" xfId="2" applyNumberFormat="1" applyFont="1"/>
  </cellXfs>
  <cellStyles count="6">
    <cellStyle name="Normal" xfId="0" builtinId="0"/>
    <cellStyle name="Normal 2" xfId="3"/>
    <cellStyle name="Normal 3" xfId="2"/>
    <cellStyle name="Percent" xfId="1" builtinId="5"/>
    <cellStyle name="Percent 2" xfId="4"/>
    <cellStyle name="Percent 3" xfId="5"/>
  </cellStyles>
  <dxfs count="6"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35"/>
  <sheetViews>
    <sheetView zoomScaleNormal="100" workbookViewId="0">
      <pane ySplit="1" topLeftCell="A290" activePane="bottomLeft" state="frozen"/>
      <selection pane="bottomLeft" activeCell="B1" sqref="B1"/>
    </sheetView>
  </sheetViews>
  <sheetFormatPr defaultColWidth="9.1796875" defaultRowHeight="14.5"/>
  <cols>
    <col min="1" max="1" width="4.453125" style="1" bestFit="1" customWidth="1"/>
    <col min="2" max="2" width="41.1796875" style="2" customWidth="1"/>
    <col min="3" max="3" width="6.7265625" style="1" customWidth="1"/>
    <col min="4" max="4" width="10.54296875" style="8" customWidth="1"/>
    <col min="5" max="5" width="3.26953125" style="6" bestFit="1" customWidth="1"/>
    <col min="6" max="9" width="4.7265625" style="1" customWidth="1"/>
    <col min="10" max="14" width="4.7265625" style="5" customWidth="1"/>
    <col min="15" max="15" width="4.7265625" style="1" customWidth="1"/>
    <col min="16" max="18" width="4.7265625" style="5" customWidth="1"/>
    <col min="19" max="19" width="18.1796875" style="1" customWidth="1"/>
    <col min="20" max="20" width="2.1796875" style="1" bestFit="1" customWidth="1"/>
    <col min="21" max="21" width="5.453125" style="1" customWidth="1"/>
    <col min="22" max="24" width="3.54296875" style="1" customWidth="1"/>
    <col min="25" max="16384" width="9.1796875" style="1"/>
  </cols>
  <sheetData>
    <row r="1" spans="1:25" s="6" customFormat="1">
      <c r="A1" s="6">
        <v>0</v>
      </c>
      <c r="B1" s="9" t="s">
        <v>153</v>
      </c>
      <c r="C1" s="6" t="s">
        <v>0</v>
      </c>
      <c r="D1" s="8" t="s">
        <v>634</v>
      </c>
      <c r="E1" s="6" t="s">
        <v>635</v>
      </c>
      <c r="F1" s="6" t="s">
        <v>4</v>
      </c>
      <c r="G1" s="6" t="s">
        <v>456</v>
      </c>
      <c r="H1" s="6" t="s">
        <v>5</v>
      </c>
      <c r="I1" s="6" t="s">
        <v>455</v>
      </c>
      <c r="J1" s="10" t="s">
        <v>465</v>
      </c>
      <c r="K1" s="10" t="s">
        <v>668</v>
      </c>
      <c r="L1" s="10" t="s">
        <v>505</v>
      </c>
      <c r="M1" s="10" t="s">
        <v>62</v>
      </c>
      <c r="N1" s="10" t="s">
        <v>382</v>
      </c>
      <c r="O1" s="6" t="s">
        <v>155</v>
      </c>
      <c r="P1" s="10" t="s">
        <v>12</v>
      </c>
      <c r="Q1" s="10" t="s">
        <v>7</v>
      </c>
      <c r="R1" s="10" t="s">
        <v>154</v>
      </c>
      <c r="S1" s="6" t="s">
        <v>8</v>
      </c>
      <c r="U1" s="6" t="s">
        <v>37</v>
      </c>
      <c r="V1" s="6" t="s">
        <v>307</v>
      </c>
      <c r="W1" s="6" t="s">
        <v>382</v>
      </c>
      <c r="X1" s="6" t="s">
        <v>560</v>
      </c>
      <c r="Y1" s="6" t="s">
        <v>564</v>
      </c>
    </row>
    <row r="2" spans="1:25" s="6" customFormat="1">
      <c r="A2" s="6">
        <v>1</v>
      </c>
      <c r="B2" s="9" t="s">
        <v>644</v>
      </c>
      <c r="C2" s="7">
        <v>0.47</v>
      </c>
      <c r="D2" s="8" t="s">
        <v>627</v>
      </c>
      <c r="E2" s="6" t="s">
        <v>637</v>
      </c>
      <c r="F2" s="6" t="s">
        <v>2</v>
      </c>
      <c r="J2" s="10"/>
      <c r="K2" s="10"/>
      <c r="L2" s="10"/>
      <c r="M2" s="10"/>
      <c r="N2" s="10"/>
      <c r="O2" s="6">
        <f t="shared" ref="O2:O65" si="0">COUNT(J2:M2)</f>
        <v>0</v>
      </c>
      <c r="P2" s="10">
        <f t="shared" ref="P2:P33" si="1">COUNTIF(G2,"=te")</f>
        <v>0</v>
      </c>
      <c r="Q2" s="10">
        <f t="shared" ref="Q2:Q33" si="2">COUNTIF(G2,"=ma")</f>
        <v>0</v>
      </c>
      <c r="R2" s="10">
        <f t="shared" ref="R2:R33" si="3">COUNTIF(G2,"=f")+COUNTIF(G2,"=fa")</f>
        <v>0</v>
      </c>
    </row>
    <row r="3" spans="1:25" s="6" customFormat="1">
      <c r="A3" s="6">
        <v>3</v>
      </c>
      <c r="B3" s="9" t="s">
        <v>1</v>
      </c>
      <c r="C3" s="6">
        <v>0.39</v>
      </c>
      <c r="D3" s="8" t="s">
        <v>281</v>
      </c>
      <c r="E3" s="6" t="s">
        <v>636</v>
      </c>
      <c r="F3" s="6" t="s">
        <v>2</v>
      </c>
      <c r="H3" s="6" t="s">
        <v>3</v>
      </c>
      <c r="J3" s="10"/>
      <c r="K3" s="10"/>
      <c r="L3" s="10"/>
      <c r="M3" s="10"/>
      <c r="N3" s="10"/>
      <c r="O3" s="6">
        <f t="shared" si="0"/>
        <v>0</v>
      </c>
      <c r="P3" s="10">
        <f t="shared" si="1"/>
        <v>0</v>
      </c>
      <c r="Q3" s="10">
        <f t="shared" si="2"/>
        <v>0</v>
      </c>
      <c r="R3" s="10">
        <f t="shared" si="3"/>
        <v>0</v>
      </c>
      <c r="T3" s="6">
        <v>1</v>
      </c>
      <c r="U3" s="6" t="s">
        <v>38</v>
      </c>
      <c r="V3" s="6">
        <v>1</v>
      </c>
    </row>
    <row r="4" spans="1:25" s="6" customFormat="1">
      <c r="A4" s="6">
        <v>2</v>
      </c>
      <c r="B4" s="9" t="s">
        <v>1</v>
      </c>
      <c r="C4" s="6">
        <v>0.39</v>
      </c>
      <c r="D4" s="8" t="s">
        <v>512</v>
      </c>
      <c r="E4" s="6" t="s">
        <v>639</v>
      </c>
      <c r="F4" s="6" t="s">
        <v>533</v>
      </c>
      <c r="G4" s="6" t="s">
        <v>12</v>
      </c>
      <c r="J4" s="10"/>
      <c r="K4" s="10">
        <v>1</v>
      </c>
      <c r="L4" s="10"/>
      <c r="M4" s="10"/>
      <c r="N4" s="10"/>
      <c r="O4" s="6">
        <f t="shared" si="0"/>
        <v>1</v>
      </c>
      <c r="P4" s="10">
        <f t="shared" si="1"/>
        <v>1</v>
      </c>
      <c r="Q4" s="10">
        <f t="shared" si="2"/>
        <v>0</v>
      </c>
      <c r="R4" s="10">
        <f t="shared" si="3"/>
        <v>0</v>
      </c>
      <c r="W4" s="10"/>
    </row>
    <row r="5" spans="1:25" s="6" customFormat="1">
      <c r="A5" s="6">
        <v>4</v>
      </c>
      <c r="B5" s="9" t="s">
        <v>383</v>
      </c>
      <c r="C5" s="6">
        <v>0.43</v>
      </c>
      <c r="D5" s="8" t="s">
        <v>281</v>
      </c>
      <c r="E5" s="6" t="s">
        <v>636</v>
      </c>
      <c r="F5" s="6" t="s">
        <v>3</v>
      </c>
      <c r="H5" s="6" t="s">
        <v>2</v>
      </c>
      <c r="I5" s="6" t="s">
        <v>12</v>
      </c>
      <c r="J5" s="10">
        <v>1</v>
      </c>
      <c r="K5" s="10"/>
      <c r="L5" s="10"/>
      <c r="M5" s="10"/>
      <c r="N5" s="10"/>
      <c r="O5" s="6">
        <f t="shared" si="0"/>
        <v>1</v>
      </c>
      <c r="P5" s="10">
        <f t="shared" si="1"/>
        <v>0</v>
      </c>
      <c r="Q5" s="10">
        <f t="shared" si="2"/>
        <v>0</v>
      </c>
      <c r="R5" s="10">
        <f t="shared" si="3"/>
        <v>0</v>
      </c>
      <c r="S5" s="6" t="s">
        <v>578</v>
      </c>
      <c r="Y5" s="6" t="s">
        <v>568</v>
      </c>
    </row>
    <row r="6" spans="1:25" s="6" customFormat="1">
      <c r="A6" s="6">
        <v>5</v>
      </c>
      <c r="B6" s="9" t="s">
        <v>384</v>
      </c>
      <c r="C6" s="7">
        <v>0.2</v>
      </c>
      <c r="D6" s="8" t="s">
        <v>371</v>
      </c>
      <c r="E6" s="6" t="s">
        <v>636</v>
      </c>
      <c r="F6" s="6" t="s">
        <v>2</v>
      </c>
      <c r="G6" s="6" t="s">
        <v>12</v>
      </c>
      <c r="H6" s="6" t="s">
        <v>3</v>
      </c>
      <c r="J6" s="10">
        <v>1</v>
      </c>
      <c r="K6" s="10"/>
      <c r="L6" s="10"/>
      <c r="M6" s="10"/>
      <c r="N6" s="10"/>
      <c r="O6" s="6">
        <f t="shared" si="0"/>
        <v>1</v>
      </c>
      <c r="P6" s="10">
        <f t="shared" si="1"/>
        <v>1</v>
      </c>
      <c r="Q6" s="10">
        <f t="shared" si="2"/>
        <v>0</v>
      </c>
      <c r="R6" s="10">
        <f t="shared" si="3"/>
        <v>0</v>
      </c>
      <c r="Y6" s="6" t="s">
        <v>562</v>
      </c>
    </row>
    <row r="7" spans="1:25" s="6" customFormat="1">
      <c r="A7" s="6">
        <v>6</v>
      </c>
      <c r="B7" s="9" t="s">
        <v>385</v>
      </c>
      <c r="C7" s="7">
        <v>0.13</v>
      </c>
      <c r="D7" s="8" t="s">
        <v>386</v>
      </c>
      <c r="E7" s="6" t="s">
        <v>636</v>
      </c>
      <c r="F7" s="6" t="s">
        <v>2</v>
      </c>
      <c r="G7" s="6" t="s">
        <v>12</v>
      </c>
      <c r="J7" s="10"/>
      <c r="K7" s="10"/>
      <c r="L7" s="10"/>
      <c r="M7" s="10"/>
      <c r="N7" s="10"/>
      <c r="O7" s="6">
        <f t="shared" si="0"/>
        <v>0</v>
      </c>
      <c r="P7" s="10">
        <f t="shared" si="1"/>
        <v>1</v>
      </c>
      <c r="Q7" s="10">
        <f t="shared" si="2"/>
        <v>0</v>
      </c>
      <c r="R7" s="10">
        <f t="shared" si="3"/>
        <v>0</v>
      </c>
    </row>
    <row r="8" spans="1:25" s="6" customFormat="1">
      <c r="A8" s="6">
        <v>7</v>
      </c>
      <c r="B8" s="9" t="s">
        <v>6</v>
      </c>
      <c r="C8" s="6">
        <v>0.44</v>
      </c>
      <c r="D8" s="8" t="s">
        <v>114</v>
      </c>
      <c r="E8" s="6" t="s">
        <v>636</v>
      </c>
      <c r="F8" s="6" t="s">
        <v>2</v>
      </c>
      <c r="G8" s="6" t="s">
        <v>7</v>
      </c>
      <c r="H8" s="6" t="s">
        <v>3</v>
      </c>
      <c r="J8" s="10">
        <v>1</v>
      </c>
      <c r="K8" s="10"/>
      <c r="L8" s="10"/>
      <c r="M8" s="10"/>
      <c r="N8" s="10"/>
      <c r="O8" s="6">
        <f t="shared" si="0"/>
        <v>1</v>
      </c>
      <c r="P8" s="10">
        <f t="shared" si="1"/>
        <v>0</v>
      </c>
      <c r="Q8" s="10">
        <f t="shared" si="2"/>
        <v>1</v>
      </c>
      <c r="R8" s="10">
        <f t="shared" si="3"/>
        <v>0</v>
      </c>
      <c r="S8" s="6" t="s">
        <v>9</v>
      </c>
      <c r="T8" s="6">
        <v>1</v>
      </c>
      <c r="U8" s="6" t="s">
        <v>40</v>
      </c>
      <c r="Y8" s="6" t="s">
        <v>563</v>
      </c>
    </row>
    <row r="9" spans="1:25" s="6" customFormat="1">
      <c r="A9" s="6">
        <v>8</v>
      </c>
      <c r="B9" s="9" t="s">
        <v>504</v>
      </c>
      <c r="C9" s="6">
        <v>0.56000000000000005</v>
      </c>
      <c r="D9" s="8" t="s">
        <v>238</v>
      </c>
      <c r="E9" s="6" t="s">
        <v>638</v>
      </c>
      <c r="F9" s="6" t="s">
        <v>558</v>
      </c>
      <c r="J9" s="10"/>
      <c r="K9" s="10">
        <v>1</v>
      </c>
      <c r="L9" s="10"/>
      <c r="M9" s="10"/>
      <c r="N9" s="10"/>
      <c r="O9" s="6">
        <f t="shared" si="0"/>
        <v>1</v>
      </c>
      <c r="P9" s="10">
        <f t="shared" si="1"/>
        <v>0</v>
      </c>
      <c r="Q9" s="10">
        <f t="shared" si="2"/>
        <v>0</v>
      </c>
      <c r="R9" s="10">
        <f t="shared" si="3"/>
        <v>0</v>
      </c>
      <c r="S9" s="6" t="s">
        <v>445</v>
      </c>
    </row>
    <row r="10" spans="1:25" s="6" customFormat="1">
      <c r="A10" s="6">
        <v>9</v>
      </c>
      <c r="B10" s="9" t="s">
        <v>387</v>
      </c>
      <c r="C10" s="6">
        <v>1.1299999999999999</v>
      </c>
      <c r="D10" s="8" t="s">
        <v>388</v>
      </c>
      <c r="E10" s="6" t="s">
        <v>636</v>
      </c>
      <c r="F10" s="6" t="s">
        <v>2</v>
      </c>
      <c r="G10" s="6" t="s">
        <v>12</v>
      </c>
      <c r="J10" s="10"/>
      <c r="K10" s="10">
        <v>1</v>
      </c>
      <c r="L10" s="10"/>
      <c r="M10" s="10"/>
      <c r="N10" s="10"/>
      <c r="O10" s="6">
        <f t="shared" si="0"/>
        <v>1</v>
      </c>
      <c r="P10" s="10">
        <f t="shared" si="1"/>
        <v>1</v>
      </c>
      <c r="Q10" s="10">
        <f t="shared" si="2"/>
        <v>0</v>
      </c>
      <c r="R10" s="10">
        <f t="shared" si="3"/>
        <v>0</v>
      </c>
    </row>
    <row r="11" spans="1:25" s="6" customFormat="1">
      <c r="A11" s="6">
        <v>10</v>
      </c>
      <c r="B11" s="9" t="s">
        <v>561</v>
      </c>
      <c r="C11" s="6">
        <v>0.25</v>
      </c>
      <c r="D11" s="8" t="s">
        <v>254</v>
      </c>
      <c r="E11" s="6" t="s">
        <v>636</v>
      </c>
      <c r="F11" s="6" t="s">
        <v>2</v>
      </c>
      <c r="G11" s="6" t="s">
        <v>7</v>
      </c>
      <c r="H11" s="6" t="s">
        <v>3</v>
      </c>
      <c r="J11" s="10">
        <v>0</v>
      </c>
      <c r="K11" s="10"/>
      <c r="L11" s="10"/>
      <c r="M11" s="10"/>
      <c r="N11" s="10"/>
      <c r="O11" s="6">
        <f t="shared" si="0"/>
        <v>1</v>
      </c>
      <c r="P11" s="10">
        <f t="shared" si="1"/>
        <v>0</v>
      </c>
      <c r="Q11" s="10">
        <f t="shared" si="2"/>
        <v>1</v>
      </c>
      <c r="R11" s="10">
        <f t="shared" si="3"/>
        <v>0</v>
      </c>
      <c r="S11" s="6" t="s">
        <v>10</v>
      </c>
      <c r="T11" s="6">
        <v>1</v>
      </c>
      <c r="U11" s="6" t="s">
        <v>38</v>
      </c>
      <c r="V11" s="6">
        <v>1</v>
      </c>
      <c r="Y11" s="6" t="s">
        <v>563</v>
      </c>
    </row>
    <row r="12" spans="1:25" s="6" customFormat="1">
      <c r="A12" s="6">
        <v>11</v>
      </c>
      <c r="B12" s="9" t="s">
        <v>579</v>
      </c>
      <c r="C12" s="6">
        <v>0.35</v>
      </c>
      <c r="D12" s="8" t="s">
        <v>346</v>
      </c>
      <c r="E12" s="6" t="s">
        <v>636</v>
      </c>
      <c r="F12" s="6" t="s">
        <v>2</v>
      </c>
      <c r="G12" s="6" t="s">
        <v>7</v>
      </c>
      <c r="J12" s="10"/>
      <c r="K12" s="10">
        <v>1</v>
      </c>
      <c r="L12" s="10"/>
      <c r="M12" s="10"/>
      <c r="N12" s="10"/>
      <c r="O12" s="6">
        <f t="shared" si="0"/>
        <v>1</v>
      </c>
      <c r="P12" s="10">
        <f t="shared" si="1"/>
        <v>0</v>
      </c>
      <c r="Q12" s="10">
        <f t="shared" si="2"/>
        <v>1</v>
      </c>
      <c r="R12" s="10">
        <f t="shared" si="3"/>
        <v>0</v>
      </c>
      <c r="W12" s="10"/>
    </row>
    <row r="13" spans="1:25" s="6" customFormat="1">
      <c r="A13" s="6">
        <v>12</v>
      </c>
      <c r="B13" s="9" t="s">
        <v>340</v>
      </c>
      <c r="C13" s="6">
        <v>0.45</v>
      </c>
      <c r="D13" s="8" t="s">
        <v>271</v>
      </c>
      <c r="E13" s="6" t="s">
        <v>636</v>
      </c>
      <c r="F13" s="6" t="s">
        <v>2</v>
      </c>
      <c r="G13" s="6" t="s">
        <v>7</v>
      </c>
      <c r="J13" s="10"/>
      <c r="K13" s="10">
        <v>1</v>
      </c>
      <c r="L13" s="10"/>
      <c r="M13" s="10"/>
      <c r="N13" s="10"/>
      <c r="O13" s="6">
        <f t="shared" si="0"/>
        <v>1</v>
      </c>
      <c r="P13" s="10">
        <f t="shared" si="1"/>
        <v>0</v>
      </c>
      <c r="Q13" s="10">
        <f t="shared" si="2"/>
        <v>1</v>
      </c>
      <c r="R13" s="10">
        <f t="shared" si="3"/>
        <v>0</v>
      </c>
      <c r="S13" s="6" t="s">
        <v>339</v>
      </c>
      <c r="T13" s="6">
        <v>1</v>
      </c>
      <c r="U13" s="6" t="s">
        <v>38</v>
      </c>
      <c r="W13" s="6">
        <v>1</v>
      </c>
      <c r="X13" s="6">
        <v>1</v>
      </c>
    </row>
    <row r="14" spans="1:25" s="6" customFormat="1">
      <c r="A14" s="6">
        <v>14</v>
      </c>
      <c r="B14" s="9" t="s">
        <v>11</v>
      </c>
      <c r="C14" s="6">
        <v>1.24</v>
      </c>
      <c r="D14" s="8" t="s">
        <v>254</v>
      </c>
      <c r="E14" s="6" t="s">
        <v>636</v>
      </c>
      <c r="F14" s="6" t="s">
        <v>2</v>
      </c>
      <c r="G14" s="6" t="s">
        <v>12</v>
      </c>
      <c r="J14" s="10"/>
      <c r="K14" s="10">
        <v>1</v>
      </c>
      <c r="L14" s="10"/>
      <c r="M14" s="10"/>
      <c r="N14" s="10"/>
      <c r="O14" s="6">
        <f t="shared" si="0"/>
        <v>1</v>
      </c>
      <c r="P14" s="10">
        <f t="shared" si="1"/>
        <v>1</v>
      </c>
      <c r="Q14" s="10">
        <f t="shared" si="2"/>
        <v>0</v>
      </c>
      <c r="R14" s="10">
        <f t="shared" si="3"/>
        <v>0</v>
      </c>
      <c r="S14" s="6" t="s">
        <v>339</v>
      </c>
      <c r="T14" s="6">
        <v>1</v>
      </c>
      <c r="U14" s="6" t="s">
        <v>40</v>
      </c>
      <c r="W14" s="6">
        <v>1</v>
      </c>
    </row>
    <row r="15" spans="1:25" s="6" customFormat="1">
      <c r="A15" s="6">
        <v>13</v>
      </c>
      <c r="B15" s="9" t="s">
        <v>11</v>
      </c>
      <c r="C15" s="6">
        <v>1.24</v>
      </c>
      <c r="D15" s="8" t="s">
        <v>506</v>
      </c>
      <c r="E15" s="6" t="s">
        <v>638</v>
      </c>
      <c r="F15" s="6" t="s">
        <v>558</v>
      </c>
      <c r="G15" s="6" t="s">
        <v>13</v>
      </c>
      <c r="J15" s="10"/>
      <c r="K15" s="10">
        <v>1</v>
      </c>
      <c r="L15" s="10"/>
      <c r="M15" s="10"/>
      <c r="N15" s="10"/>
      <c r="O15" s="6">
        <f t="shared" si="0"/>
        <v>1</v>
      </c>
      <c r="P15" s="10">
        <f t="shared" si="1"/>
        <v>0</v>
      </c>
      <c r="Q15" s="10">
        <f t="shared" si="2"/>
        <v>0</v>
      </c>
      <c r="R15" s="10">
        <f t="shared" si="3"/>
        <v>0</v>
      </c>
    </row>
    <row r="16" spans="1:25" s="6" customFormat="1">
      <c r="A16" s="6">
        <v>15</v>
      </c>
      <c r="B16" s="2" t="s">
        <v>580</v>
      </c>
      <c r="C16" s="1">
        <v>1.55</v>
      </c>
      <c r="D16" s="8" t="s">
        <v>305</v>
      </c>
      <c r="E16" s="6" t="s">
        <v>636</v>
      </c>
      <c r="F16" s="1" t="s">
        <v>2</v>
      </c>
      <c r="G16" s="1" t="s">
        <v>7</v>
      </c>
      <c r="H16" s="1"/>
      <c r="I16" s="1"/>
      <c r="J16" s="5"/>
      <c r="K16" s="5">
        <v>1</v>
      </c>
      <c r="L16" s="5"/>
      <c r="M16" s="5"/>
      <c r="N16" s="5"/>
      <c r="O16" s="6">
        <f t="shared" si="0"/>
        <v>1</v>
      </c>
      <c r="P16" s="10">
        <f t="shared" si="1"/>
        <v>0</v>
      </c>
      <c r="Q16" s="10">
        <f t="shared" si="2"/>
        <v>1</v>
      </c>
      <c r="R16" s="10">
        <f t="shared" si="3"/>
        <v>0</v>
      </c>
      <c r="S16" s="1"/>
      <c r="T16" s="1"/>
      <c r="U16" s="1"/>
      <c r="V16" s="1"/>
      <c r="W16" s="1"/>
      <c r="X16" s="1"/>
      <c r="Y16" s="1"/>
    </row>
    <row r="17" spans="1:25" s="6" customFormat="1">
      <c r="A17" s="6">
        <v>16</v>
      </c>
      <c r="B17" s="9" t="s">
        <v>422</v>
      </c>
      <c r="C17" s="6">
        <v>3.34</v>
      </c>
      <c r="D17" s="8" t="s">
        <v>468</v>
      </c>
      <c r="E17" s="6" t="s">
        <v>636</v>
      </c>
      <c r="F17" s="6" t="s">
        <v>2</v>
      </c>
      <c r="G17" s="6" t="s">
        <v>7</v>
      </c>
      <c r="J17" s="10"/>
      <c r="K17" s="10">
        <v>1</v>
      </c>
      <c r="L17" s="10"/>
      <c r="M17" s="10"/>
      <c r="N17" s="10"/>
      <c r="O17" s="6">
        <f t="shared" si="0"/>
        <v>1</v>
      </c>
      <c r="P17" s="10">
        <f t="shared" si="1"/>
        <v>0</v>
      </c>
      <c r="Q17" s="10">
        <f t="shared" si="2"/>
        <v>1</v>
      </c>
      <c r="R17" s="10">
        <f t="shared" si="3"/>
        <v>0</v>
      </c>
    </row>
    <row r="18" spans="1:25" s="6" customFormat="1">
      <c r="A18" s="6">
        <v>17</v>
      </c>
      <c r="B18" s="9" t="s">
        <v>423</v>
      </c>
      <c r="C18" s="6">
        <v>3.45</v>
      </c>
      <c r="D18" s="8" t="s">
        <v>468</v>
      </c>
      <c r="E18" s="6" t="s">
        <v>636</v>
      </c>
      <c r="F18" s="6" t="s">
        <v>2</v>
      </c>
      <c r="G18" s="6" t="s">
        <v>7</v>
      </c>
      <c r="J18" s="10"/>
      <c r="K18" s="10">
        <v>1</v>
      </c>
      <c r="L18" s="10"/>
      <c r="M18" s="10"/>
      <c r="N18" s="10"/>
      <c r="O18" s="6">
        <f t="shared" si="0"/>
        <v>1</v>
      </c>
      <c r="P18" s="10">
        <f t="shared" si="1"/>
        <v>0</v>
      </c>
      <c r="Q18" s="10">
        <f t="shared" si="2"/>
        <v>1</v>
      </c>
      <c r="R18" s="10">
        <f t="shared" si="3"/>
        <v>0</v>
      </c>
    </row>
    <row r="19" spans="1:25" s="6" customFormat="1">
      <c r="A19" s="6">
        <v>18</v>
      </c>
      <c r="B19" s="9" t="s">
        <v>513</v>
      </c>
      <c r="C19" s="7">
        <v>4.4000000000000004</v>
      </c>
      <c r="D19" s="8" t="s">
        <v>515</v>
      </c>
      <c r="E19" s="6" t="s">
        <v>640</v>
      </c>
      <c r="F19" s="6" t="s">
        <v>533</v>
      </c>
      <c r="G19" s="6" t="s">
        <v>12</v>
      </c>
      <c r="H19" s="6" t="s">
        <v>2</v>
      </c>
      <c r="J19" s="10">
        <v>1</v>
      </c>
      <c r="K19" s="10"/>
      <c r="L19" s="10"/>
      <c r="M19" s="10"/>
      <c r="N19" s="10"/>
      <c r="O19" s="6">
        <f t="shared" si="0"/>
        <v>1</v>
      </c>
      <c r="P19" s="10">
        <f t="shared" si="1"/>
        <v>1</v>
      </c>
      <c r="Q19" s="10">
        <f t="shared" si="2"/>
        <v>0</v>
      </c>
      <c r="R19" s="10">
        <f t="shared" si="3"/>
        <v>0</v>
      </c>
      <c r="S19" s="6" t="s">
        <v>516</v>
      </c>
      <c r="W19" s="10"/>
      <c r="Y19" s="6" t="s">
        <v>563</v>
      </c>
    </row>
    <row r="20" spans="1:25" s="6" customFormat="1">
      <c r="A20" s="6">
        <v>19</v>
      </c>
      <c r="B20" s="9" t="s">
        <v>514</v>
      </c>
      <c r="C20" s="6">
        <v>4.43</v>
      </c>
      <c r="D20" s="8" t="s">
        <v>515</v>
      </c>
      <c r="E20" s="6" t="s">
        <v>640</v>
      </c>
      <c r="F20" s="6" t="s">
        <v>533</v>
      </c>
      <c r="G20" s="6" t="s">
        <v>12</v>
      </c>
      <c r="H20" s="6" t="s">
        <v>3</v>
      </c>
      <c r="J20" s="10">
        <v>1</v>
      </c>
      <c r="K20" s="10"/>
      <c r="L20" s="10"/>
      <c r="M20" s="10"/>
      <c r="N20" s="10"/>
      <c r="O20" s="6">
        <f t="shared" si="0"/>
        <v>1</v>
      </c>
      <c r="P20" s="10">
        <f t="shared" si="1"/>
        <v>1</v>
      </c>
      <c r="Q20" s="10">
        <f t="shared" si="2"/>
        <v>0</v>
      </c>
      <c r="R20" s="10">
        <f t="shared" si="3"/>
        <v>0</v>
      </c>
      <c r="W20" s="10"/>
      <c r="Y20" s="6" t="s">
        <v>563</v>
      </c>
    </row>
    <row r="21" spans="1:25" s="6" customFormat="1">
      <c r="A21" s="6">
        <v>20</v>
      </c>
      <c r="B21" s="9" t="s">
        <v>517</v>
      </c>
      <c r="C21" s="6">
        <v>6.16</v>
      </c>
      <c r="D21" s="8" t="s">
        <v>512</v>
      </c>
      <c r="E21" s="6" t="s">
        <v>639</v>
      </c>
      <c r="F21" s="6" t="s">
        <v>533</v>
      </c>
      <c r="G21" s="6" t="s">
        <v>7</v>
      </c>
      <c r="J21" s="10"/>
      <c r="K21" s="10">
        <v>1</v>
      </c>
      <c r="L21" s="10"/>
      <c r="M21" s="10"/>
      <c r="N21" s="10"/>
      <c r="O21" s="6">
        <f t="shared" si="0"/>
        <v>1</v>
      </c>
      <c r="P21" s="10">
        <f t="shared" si="1"/>
        <v>0</v>
      </c>
      <c r="Q21" s="10">
        <f t="shared" si="2"/>
        <v>1</v>
      </c>
      <c r="R21" s="10">
        <f t="shared" si="3"/>
        <v>0</v>
      </c>
      <c r="W21" s="10"/>
    </row>
    <row r="22" spans="1:25" s="6" customFormat="1">
      <c r="A22" s="6">
        <v>21</v>
      </c>
      <c r="B22" s="9" t="s">
        <v>628</v>
      </c>
      <c r="C22" s="6">
        <v>6.23</v>
      </c>
      <c r="D22" s="8" t="s">
        <v>627</v>
      </c>
      <c r="E22" s="6" t="s">
        <v>637</v>
      </c>
      <c r="F22" s="6" t="s">
        <v>2</v>
      </c>
      <c r="G22" s="6" t="s">
        <v>12</v>
      </c>
      <c r="J22" s="10"/>
      <c r="K22" s="10">
        <v>1</v>
      </c>
      <c r="L22" s="10"/>
      <c r="M22" s="10"/>
      <c r="N22" s="10"/>
      <c r="O22" s="6">
        <f t="shared" si="0"/>
        <v>1</v>
      </c>
      <c r="P22" s="10">
        <f t="shared" si="1"/>
        <v>1</v>
      </c>
      <c r="Q22" s="10">
        <f t="shared" si="2"/>
        <v>0</v>
      </c>
      <c r="R22" s="10">
        <f t="shared" si="3"/>
        <v>0</v>
      </c>
      <c r="W22" s="10"/>
    </row>
    <row r="23" spans="1:25" s="6" customFormat="1">
      <c r="A23" s="6">
        <v>22</v>
      </c>
      <c r="B23" s="9" t="s">
        <v>14</v>
      </c>
      <c r="C23" s="6">
        <v>6.28</v>
      </c>
      <c r="D23" s="8" t="s">
        <v>259</v>
      </c>
      <c r="E23" s="6" t="s">
        <v>636</v>
      </c>
      <c r="F23" s="6" t="s">
        <v>2</v>
      </c>
      <c r="J23" s="10"/>
      <c r="K23" s="10"/>
      <c r="L23" s="10"/>
      <c r="M23" s="10"/>
      <c r="N23" s="10"/>
      <c r="O23" s="6">
        <f t="shared" si="0"/>
        <v>0</v>
      </c>
      <c r="P23" s="10">
        <f t="shared" si="1"/>
        <v>0</v>
      </c>
      <c r="Q23" s="10">
        <f t="shared" si="2"/>
        <v>0</v>
      </c>
      <c r="R23" s="10">
        <f t="shared" si="3"/>
        <v>0</v>
      </c>
      <c r="S23" s="6" t="s">
        <v>23</v>
      </c>
      <c r="T23" s="6">
        <v>1</v>
      </c>
      <c r="U23" s="6" t="s">
        <v>38</v>
      </c>
    </row>
    <row r="24" spans="1:25" s="6" customFormat="1">
      <c r="A24" s="6">
        <v>23</v>
      </c>
      <c r="B24" s="9" t="s">
        <v>629</v>
      </c>
      <c r="C24" s="6">
        <v>7.46</v>
      </c>
      <c r="D24" s="8" t="s">
        <v>627</v>
      </c>
      <c r="E24" s="6" t="s">
        <v>637</v>
      </c>
      <c r="F24" s="6" t="s">
        <v>2</v>
      </c>
      <c r="G24" s="6" t="s">
        <v>7</v>
      </c>
      <c r="J24" s="10"/>
      <c r="K24" s="10">
        <v>1</v>
      </c>
      <c r="L24" s="10"/>
      <c r="M24" s="10"/>
      <c r="N24" s="10"/>
      <c r="O24" s="6">
        <f t="shared" si="0"/>
        <v>1</v>
      </c>
      <c r="P24" s="10">
        <f t="shared" si="1"/>
        <v>0</v>
      </c>
      <c r="Q24" s="10">
        <f t="shared" si="2"/>
        <v>1</v>
      </c>
      <c r="R24" s="10">
        <f t="shared" si="3"/>
        <v>0</v>
      </c>
    </row>
    <row r="25" spans="1:25" s="6" customFormat="1">
      <c r="A25" s="6">
        <v>24</v>
      </c>
      <c r="B25" s="9" t="s">
        <v>626</v>
      </c>
      <c r="C25" s="6">
        <v>7.51</v>
      </c>
      <c r="D25" s="8" t="s">
        <v>627</v>
      </c>
      <c r="E25" s="6" t="s">
        <v>637</v>
      </c>
      <c r="F25" s="6" t="s">
        <v>2</v>
      </c>
      <c r="G25" s="6" t="s">
        <v>7</v>
      </c>
      <c r="J25" s="10"/>
      <c r="K25" s="10">
        <v>1</v>
      </c>
      <c r="L25" s="10"/>
      <c r="M25" s="10"/>
      <c r="N25" s="10"/>
      <c r="O25" s="6">
        <f t="shared" si="0"/>
        <v>1</v>
      </c>
      <c r="P25" s="10">
        <f t="shared" si="1"/>
        <v>0</v>
      </c>
      <c r="Q25" s="10">
        <f t="shared" si="2"/>
        <v>1</v>
      </c>
      <c r="R25" s="10">
        <f t="shared" si="3"/>
        <v>0</v>
      </c>
    </row>
    <row r="26" spans="1:25" s="6" customFormat="1">
      <c r="A26" s="6">
        <v>25</v>
      </c>
      <c r="B26" s="9" t="s">
        <v>201</v>
      </c>
      <c r="C26" s="6">
        <v>0.45</v>
      </c>
      <c r="D26" s="8" t="s">
        <v>276</v>
      </c>
      <c r="E26" s="6" t="s">
        <v>636</v>
      </c>
      <c r="F26" s="6" t="s">
        <v>2</v>
      </c>
      <c r="G26" s="6" t="s">
        <v>12</v>
      </c>
      <c r="J26" s="10"/>
      <c r="K26" s="10">
        <v>1</v>
      </c>
      <c r="L26" s="10"/>
      <c r="M26" s="10"/>
      <c r="N26" s="10"/>
      <c r="O26" s="6">
        <f t="shared" si="0"/>
        <v>1</v>
      </c>
      <c r="P26" s="10">
        <f t="shared" si="1"/>
        <v>1</v>
      </c>
      <c r="Q26" s="10">
        <f t="shared" si="2"/>
        <v>0</v>
      </c>
      <c r="R26" s="10">
        <f t="shared" si="3"/>
        <v>0</v>
      </c>
      <c r="S26" s="6" t="s">
        <v>15</v>
      </c>
      <c r="T26" s="6">
        <v>1</v>
      </c>
      <c r="U26" s="6" t="s">
        <v>38</v>
      </c>
    </row>
    <row r="27" spans="1:25" s="6" customFormat="1">
      <c r="A27" s="6">
        <v>26</v>
      </c>
      <c r="B27" s="9" t="s">
        <v>389</v>
      </c>
      <c r="C27" s="6">
        <v>1.33</v>
      </c>
      <c r="D27" s="8" t="s">
        <v>390</v>
      </c>
      <c r="E27" s="6" t="s">
        <v>636</v>
      </c>
      <c r="F27" s="6" t="s">
        <v>2</v>
      </c>
      <c r="G27" s="6" t="s">
        <v>12</v>
      </c>
      <c r="J27" s="10"/>
      <c r="K27" s="10">
        <v>1</v>
      </c>
      <c r="L27" s="10"/>
      <c r="M27" s="10"/>
      <c r="N27" s="10"/>
      <c r="O27" s="6">
        <f t="shared" si="0"/>
        <v>1</v>
      </c>
      <c r="P27" s="10">
        <f t="shared" si="1"/>
        <v>1</v>
      </c>
      <c r="Q27" s="10">
        <f t="shared" si="2"/>
        <v>0</v>
      </c>
      <c r="R27" s="10">
        <f t="shared" si="3"/>
        <v>0</v>
      </c>
    </row>
    <row r="28" spans="1:25" s="6" customFormat="1">
      <c r="A28" s="6">
        <v>27</v>
      </c>
      <c r="B28" s="9" t="s">
        <v>202</v>
      </c>
      <c r="C28" s="6">
        <v>1.35</v>
      </c>
      <c r="D28" s="8" t="s">
        <v>253</v>
      </c>
      <c r="E28" s="6" t="s">
        <v>636</v>
      </c>
      <c r="F28" s="6" t="s">
        <v>2</v>
      </c>
      <c r="G28" s="6" t="s">
        <v>7</v>
      </c>
      <c r="J28" s="10"/>
      <c r="K28" s="10">
        <v>1</v>
      </c>
      <c r="L28" s="10"/>
      <c r="M28" s="10"/>
      <c r="N28" s="10">
        <v>1</v>
      </c>
      <c r="O28" s="6">
        <f t="shared" si="0"/>
        <v>1</v>
      </c>
      <c r="P28" s="10">
        <f t="shared" si="1"/>
        <v>0</v>
      </c>
      <c r="Q28" s="10">
        <f t="shared" si="2"/>
        <v>1</v>
      </c>
      <c r="R28" s="10">
        <f t="shared" si="3"/>
        <v>0</v>
      </c>
      <c r="S28" s="6" t="s">
        <v>337</v>
      </c>
      <c r="T28" s="6">
        <v>1</v>
      </c>
      <c r="U28" s="6" t="s">
        <v>38</v>
      </c>
      <c r="W28" s="10">
        <v>1</v>
      </c>
    </row>
    <row r="29" spans="1:25" s="6" customFormat="1">
      <c r="A29" s="6">
        <v>28</v>
      </c>
      <c r="B29" s="9" t="s">
        <v>203</v>
      </c>
      <c r="C29" s="6">
        <v>1.37</v>
      </c>
      <c r="D29" s="8" t="s">
        <v>276</v>
      </c>
      <c r="E29" s="6" t="s">
        <v>636</v>
      </c>
      <c r="F29" s="6" t="s">
        <v>2</v>
      </c>
      <c r="J29" s="10"/>
      <c r="K29" s="10"/>
      <c r="L29" s="10"/>
      <c r="M29" s="10"/>
      <c r="N29" s="10">
        <v>1</v>
      </c>
      <c r="O29" s="6">
        <f t="shared" si="0"/>
        <v>0</v>
      </c>
      <c r="P29" s="10">
        <f t="shared" si="1"/>
        <v>0</v>
      </c>
      <c r="Q29" s="10">
        <f t="shared" si="2"/>
        <v>0</v>
      </c>
      <c r="R29" s="10">
        <f t="shared" si="3"/>
        <v>0</v>
      </c>
      <c r="S29" s="6" t="s">
        <v>337</v>
      </c>
      <c r="T29" s="6">
        <v>1</v>
      </c>
      <c r="U29" s="6" t="s">
        <v>40</v>
      </c>
      <c r="W29" s="10">
        <v>1</v>
      </c>
    </row>
    <row r="30" spans="1:25" s="6" customFormat="1">
      <c r="A30" s="6">
        <v>29</v>
      </c>
      <c r="B30" s="9" t="s">
        <v>518</v>
      </c>
      <c r="C30" s="6">
        <v>1.49</v>
      </c>
      <c r="D30" s="8" t="s">
        <v>515</v>
      </c>
      <c r="E30" s="6" t="s">
        <v>640</v>
      </c>
      <c r="F30" s="6" t="s">
        <v>533</v>
      </c>
      <c r="G30" s="6" t="s">
        <v>12</v>
      </c>
      <c r="H30" s="6" t="s">
        <v>3</v>
      </c>
      <c r="J30" s="10"/>
      <c r="K30" s="10">
        <v>1</v>
      </c>
      <c r="L30" s="10"/>
      <c r="M30" s="10"/>
      <c r="N30" s="10"/>
      <c r="O30" s="6">
        <f t="shared" si="0"/>
        <v>1</v>
      </c>
      <c r="P30" s="10">
        <f t="shared" si="1"/>
        <v>1</v>
      </c>
      <c r="Q30" s="10">
        <f t="shared" si="2"/>
        <v>0</v>
      </c>
      <c r="R30" s="10">
        <f t="shared" si="3"/>
        <v>0</v>
      </c>
      <c r="S30" s="6" t="s">
        <v>569</v>
      </c>
      <c r="W30" s="10"/>
    </row>
    <row r="31" spans="1:25" s="6" customFormat="1">
      <c r="A31" s="6">
        <v>30</v>
      </c>
      <c r="B31" s="9" t="s">
        <v>519</v>
      </c>
      <c r="C31" s="7">
        <v>2.1</v>
      </c>
      <c r="D31" s="8" t="s">
        <v>515</v>
      </c>
      <c r="E31" s="6" t="s">
        <v>640</v>
      </c>
      <c r="F31" s="6" t="s">
        <v>533</v>
      </c>
      <c r="G31" s="6" t="s">
        <v>12</v>
      </c>
      <c r="J31" s="10"/>
      <c r="K31" s="10">
        <v>1</v>
      </c>
      <c r="L31" s="10"/>
      <c r="M31" s="10"/>
      <c r="N31" s="10"/>
      <c r="O31" s="6">
        <f t="shared" si="0"/>
        <v>1</v>
      </c>
      <c r="P31" s="10">
        <f t="shared" si="1"/>
        <v>1</v>
      </c>
      <c r="Q31" s="10">
        <f t="shared" si="2"/>
        <v>0</v>
      </c>
      <c r="R31" s="10">
        <f t="shared" si="3"/>
        <v>0</v>
      </c>
      <c r="W31" s="10"/>
    </row>
    <row r="32" spans="1:25" s="6" customFormat="1">
      <c r="A32" s="6">
        <v>31</v>
      </c>
      <c r="B32" s="9" t="s">
        <v>520</v>
      </c>
      <c r="C32" s="6">
        <v>2.29</v>
      </c>
      <c r="D32" s="8" t="s">
        <v>515</v>
      </c>
      <c r="E32" s="6" t="s">
        <v>640</v>
      </c>
      <c r="F32" s="6" t="s">
        <v>533</v>
      </c>
      <c r="G32" s="6" t="s">
        <v>12</v>
      </c>
      <c r="J32" s="10"/>
      <c r="K32" s="10">
        <v>1</v>
      </c>
      <c r="L32" s="10"/>
      <c r="M32" s="10"/>
      <c r="N32" s="10"/>
      <c r="O32" s="6">
        <f t="shared" si="0"/>
        <v>1</v>
      </c>
      <c r="P32" s="10">
        <f t="shared" si="1"/>
        <v>1</v>
      </c>
      <c r="Q32" s="10">
        <f t="shared" si="2"/>
        <v>0</v>
      </c>
      <c r="R32" s="10">
        <f t="shared" si="3"/>
        <v>0</v>
      </c>
      <c r="W32" s="10"/>
    </row>
    <row r="33" spans="1:26" s="6" customFormat="1">
      <c r="A33" s="6">
        <v>32</v>
      </c>
      <c r="B33" s="9" t="s">
        <v>204</v>
      </c>
      <c r="C33" s="6">
        <v>3.21</v>
      </c>
      <c r="D33" s="8" t="s">
        <v>240</v>
      </c>
      <c r="E33" s="6" t="s">
        <v>636</v>
      </c>
      <c r="F33" s="6" t="s">
        <v>2</v>
      </c>
      <c r="J33" s="10"/>
      <c r="K33" s="10"/>
      <c r="L33" s="10"/>
      <c r="M33" s="10"/>
      <c r="N33" s="10"/>
      <c r="O33" s="6">
        <f t="shared" si="0"/>
        <v>0</v>
      </c>
      <c r="P33" s="10">
        <f t="shared" si="1"/>
        <v>0</v>
      </c>
      <c r="Q33" s="10">
        <f t="shared" si="2"/>
        <v>0</v>
      </c>
      <c r="R33" s="10">
        <f t="shared" si="3"/>
        <v>0</v>
      </c>
      <c r="S33" s="6" t="s">
        <v>16</v>
      </c>
      <c r="T33" s="6">
        <v>1</v>
      </c>
      <c r="U33" s="6" t="s">
        <v>38</v>
      </c>
    </row>
    <row r="34" spans="1:26" s="6" customFormat="1">
      <c r="A34" s="6">
        <v>33</v>
      </c>
      <c r="B34" s="9" t="s">
        <v>220</v>
      </c>
      <c r="C34" s="6">
        <v>3.25</v>
      </c>
      <c r="D34" s="8" t="s">
        <v>289</v>
      </c>
      <c r="E34" s="6" t="s">
        <v>636</v>
      </c>
      <c r="F34" s="6" t="s">
        <v>2</v>
      </c>
      <c r="G34" s="6" t="s">
        <v>12</v>
      </c>
      <c r="J34" s="10"/>
      <c r="K34" s="10"/>
      <c r="L34" s="10">
        <v>1</v>
      </c>
      <c r="M34" s="10"/>
      <c r="N34" s="10"/>
      <c r="O34" s="6">
        <f t="shared" si="0"/>
        <v>1</v>
      </c>
      <c r="P34" s="10">
        <f t="shared" ref="P34:P65" si="4">COUNTIF(G34,"=te")</f>
        <v>1</v>
      </c>
      <c r="Q34" s="10">
        <f t="shared" ref="Q34:Q65" si="5">COUNTIF(G34,"=ma")</f>
        <v>0</v>
      </c>
      <c r="R34" s="10">
        <f t="shared" ref="R34:R65" si="6">COUNTIF(G34,"=f")+COUNTIF(G34,"=fa")</f>
        <v>0</v>
      </c>
      <c r="S34" s="6" t="s">
        <v>374</v>
      </c>
    </row>
    <row r="35" spans="1:26" s="6" customFormat="1">
      <c r="A35" s="6">
        <v>34</v>
      </c>
      <c r="B35" s="9" t="s">
        <v>205</v>
      </c>
      <c r="C35" s="6">
        <v>3.31</v>
      </c>
      <c r="D35" s="8" t="s">
        <v>283</v>
      </c>
      <c r="E35" s="6" t="s">
        <v>636</v>
      </c>
      <c r="F35" s="6" t="s">
        <v>2</v>
      </c>
      <c r="J35" s="10"/>
      <c r="K35" s="10">
        <v>1</v>
      </c>
      <c r="L35" s="10"/>
      <c r="M35" s="10"/>
      <c r="N35" s="10"/>
      <c r="O35" s="6">
        <f t="shared" si="0"/>
        <v>1</v>
      </c>
      <c r="P35" s="10">
        <f t="shared" si="4"/>
        <v>0</v>
      </c>
      <c r="Q35" s="10">
        <f t="shared" si="5"/>
        <v>0</v>
      </c>
      <c r="R35" s="10">
        <f t="shared" si="6"/>
        <v>0</v>
      </c>
      <c r="T35" s="6">
        <v>1</v>
      </c>
      <c r="U35" s="6" t="s">
        <v>38</v>
      </c>
      <c r="W35" s="10"/>
    </row>
    <row r="36" spans="1:26" s="6" customFormat="1">
      <c r="A36" s="6">
        <v>35</v>
      </c>
      <c r="B36" s="9" t="s">
        <v>521</v>
      </c>
      <c r="C36" s="6">
        <v>3.42</v>
      </c>
      <c r="D36" s="8" t="s">
        <v>515</v>
      </c>
      <c r="E36" s="6" t="s">
        <v>640</v>
      </c>
      <c r="F36" s="6" t="s">
        <v>533</v>
      </c>
      <c r="G36" s="6" t="s">
        <v>283</v>
      </c>
      <c r="J36" s="10"/>
      <c r="K36" s="10">
        <v>1</v>
      </c>
      <c r="L36" s="10"/>
      <c r="M36" s="10"/>
      <c r="N36" s="10"/>
      <c r="O36" s="6">
        <f t="shared" si="0"/>
        <v>1</v>
      </c>
      <c r="P36" s="10">
        <f t="shared" si="4"/>
        <v>0</v>
      </c>
      <c r="Q36" s="10">
        <f t="shared" si="5"/>
        <v>0</v>
      </c>
      <c r="R36" s="10">
        <f t="shared" si="6"/>
        <v>0</v>
      </c>
      <c r="W36" s="10"/>
    </row>
    <row r="37" spans="1:26" s="6" customFormat="1">
      <c r="A37" s="6">
        <v>36</v>
      </c>
      <c r="B37" s="9" t="s">
        <v>234</v>
      </c>
      <c r="C37" s="6">
        <v>3.47</v>
      </c>
      <c r="D37" s="8" t="s">
        <v>255</v>
      </c>
      <c r="E37" s="6" t="s">
        <v>636</v>
      </c>
      <c r="F37" s="6" t="s">
        <v>2</v>
      </c>
      <c r="G37" s="6" t="s">
        <v>7</v>
      </c>
      <c r="J37" s="10"/>
      <c r="K37" s="10">
        <v>1</v>
      </c>
      <c r="L37" s="10"/>
      <c r="M37" s="10"/>
      <c r="N37" s="10"/>
      <c r="O37" s="6">
        <f t="shared" si="0"/>
        <v>1</v>
      </c>
      <c r="P37" s="10">
        <f t="shared" si="4"/>
        <v>0</v>
      </c>
      <c r="Q37" s="10">
        <f t="shared" si="5"/>
        <v>1</v>
      </c>
      <c r="R37" s="10">
        <f t="shared" si="6"/>
        <v>0</v>
      </c>
      <c r="S37" s="6" t="s">
        <v>453</v>
      </c>
      <c r="W37" s="6">
        <v>1</v>
      </c>
    </row>
    <row r="38" spans="1:26" s="6" customFormat="1">
      <c r="A38" s="6">
        <v>37</v>
      </c>
      <c r="B38" s="9" t="s">
        <v>424</v>
      </c>
      <c r="C38" s="6">
        <v>3.56</v>
      </c>
      <c r="D38" s="8" t="s">
        <v>522</v>
      </c>
      <c r="E38" s="6" t="s">
        <v>641</v>
      </c>
      <c r="F38" s="6" t="s">
        <v>533</v>
      </c>
      <c r="G38" s="6" t="s">
        <v>7</v>
      </c>
      <c r="J38" s="10"/>
      <c r="K38" s="10">
        <v>1</v>
      </c>
      <c r="L38" s="10"/>
      <c r="M38" s="10"/>
      <c r="N38" s="10"/>
      <c r="O38" s="6">
        <f t="shared" si="0"/>
        <v>1</v>
      </c>
      <c r="P38" s="10">
        <f t="shared" si="4"/>
        <v>0</v>
      </c>
      <c r="Q38" s="10">
        <f t="shared" si="5"/>
        <v>1</v>
      </c>
      <c r="R38" s="10">
        <f t="shared" si="6"/>
        <v>0</v>
      </c>
      <c r="W38" s="10"/>
    </row>
    <row r="39" spans="1:26" s="6" customFormat="1">
      <c r="A39" s="6">
        <v>38</v>
      </c>
      <c r="B39" s="9" t="s">
        <v>424</v>
      </c>
      <c r="C39" s="6">
        <v>3.56</v>
      </c>
      <c r="D39" s="8" t="s">
        <v>114</v>
      </c>
      <c r="E39" s="6" t="s">
        <v>636</v>
      </c>
      <c r="F39" s="6" t="s">
        <v>2</v>
      </c>
      <c r="G39" s="6" t="s">
        <v>7</v>
      </c>
      <c r="J39" s="10"/>
      <c r="K39" s="10">
        <v>1</v>
      </c>
      <c r="L39" s="10"/>
      <c r="M39" s="10"/>
      <c r="N39" s="10"/>
      <c r="O39" s="6">
        <f t="shared" si="0"/>
        <v>1</v>
      </c>
      <c r="P39" s="10">
        <f t="shared" si="4"/>
        <v>0</v>
      </c>
      <c r="Q39" s="10">
        <f t="shared" si="5"/>
        <v>1</v>
      </c>
      <c r="R39" s="10">
        <f t="shared" si="6"/>
        <v>0</v>
      </c>
    </row>
    <row r="40" spans="1:26" s="6" customFormat="1">
      <c r="A40" s="6">
        <v>39</v>
      </c>
      <c r="B40" s="9" t="s">
        <v>221</v>
      </c>
      <c r="C40" s="6">
        <v>4.18</v>
      </c>
      <c r="D40" s="8" t="s">
        <v>266</v>
      </c>
      <c r="E40" s="6" t="s">
        <v>636</v>
      </c>
      <c r="F40" s="6" t="s">
        <v>2</v>
      </c>
      <c r="G40" s="6" t="s">
        <v>13</v>
      </c>
      <c r="J40" s="10"/>
      <c r="K40" s="10">
        <v>1</v>
      </c>
      <c r="L40" s="10"/>
      <c r="M40" s="10"/>
      <c r="N40" s="10"/>
      <c r="O40" s="6">
        <f t="shared" si="0"/>
        <v>1</v>
      </c>
      <c r="P40" s="10">
        <f t="shared" si="4"/>
        <v>0</v>
      </c>
      <c r="Q40" s="10">
        <f t="shared" si="5"/>
        <v>0</v>
      </c>
      <c r="R40" s="10">
        <f t="shared" si="6"/>
        <v>0</v>
      </c>
      <c r="T40" s="6">
        <v>1</v>
      </c>
      <c r="U40" s="6" t="s">
        <v>39</v>
      </c>
      <c r="Z40" s="21"/>
    </row>
    <row r="41" spans="1:26" s="6" customFormat="1">
      <c r="A41" s="6">
        <v>40</v>
      </c>
      <c r="B41" s="9" t="s">
        <v>222</v>
      </c>
      <c r="C41" s="6">
        <v>5.36</v>
      </c>
      <c r="D41" s="8" t="s">
        <v>262</v>
      </c>
      <c r="E41" s="6" t="s">
        <v>636</v>
      </c>
      <c r="F41" s="6" t="s">
        <v>2</v>
      </c>
      <c r="G41" s="6" t="s">
        <v>17</v>
      </c>
      <c r="J41" s="10"/>
      <c r="K41" s="10"/>
      <c r="L41" s="10"/>
      <c r="M41" s="10"/>
      <c r="N41" s="10">
        <v>1</v>
      </c>
      <c r="O41" s="6">
        <f t="shared" si="0"/>
        <v>0</v>
      </c>
      <c r="P41" s="10">
        <f t="shared" si="4"/>
        <v>0</v>
      </c>
      <c r="Q41" s="10">
        <f t="shared" si="5"/>
        <v>0</v>
      </c>
      <c r="R41" s="10">
        <f t="shared" si="6"/>
        <v>1</v>
      </c>
      <c r="S41" s="6" t="s">
        <v>338</v>
      </c>
      <c r="T41" s="6">
        <v>1</v>
      </c>
      <c r="U41" s="6" t="s">
        <v>38</v>
      </c>
      <c r="W41" s="10">
        <v>1</v>
      </c>
    </row>
    <row r="42" spans="1:26" s="6" customFormat="1">
      <c r="A42" s="6">
        <v>41</v>
      </c>
      <c r="B42" s="9" t="s">
        <v>223</v>
      </c>
      <c r="C42" s="6">
        <v>5.39</v>
      </c>
      <c r="D42" s="8" t="s">
        <v>270</v>
      </c>
      <c r="E42" s="6" t="s">
        <v>636</v>
      </c>
      <c r="F42" s="6" t="s">
        <v>2</v>
      </c>
      <c r="G42" s="6" t="s">
        <v>12</v>
      </c>
      <c r="J42" s="10"/>
      <c r="K42" s="10"/>
      <c r="L42" s="10"/>
      <c r="M42" s="10"/>
      <c r="N42" s="10">
        <v>1</v>
      </c>
      <c r="O42" s="6">
        <f t="shared" si="0"/>
        <v>0</v>
      </c>
      <c r="P42" s="10">
        <f t="shared" si="4"/>
        <v>1</v>
      </c>
      <c r="Q42" s="10">
        <f t="shared" si="5"/>
        <v>0</v>
      </c>
      <c r="R42" s="10">
        <f t="shared" si="6"/>
        <v>0</v>
      </c>
      <c r="S42" s="6" t="s">
        <v>338</v>
      </c>
      <c r="T42" s="6">
        <v>1</v>
      </c>
      <c r="U42" s="6" t="s">
        <v>40</v>
      </c>
      <c r="W42" s="10">
        <v>1</v>
      </c>
    </row>
    <row r="43" spans="1:26" s="6" customFormat="1">
      <c r="A43" s="6">
        <v>42</v>
      </c>
      <c r="B43" s="9" t="s">
        <v>523</v>
      </c>
      <c r="C43" s="6">
        <v>5.44</v>
      </c>
      <c r="D43" s="8" t="s">
        <v>515</v>
      </c>
      <c r="E43" s="6" t="s">
        <v>640</v>
      </c>
      <c r="F43" s="6" t="s">
        <v>533</v>
      </c>
      <c r="G43" s="6" t="s">
        <v>12</v>
      </c>
      <c r="J43" s="10"/>
      <c r="K43" s="10">
        <v>1</v>
      </c>
      <c r="L43" s="10"/>
      <c r="M43" s="10"/>
      <c r="N43" s="10"/>
      <c r="O43" s="6">
        <f t="shared" si="0"/>
        <v>1</v>
      </c>
      <c r="P43" s="10">
        <f t="shared" si="4"/>
        <v>1</v>
      </c>
      <c r="Q43" s="10">
        <f t="shared" si="5"/>
        <v>0</v>
      </c>
      <c r="R43" s="10">
        <f t="shared" si="6"/>
        <v>0</v>
      </c>
      <c r="W43" s="10"/>
    </row>
    <row r="44" spans="1:26" s="6" customFormat="1">
      <c r="A44" s="6">
        <v>43</v>
      </c>
      <c r="B44" s="9" t="s">
        <v>524</v>
      </c>
      <c r="C44" s="6">
        <v>6.37</v>
      </c>
      <c r="D44" s="8" t="s">
        <v>515</v>
      </c>
      <c r="E44" s="6" t="s">
        <v>640</v>
      </c>
      <c r="F44" s="6" t="s">
        <v>533</v>
      </c>
      <c r="G44" s="6" t="s">
        <v>7</v>
      </c>
      <c r="J44" s="10"/>
      <c r="K44" s="10"/>
      <c r="L44" s="10"/>
      <c r="M44" s="10"/>
      <c r="N44" s="10"/>
      <c r="O44" s="6">
        <f t="shared" si="0"/>
        <v>0</v>
      </c>
      <c r="P44" s="10">
        <f t="shared" si="4"/>
        <v>0</v>
      </c>
      <c r="Q44" s="10">
        <f t="shared" si="5"/>
        <v>1</v>
      </c>
      <c r="R44" s="10">
        <f t="shared" si="6"/>
        <v>0</v>
      </c>
      <c r="W44" s="10"/>
    </row>
    <row r="45" spans="1:26" s="6" customFormat="1">
      <c r="A45" s="6">
        <v>44</v>
      </c>
      <c r="B45" s="9" t="s">
        <v>224</v>
      </c>
      <c r="C45" s="6">
        <v>6.56</v>
      </c>
      <c r="D45" s="8" t="s">
        <v>114</v>
      </c>
      <c r="E45" s="6" t="s">
        <v>636</v>
      </c>
      <c r="F45" s="6" t="s">
        <v>2</v>
      </c>
      <c r="G45" s="6" t="s">
        <v>12</v>
      </c>
      <c r="H45" s="6" t="s">
        <v>3</v>
      </c>
      <c r="J45" s="10">
        <v>1</v>
      </c>
      <c r="K45" s="10"/>
      <c r="L45" s="10"/>
      <c r="M45" s="10"/>
      <c r="N45" s="10"/>
      <c r="O45" s="6">
        <f t="shared" si="0"/>
        <v>1</v>
      </c>
      <c r="P45" s="10">
        <f t="shared" si="4"/>
        <v>1</v>
      </c>
      <c r="Q45" s="10">
        <f t="shared" si="5"/>
        <v>0</v>
      </c>
      <c r="R45" s="10">
        <f t="shared" si="6"/>
        <v>0</v>
      </c>
      <c r="T45" s="6">
        <v>1</v>
      </c>
      <c r="U45" s="6" t="s">
        <v>39</v>
      </c>
      <c r="Y45" s="6" t="s">
        <v>563</v>
      </c>
    </row>
    <row r="46" spans="1:26" s="6" customFormat="1">
      <c r="A46" s="6">
        <v>45</v>
      </c>
      <c r="B46" s="9" t="s">
        <v>525</v>
      </c>
      <c r="C46" s="6">
        <v>7.18</v>
      </c>
      <c r="D46" s="8" t="s">
        <v>515</v>
      </c>
      <c r="E46" s="6" t="s">
        <v>640</v>
      </c>
      <c r="F46" s="6" t="s">
        <v>533</v>
      </c>
      <c r="G46" s="6" t="s">
        <v>12</v>
      </c>
      <c r="J46" s="10"/>
      <c r="K46" s="10">
        <v>1</v>
      </c>
      <c r="L46" s="10"/>
      <c r="M46" s="10"/>
      <c r="N46" s="10"/>
      <c r="O46" s="6">
        <f t="shared" si="0"/>
        <v>1</v>
      </c>
      <c r="P46" s="10">
        <f t="shared" si="4"/>
        <v>1</v>
      </c>
      <c r="Q46" s="10">
        <f t="shared" si="5"/>
        <v>0</v>
      </c>
      <c r="R46" s="10">
        <f t="shared" si="6"/>
        <v>0</v>
      </c>
      <c r="W46" s="10"/>
    </row>
    <row r="47" spans="1:26" s="6" customFormat="1">
      <c r="A47" s="6">
        <v>46</v>
      </c>
      <c r="B47" s="9" t="s">
        <v>225</v>
      </c>
      <c r="C47" s="6">
        <v>7.31</v>
      </c>
      <c r="D47" s="8" t="s">
        <v>296</v>
      </c>
      <c r="E47" s="6" t="s">
        <v>636</v>
      </c>
      <c r="F47" s="6" t="s">
        <v>2</v>
      </c>
      <c r="H47" s="6" t="s">
        <v>18</v>
      </c>
      <c r="J47" s="10"/>
      <c r="K47" s="10"/>
      <c r="L47" s="10"/>
      <c r="M47" s="10"/>
      <c r="N47" s="10">
        <v>1</v>
      </c>
      <c r="O47" s="6">
        <f t="shared" si="0"/>
        <v>0</v>
      </c>
      <c r="P47" s="10">
        <f t="shared" si="4"/>
        <v>0</v>
      </c>
      <c r="Q47" s="10">
        <f t="shared" si="5"/>
        <v>0</v>
      </c>
      <c r="R47" s="10">
        <f t="shared" si="6"/>
        <v>0</v>
      </c>
      <c r="S47" s="6" t="s">
        <v>336</v>
      </c>
      <c r="T47" s="6">
        <v>1</v>
      </c>
      <c r="U47" s="6" t="s">
        <v>41</v>
      </c>
      <c r="W47" s="10">
        <v>1</v>
      </c>
    </row>
    <row r="48" spans="1:26" s="6" customFormat="1">
      <c r="A48" s="6">
        <v>47</v>
      </c>
      <c r="B48" s="9" t="s">
        <v>226</v>
      </c>
      <c r="C48" s="6">
        <v>7.47</v>
      </c>
      <c r="D48" s="8" t="s">
        <v>296</v>
      </c>
      <c r="E48" s="6" t="s">
        <v>636</v>
      </c>
      <c r="F48" s="6" t="s">
        <v>2</v>
      </c>
      <c r="J48" s="10"/>
      <c r="K48" s="10"/>
      <c r="L48" s="10"/>
      <c r="M48" s="10"/>
      <c r="N48" s="10">
        <v>1</v>
      </c>
      <c r="O48" s="6">
        <f t="shared" si="0"/>
        <v>0</v>
      </c>
      <c r="P48" s="10">
        <f t="shared" si="4"/>
        <v>0</v>
      </c>
      <c r="Q48" s="10">
        <f t="shared" si="5"/>
        <v>0</v>
      </c>
      <c r="R48" s="10">
        <f t="shared" si="6"/>
        <v>0</v>
      </c>
      <c r="S48" s="6" t="s">
        <v>336</v>
      </c>
      <c r="T48" s="6">
        <v>1</v>
      </c>
      <c r="U48" s="6" t="s">
        <v>40</v>
      </c>
      <c r="W48" s="10">
        <v>1</v>
      </c>
    </row>
    <row r="49" spans="1:25" s="6" customFormat="1">
      <c r="A49" s="6">
        <v>48</v>
      </c>
      <c r="B49" s="9" t="s">
        <v>526</v>
      </c>
      <c r="C49" s="6">
        <v>7.49</v>
      </c>
      <c r="D49" s="8" t="s">
        <v>515</v>
      </c>
      <c r="E49" s="6" t="s">
        <v>640</v>
      </c>
      <c r="F49" s="6" t="s">
        <v>533</v>
      </c>
      <c r="G49" s="6" t="s">
        <v>12</v>
      </c>
      <c r="J49" s="10"/>
      <c r="K49" s="10">
        <v>1</v>
      </c>
      <c r="L49" s="10"/>
      <c r="M49" s="10"/>
      <c r="N49" s="10"/>
      <c r="O49" s="6">
        <f t="shared" si="0"/>
        <v>1</v>
      </c>
      <c r="P49" s="10">
        <f t="shared" si="4"/>
        <v>1</v>
      </c>
      <c r="Q49" s="10">
        <f t="shared" si="5"/>
        <v>0</v>
      </c>
      <c r="R49" s="10">
        <f t="shared" si="6"/>
        <v>0</v>
      </c>
      <c r="W49" s="10"/>
    </row>
    <row r="50" spans="1:25" s="6" customFormat="1">
      <c r="A50" s="6">
        <v>49</v>
      </c>
      <c r="B50" s="9" t="s">
        <v>527</v>
      </c>
      <c r="C50" s="6">
        <v>7.55</v>
      </c>
      <c r="D50" s="8" t="s">
        <v>515</v>
      </c>
      <c r="E50" s="6" t="s">
        <v>640</v>
      </c>
      <c r="F50" s="6" t="s">
        <v>533</v>
      </c>
      <c r="G50" s="6" t="s">
        <v>12</v>
      </c>
      <c r="J50" s="10"/>
      <c r="K50" s="10">
        <v>1</v>
      </c>
      <c r="L50" s="10"/>
      <c r="M50" s="10"/>
      <c r="N50" s="10"/>
      <c r="O50" s="6">
        <f t="shared" si="0"/>
        <v>1</v>
      </c>
      <c r="P50" s="10">
        <f t="shared" si="4"/>
        <v>1</v>
      </c>
      <c r="Q50" s="10">
        <f t="shared" si="5"/>
        <v>0</v>
      </c>
      <c r="R50" s="10">
        <f t="shared" si="6"/>
        <v>0</v>
      </c>
      <c r="W50" s="10"/>
    </row>
    <row r="51" spans="1:25" s="6" customFormat="1">
      <c r="A51" s="6">
        <v>50</v>
      </c>
      <c r="B51" s="9" t="s">
        <v>425</v>
      </c>
      <c r="C51" s="6">
        <v>8.23</v>
      </c>
      <c r="D51" s="8" t="s">
        <v>290</v>
      </c>
      <c r="E51" s="6" t="s">
        <v>636</v>
      </c>
      <c r="F51" s="6" t="s">
        <v>2</v>
      </c>
      <c r="G51" s="6" t="s">
        <v>7</v>
      </c>
      <c r="J51" s="10"/>
      <c r="K51" s="10">
        <v>1</v>
      </c>
      <c r="L51" s="10"/>
      <c r="M51" s="10"/>
      <c r="N51" s="10"/>
      <c r="O51" s="6">
        <f t="shared" si="0"/>
        <v>1</v>
      </c>
      <c r="P51" s="10">
        <f t="shared" si="4"/>
        <v>0</v>
      </c>
      <c r="Q51" s="10">
        <f t="shared" si="5"/>
        <v>1</v>
      </c>
      <c r="R51" s="10">
        <f t="shared" si="6"/>
        <v>0</v>
      </c>
    </row>
    <row r="52" spans="1:25" s="6" customFormat="1">
      <c r="A52" s="6">
        <v>51</v>
      </c>
      <c r="B52" s="9" t="s">
        <v>227</v>
      </c>
      <c r="C52" s="6">
        <v>9.5399999999999991</v>
      </c>
      <c r="D52" s="8" t="s">
        <v>239</v>
      </c>
      <c r="E52" s="6" t="s">
        <v>636</v>
      </c>
      <c r="F52" s="6" t="s">
        <v>2</v>
      </c>
      <c r="H52" s="6" t="s">
        <v>3</v>
      </c>
      <c r="I52" s="6" t="s">
        <v>20</v>
      </c>
      <c r="J52" s="10">
        <v>1</v>
      </c>
      <c r="K52" s="10"/>
      <c r="L52" s="10"/>
      <c r="M52" s="10"/>
      <c r="N52" s="10"/>
      <c r="O52" s="6">
        <f t="shared" si="0"/>
        <v>1</v>
      </c>
      <c r="P52" s="10">
        <f t="shared" si="4"/>
        <v>0</v>
      </c>
      <c r="Q52" s="10">
        <f t="shared" si="5"/>
        <v>0</v>
      </c>
      <c r="R52" s="10">
        <f t="shared" si="6"/>
        <v>0</v>
      </c>
      <c r="S52" s="6" t="s">
        <v>330</v>
      </c>
      <c r="T52" s="6">
        <v>1</v>
      </c>
      <c r="U52" s="6" t="s">
        <v>38</v>
      </c>
      <c r="V52" s="6">
        <v>1</v>
      </c>
      <c r="Y52" s="6" t="s">
        <v>563</v>
      </c>
    </row>
    <row r="53" spans="1:25" s="6" customFormat="1">
      <c r="A53" s="6">
        <v>53</v>
      </c>
      <c r="B53" s="9" t="s">
        <v>228</v>
      </c>
      <c r="C53" s="6">
        <v>10.16</v>
      </c>
      <c r="D53" s="8" t="s">
        <v>239</v>
      </c>
      <c r="E53" s="6" t="s">
        <v>636</v>
      </c>
      <c r="F53" s="6" t="s">
        <v>2</v>
      </c>
      <c r="H53" s="6" t="s">
        <v>342</v>
      </c>
      <c r="I53" s="6" t="s">
        <v>20</v>
      </c>
      <c r="J53" s="10">
        <v>1</v>
      </c>
      <c r="K53" s="10"/>
      <c r="L53" s="10"/>
      <c r="M53" s="10"/>
      <c r="N53" s="10"/>
      <c r="O53" s="6">
        <f t="shared" si="0"/>
        <v>1</v>
      </c>
      <c r="P53" s="10">
        <f t="shared" si="4"/>
        <v>0</v>
      </c>
      <c r="Q53" s="10">
        <f t="shared" si="5"/>
        <v>0</v>
      </c>
      <c r="R53" s="10">
        <f t="shared" si="6"/>
        <v>0</v>
      </c>
      <c r="S53" s="6" t="s">
        <v>330</v>
      </c>
      <c r="T53" s="6">
        <v>1</v>
      </c>
      <c r="U53" s="6" t="s">
        <v>38</v>
      </c>
      <c r="V53" s="6">
        <v>1</v>
      </c>
      <c r="Y53" s="6" t="s">
        <v>566</v>
      </c>
    </row>
    <row r="54" spans="1:25" s="6" customFormat="1">
      <c r="A54" s="6">
        <v>52</v>
      </c>
      <c r="B54" s="9" t="s">
        <v>228</v>
      </c>
      <c r="C54" s="6">
        <v>10.16</v>
      </c>
      <c r="D54" s="8" t="s">
        <v>515</v>
      </c>
      <c r="E54" s="6" t="s">
        <v>640</v>
      </c>
      <c r="F54" s="6" t="s">
        <v>533</v>
      </c>
      <c r="G54" s="6" t="s">
        <v>12</v>
      </c>
      <c r="J54" s="10"/>
      <c r="K54" s="10">
        <v>1</v>
      </c>
      <c r="L54" s="10"/>
      <c r="M54" s="10"/>
      <c r="N54" s="10"/>
      <c r="O54" s="6">
        <f t="shared" si="0"/>
        <v>1</v>
      </c>
      <c r="P54" s="10">
        <f t="shared" si="4"/>
        <v>1</v>
      </c>
      <c r="Q54" s="10">
        <f t="shared" si="5"/>
        <v>0</v>
      </c>
      <c r="R54" s="10">
        <f t="shared" si="6"/>
        <v>0</v>
      </c>
      <c r="W54" s="10"/>
    </row>
    <row r="55" spans="1:25" s="6" customFormat="1">
      <c r="A55" s="6">
        <v>54</v>
      </c>
      <c r="B55" s="9" t="s">
        <v>206</v>
      </c>
      <c r="C55" s="6">
        <v>10.18</v>
      </c>
      <c r="D55" s="8" t="s">
        <v>239</v>
      </c>
      <c r="E55" s="6" t="s">
        <v>636</v>
      </c>
      <c r="F55" s="6" t="s">
        <v>2</v>
      </c>
      <c r="H55" s="6" t="s">
        <v>3</v>
      </c>
      <c r="I55" s="6" t="s">
        <v>20</v>
      </c>
      <c r="J55" s="10">
        <v>1</v>
      </c>
      <c r="K55" s="10"/>
      <c r="L55" s="10"/>
      <c r="M55" s="10"/>
      <c r="N55" s="10"/>
      <c r="O55" s="6">
        <f t="shared" si="0"/>
        <v>1</v>
      </c>
      <c r="P55" s="10">
        <f t="shared" si="4"/>
        <v>0</v>
      </c>
      <c r="Q55" s="10">
        <f t="shared" si="5"/>
        <v>0</v>
      </c>
      <c r="R55" s="10">
        <f t="shared" si="6"/>
        <v>0</v>
      </c>
      <c r="S55" s="6" t="s">
        <v>330</v>
      </c>
      <c r="T55" s="6">
        <v>1</v>
      </c>
      <c r="U55" s="6" t="s">
        <v>38</v>
      </c>
      <c r="V55" s="6">
        <v>1</v>
      </c>
      <c r="X55" s="6">
        <v>1</v>
      </c>
      <c r="Y55" s="6" t="s">
        <v>566</v>
      </c>
    </row>
    <row r="56" spans="1:25" s="6" customFormat="1">
      <c r="A56" s="6">
        <v>55</v>
      </c>
      <c r="B56" s="9" t="s">
        <v>581</v>
      </c>
      <c r="C56" s="6">
        <v>10.24</v>
      </c>
      <c r="D56" s="8" t="s">
        <v>239</v>
      </c>
      <c r="E56" s="6" t="s">
        <v>636</v>
      </c>
      <c r="F56" s="6" t="s">
        <v>2</v>
      </c>
      <c r="H56" s="6" t="s">
        <v>3</v>
      </c>
      <c r="I56" s="6" t="s">
        <v>20</v>
      </c>
      <c r="J56" s="10">
        <v>1</v>
      </c>
      <c r="K56" s="10"/>
      <c r="L56" s="10"/>
      <c r="M56" s="10"/>
      <c r="N56" s="10"/>
      <c r="O56" s="6">
        <f t="shared" si="0"/>
        <v>1</v>
      </c>
      <c r="P56" s="10">
        <f t="shared" si="4"/>
        <v>0</v>
      </c>
      <c r="Q56" s="10">
        <f t="shared" si="5"/>
        <v>0</v>
      </c>
      <c r="R56" s="10">
        <f t="shared" si="6"/>
        <v>0</v>
      </c>
      <c r="T56" s="6">
        <v>1</v>
      </c>
      <c r="U56" s="6" t="s">
        <v>39</v>
      </c>
      <c r="Y56" s="6" t="s">
        <v>563</v>
      </c>
    </row>
    <row r="57" spans="1:25" s="6" customFormat="1">
      <c r="A57" s="6">
        <v>56</v>
      </c>
      <c r="B57" s="9" t="s">
        <v>581</v>
      </c>
      <c r="C57" s="6">
        <v>10.24</v>
      </c>
      <c r="D57" s="8" t="s">
        <v>299</v>
      </c>
      <c r="E57" s="6" t="s">
        <v>636</v>
      </c>
      <c r="F57" s="6" t="s">
        <v>2</v>
      </c>
      <c r="G57" s="6" t="s">
        <v>7</v>
      </c>
      <c r="J57" s="10"/>
      <c r="K57" s="10">
        <v>1</v>
      </c>
      <c r="L57" s="10"/>
      <c r="M57" s="10"/>
      <c r="N57" s="10"/>
      <c r="O57" s="6">
        <f t="shared" si="0"/>
        <v>1</v>
      </c>
      <c r="P57" s="10">
        <f t="shared" si="4"/>
        <v>0</v>
      </c>
      <c r="Q57" s="10">
        <f t="shared" si="5"/>
        <v>1</v>
      </c>
      <c r="R57" s="10">
        <f t="shared" si="6"/>
        <v>0</v>
      </c>
    </row>
    <row r="58" spans="1:25" s="6" customFormat="1">
      <c r="A58" s="6">
        <v>57</v>
      </c>
      <c r="B58" s="9" t="s">
        <v>582</v>
      </c>
      <c r="C58" s="6">
        <v>11.01</v>
      </c>
      <c r="D58" s="8" t="s">
        <v>114</v>
      </c>
      <c r="E58" s="6" t="s">
        <v>636</v>
      </c>
      <c r="F58" s="6" t="s">
        <v>2</v>
      </c>
      <c r="G58" s="6" t="s">
        <v>12</v>
      </c>
      <c r="K58" s="6">
        <v>1</v>
      </c>
      <c r="O58" s="6">
        <f t="shared" si="0"/>
        <v>1</v>
      </c>
      <c r="P58" s="10">
        <f t="shared" si="4"/>
        <v>1</v>
      </c>
      <c r="Q58" s="10">
        <f t="shared" si="5"/>
        <v>0</v>
      </c>
      <c r="R58" s="10">
        <f t="shared" si="6"/>
        <v>0</v>
      </c>
    </row>
    <row r="59" spans="1:25" s="6" customFormat="1">
      <c r="A59" s="6">
        <v>58</v>
      </c>
      <c r="B59" s="9" t="s">
        <v>229</v>
      </c>
      <c r="C59" s="6">
        <v>11.14</v>
      </c>
      <c r="D59" s="8" t="s">
        <v>114</v>
      </c>
      <c r="E59" s="6" t="s">
        <v>636</v>
      </c>
      <c r="F59" s="6" t="s">
        <v>2</v>
      </c>
      <c r="G59" s="6" t="s">
        <v>12</v>
      </c>
      <c r="J59" s="10"/>
      <c r="K59" s="10">
        <v>1</v>
      </c>
      <c r="L59" s="10"/>
      <c r="M59" s="10"/>
      <c r="N59" s="10"/>
      <c r="O59" s="6">
        <f t="shared" si="0"/>
        <v>1</v>
      </c>
      <c r="P59" s="10">
        <f t="shared" si="4"/>
        <v>1</v>
      </c>
      <c r="Q59" s="10">
        <f t="shared" si="5"/>
        <v>0</v>
      </c>
      <c r="R59" s="10">
        <f t="shared" si="6"/>
        <v>0</v>
      </c>
    </row>
    <row r="60" spans="1:25" s="6" customFormat="1">
      <c r="A60" s="6">
        <v>59</v>
      </c>
      <c r="B60" s="9" t="s">
        <v>207</v>
      </c>
      <c r="C60" s="6">
        <v>11.15</v>
      </c>
      <c r="D60" s="8" t="s">
        <v>21</v>
      </c>
      <c r="E60" s="6" t="s">
        <v>636</v>
      </c>
      <c r="F60" s="6" t="s">
        <v>2</v>
      </c>
      <c r="G60" s="6" t="s">
        <v>12</v>
      </c>
      <c r="J60" s="10"/>
      <c r="K60" s="10">
        <v>1</v>
      </c>
      <c r="L60" s="10"/>
      <c r="M60" s="10"/>
      <c r="N60" s="10"/>
      <c r="O60" s="6">
        <f t="shared" si="0"/>
        <v>1</v>
      </c>
      <c r="P60" s="10">
        <f t="shared" si="4"/>
        <v>1</v>
      </c>
      <c r="Q60" s="10">
        <f t="shared" si="5"/>
        <v>0</v>
      </c>
      <c r="R60" s="10">
        <f t="shared" si="6"/>
        <v>0</v>
      </c>
      <c r="T60" s="6">
        <v>1</v>
      </c>
      <c r="U60" s="6" t="s">
        <v>39</v>
      </c>
    </row>
    <row r="61" spans="1:25" s="6" customFormat="1">
      <c r="A61" s="6">
        <v>60</v>
      </c>
      <c r="B61" s="9" t="s">
        <v>583</v>
      </c>
      <c r="C61" s="7">
        <v>11.2</v>
      </c>
      <c r="D61" s="8" t="s">
        <v>239</v>
      </c>
      <c r="E61" s="6" t="s">
        <v>636</v>
      </c>
      <c r="F61" s="6" t="s">
        <v>2</v>
      </c>
      <c r="G61" s="6" t="s">
        <v>22</v>
      </c>
      <c r="J61" s="10"/>
      <c r="K61" s="10"/>
      <c r="L61" s="10"/>
      <c r="M61" s="10"/>
      <c r="N61" s="10"/>
      <c r="O61" s="6">
        <f t="shared" si="0"/>
        <v>0</v>
      </c>
      <c r="P61" s="10">
        <f t="shared" si="4"/>
        <v>0</v>
      </c>
      <c r="Q61" s="10">
        <f t="shared" si="5"/>
        <v>0</v>
      </c>
      <c r="R61" s="10">
        <f t="shared" si="6"/>
        <v>1</v>
      </c>
      <c r="S61" s="6" t="s">
        <v>330</v>
      </c>
      <c r="T61" s="6">
        <v>1</v>
      </c>
      <c r="U61" s="6" t="s">
        <v>38</v>
      </c>
    </row>
    <row r="62" spans="1:25" s="6" customFormat="1">
      <c r="A62" s="6">
        <v>61</v>
      </c>
      <c r="B62" s="9" t="s">
        <v>584</v>
      </c>
      <c r="C62" s="6">
        <v>11.31</v>
      </c>
      <c r="D62" s="8" t="s">
        <v>21</v>
      </c>
      <c r="E62" s="6" t="s">
        <v>636</v>
      </c>
      <c r="F62" s="6" t="s">
        <v>2</v>
      </c>
      <c r="G62" s="6" t="s">
        <v>12</v>
      </c>
      <c r="J62" s="10"/>
      <c r="K62" s="10">
        <v>1</v>
      </c>
      <c r="L62" s="10"/>
      <c r="M62" s="10"/>
      <c r="N62" s="10"/>
      <c r="O62" s="6">
        <f t="shared" si="0"/>
        <v>1</v>
      </c>
      <c r="P62" s="10">
        <f t="shared" si="4"/>
        <v>1</v>
      </c>
      <c r="Q62" s="10">
        <f t="shared" si="5"/>
        <v>0</v>
      </c>
      <c r="R62" s="10">
        <f t="shared" si="6"/>
        <v>0</v>
      </c>
      <c r="T62" s="6">
        <v>1</v>
      </c>
      <c r="U62" s="6" t="s">
        <v>40</v>
      </c>
      <c r="Y62" s="10"/>
    </row>
    <row r="63" spans="1:25" s="6" customFormat="1">
      <c r="A63" s="6">
        <v>62</v>
      </c>
      <c r="B63" s="9" t="s">
        <v>585</v>
      </c>
      <c r="C63" s="6">
        <v>11.41</v>
      </c>
      <c r="D63" s="8" t="s">
        <v>239</v>
      </c>
      <c r="E63" s="6" t="s">
        <v>636</v>
      </c>
      <c r="F63" s="6" t="s">
        <v>2</v>
      </c>
      <c r="J63" s="10"/>
      <c r="K63" s="10"/>
      <c r="L63" s="10"/>
      <c r="M63" s="10">
        <v>1</v>
      </c>
      <c r="N63" s="10"/>
      <c r="O63" s="6">
        <f t="shared" si="0"/>
        <v>1</v>
      </c>
      <c r="P63" s="10">
        <f t="shared" si="4"/>
        <v>0</v>
      </c>
      <c r="Q63" s="10">
        <f t="shared" si="5"/>
        <v>0</v>
      </c>
      <c r="R63" s="10">
        <f t="shared" si="6"/>
        <v>0</v>
      </c>
      <c r="S63" s="6" t="s">
        <v>330</v>
      </c>
      <c r="T63" s="6">
        <v>1</v>
      </c>
      <c r="U63" s="6" t="s">
        <v>38</v>
      </c>
      <c r="Y63" s="10"/>
    </row>
    <row r="64" spans="1:25" s="6" customFormat="1">
      <c r="A64" s="6">
        <v>63</v>
      </c>
      <c r="B64" s="9" t="s">
        <v>586</v>
      </c>
      <c r="C64" s="6">
        <v>11.58</v>
      </c>
      <c r="D64" s="8" t="s">
        <v>371</v>
      </c>
      <c r="E64" s="6" t="s">
        <v>636</v>
      </c>
      <c r="F64" s="6" t="s">
        <v>2</v>
      </c>
      <c r="G64" s="6" t="s">
        <v>12</v>
      </c>
      <c r="J64" s="10"/>
      <c r="K64" s="10"/>
      <c r="L64" s="10"/>
      <c r="M64" s="10">
        <v>1</v>
      </c>
      <c r="N64" s="10"/>
      <c r="O64" s="6">
        <f t="shared" si="0"/>
        <v>1</v>
      </c>
      <c r="P64" s="10">
        <f t="shared" si="4"/>
        <v>1</v>
      </c>
      <c r="Q64" s="10">
        <f t="shared" si="5"/>
        <v>0</v>
      </c>
      <c r="R64" s="10">
        <f t="shared" si="6"/>
        <v>0</v>
      </c>
    </row>
    <row r="65" spans="1:29" s="6" customFormat="1">
      <c r="A65" s="6">
        <v>64</v>
      </c>
      <c r="B65" s="9" t="s">
        <v>392</v>
      </c>
      <c r="C65" s="7">
        <v>0.55000000000000004</v>
      </c>
      <c r="D65" s="8" t="s">
        <v>114</v>
      </c>
      <c r="E65" s="6" t="s">
        <v>636</v>
      </c>
      <c r="F65" s="6" t="s">
        <v>2</v>
      </c>
      <c r="G65" s="6" t="s">
        <v>12</v>
      </c>
      <c r="J65" s="10"/>
      <c r="K65" s="10">
        <v>1</v>
      </c>
      <c r="L65" s="10"/>
      <c r="M65" s="10"/>
      <c r="N65" s="10"/>
      <c r="O65" s="6">
        <f t="shared" si="0"/>
        <v>1</v>
      </c>
      <c r="P65" s="10">
        <f t="shared" si="4"/>
        <v>1</v>
      </c>
      <c r="Q65" s="10">
        <f t="shared" si="5"/>
        <v>0</v>
      </c>
      <c r="R65" s="10">
        <f t="shared" si="6"/>
        <v>0</v>
      </c>
    </row>
    <row r="66" spans="1:29" s="6" customFormat="1">
      <c r="A66" s="6">
        <v>65</v>
      </c>
      <c r="B66" s="9" t="s">
        <v>210</v>
      </c>
      <c r="C66" s="6">
        <v>1.21</v>
      </c>
      <c r="D66" s="8" t="s">
        <v>271</v>
      </c>
      <c r="E66" s="6" t="s">
        <v>636</v>
      </c>
      <c r="F66" s="6" t="s">
        <v>2</v>
      </c>
      <c r="G66" s="6" t="s">
        <v>12</v>
      </c>
      <c r="J66" s="10"/>
      <c r="K66" s="10"/>
      <c r="L66" s="10"/>
      <c r="M66" s="10"/>
      <c r="N66" s="10"/>
      <c r="O66" s="6">
        <f t="shared" ref="O66:O129" si="7">COUNT(J66:M66)</f>
        <v>0</v>
      </c>
      <c r="P66" s="10">
        <f t="shared" ref="P66:P97" si="8">COUNTIF(G66,"=te")</f>
        <v>1</v>
      </c>
      <c r="Q66" s="10">
        <f t="shared" ref="Q66:Q97" si="9">COUNTIF(G66,"=ma")</f>
        <v>0</v>
      </c>
      <c r="R66" s="10">
        <f t="shared" ref="R66:R97" si="10">COUNTIF(G66,"=f")+COUNTIF(G66,"=fa")</f>
        <v>0</v>
      </c>
      <c r="S66" s="6" t="s">
        <v>158</v>
      </c>
      <c r="T66" s="6">
        <v>1</v>
      </c>
      <c r="U66" s="6" t="s">
        <v>38</v>
      </c>
    </row>
    <row r="67" spans="1:29" s="6" customFormat="1">
      <c r="A67" s="6">
        <v>66</v>
      </c>
      <c r="B67" s="9" t="s">
        <v>467</v>
      </c>
      <c r="C67" s="6">
        <v>1.3</v>
      </c>
      <c r="D67" s="8" t="s">
        <v>464</v>
      </c>
      <c r="E67" s="6" t="s">
        <v>636</v>
      </c>
      <c r="F67" s="6" t="s">
        <v>2</v>
      </c>
      <c r="J67" s="10"/>
      <c r="K67" s="10"/>
      <c r="L67" s="10"/>
      <c r="M67" s="10"/>
      <c r="N67" s="10"/>
      <c r="O67" s="6">
        <f t="shared" si="7"/>
        <v>0</v>
      </c>
      <c r="P67" s="10">
        <f t="shared" si="8"/>
        <v>0</v>
      </c>
      <c r="Q67" s="10">
        <f t="shared" si="9"/>
        <v>0</v>
      </c>
      <c r="R67" s="10">
        <f t="shared" si="10"/>
        <v>0</v>
      </c>
    </row>
    <row r="68" spans="1:29" s="6" customFormat="1">
      <c r="A68" s="6">
        <v>67</v>
      </c>
      <c r="B68" s="9" t="s">
        <v>463</v>
      </c>
      <c r="C68" s="6">
        <v>1.42</v>
      </c>
      <c r="D68" s="8" t="s">
        <v>464</v>
      </c>
      <c r="E68" s="6" t="s">
        <v>636</v>
      </c>
      <c r="F68" s="6" t="s">
        <v>2</v>
      </c>
      <c r="H68" s="6" t="s">
        <v>342</v>
      </c>
      <c r="J68" s="10">
        <v>1</v>
      </c>
      <c r="K68" s="10"/>
      <c r="L68" s="10"/>
      <c r="M68" s="10"/>
      <c r="N68" s="10"/>
      <c r="O68" s="6">
        <f t="shared" si="7"/>
        <v>1</v>
      </c>
      <c r="P68" s="10">
        <f t="shared" si="8"/>
        <v>0</v>
      </c>
      <c r="Q68" s="10">
        <f t="shared" si="9"/>
        <v>0</v>
      </c>
      <c r="R68" s="10">
        <f t="shared" si="10"/>
        <v>0</v>
      </c>
      <c r="Y68" s="6" t="s">
        <v>565</v>
      </c>
    </row>
    <row r="69" spans="1:29" s="6" customFormat="1">
      <c r="A69" s="6">
        <v>68</v>
      </c>
      <c r="B69" s="9" t="s">
        <v>237</v>
      </c>
      <c r="C69" s="6">
        <v>1.51</v>
      </c>
      <c r="D69" s="8" t="s">
        <v>290</v>
      </c>
      <c r="E69" s="6" t="s">
        <v>636</v>
      </c>
      <c r="F69" s="6" t="s">
        <v>2</v>
      </c>
      <c r="G69" s="6" t="s">
        <v>7</v>
      </c>
      <c r="J69" s="10"/>
      <c r="K69" s="10">
        <v>1</v>
      </c>
      <c r="L69" s="10"/>
      <c r="M69" s="10"/>
      <c r="N69" s="10">
        <v>1</v>
      </c>
      <c r="O69" s="6">
        <f t="shared" si="7"/>
        <v>1</v>
      </c>
      <c r="P69" s="10">
        <f t="shared" si="8"/>
        <v>0</v>
      </c>
      <c r="Q69" s="10">
        <f t="shared" si="9"/>
        <v>1</v>
      </c>
      <c r="R69" s="10">
        <f t="shared" si="10"/>
        <v>0</v>
      </c>
      <c r="S69" s="6" t="s">
        <v>337</v>
      </c>
      <c r="W69" s="10">
        <v>1</v>
      </c>
      <c r="Z69" s="10"/>
    </row>
    <row r="70" spans="1:29" s="6" customFormat="1">
      <c r="A70" s="6">
        <v>69</v>
      </c>
      <c r="B70" s="9" t="s">
        <v>237</v>
      </c>
      <c r="C70" s="6">
        <v>1.51</v>
      </c>
      <c r="D70" s="8" t="s">
        <v>305</v>
      </c>
      <c r="E70" s="6" t="s">
        <v>636</v>
      </c>
      <c r="F70" s="6" t="s">
        <v>2</v>
      </c>
      <c r="G70" s="6" t="s">
        <v>12</v>
      </c>
      <c r="H70" s="6" t="s">
        <v>3</v>
      </c>
      <c r="I70" s="6" t="s">
        <v>449</v>
      </c>
      <c r="J70" s="10">
        <v>1</v>
      </c>
      <c r="K70" s="10"/>
      <c r="L70" s="10"/>
      <c r="M70" s="10"/>
      <c r="N70" s="10"/>
      <c r="O70" s="6">
        <f t="shared" si="7"/>
        <v>1</v>
      </c>
      <c r="P70" s="10">
        <f t="shared" si="8"/>
        <v>1</v>
      </c>
      <c r="Q70" s="10">
        <f t="shared" si="9"/>
        <v>0</v>
      </c>
      <c r="R70" s="10">
        <f t="shared" si="10"/>
        <v>0</v>
      </c>
      <c r="W70" s="10"/>
      <c r="Y70" s="6" t="s">
        <v>563</v>
      </c>
    </row>
    <row r="71" spans="1:29" s="6" customFormat="1">
      <c r="A71" s="6">
        <v>70</v>
      </c>
      <c r="B71" s="9" t="s">
        <v>528</v>
      </c>
      <c r="C71" s="6">
        <v>3.08</v>
      </c>
      <c r="D71" s="8" t="s">
        <v>515</v>
      </c>
      <c r="E71" s="6" t="s">
        <v>640</v>
      </c>
      <c r="F71" s="6" t="s">
        <v>533</v>
      </c>
      <c r="G71" s="6" t="s">
        <v>12</v>
      </c>
      <c r="J71" s="10"/>
      <c r="K71" s="10">
        <v>1</v>
      </c>
      <c r="L71" s="10"/>
      <c r="M71" s="10">
        <v>1</v>
      </c>
      <c r="N71" s="10"/>
      <c r="O71" s="6">
        <f t="shared" si="7"/>
        <v>2</v>
      </c>
      <c r="P71" s="10">
        <f t="shared" si="8"/>
        <v>1</v>
      </c>
      <c r="Q71" s="10">
        <f t="shared" si="9"/>
        <v>0</v>
      </c>
      <c r="R71" s="10">
        <f t="shared" si="10"/>
        <v>0</v>
      </c>
      <c r="W71" s="10"/>
    </row>
    <row r="72" spans="1:29" s="6" customFormat="1">
      <c r="A72" s="6">
        <v>71</v>
      </c>
      <c r="B72" s="9" t="s">
        <v>211</v>
      </c>
      <c r="C72" s="6">
        <v>3.27</v>
      </c>
      <c r="D72" s="8" t="s">
        <v>279</v>
      </c>
      <c r="E72" s="6" t="s">
        <v>636</v>
      </c>
      <c r="F72" s="6" t="s">
        <v>3</v>
      </c>
      <c r="H72" s="6" t="s">
        <v>2</v>
      </c>
      <c r="J72" s="10">
        <v>0</v>
      </c>
      <c r="K72" s="10"/>
      <c r="L72" s="10"/>
      <c r="M72" s="10"/>
      <c r="N72" s="10"/>
      <c r="O72" s="6">
        <f t="shared" si="7"/>
        <v>1</v>
      </c>
      <c r="P72" s="10">
        <f t="shared" si="8"/>
        <v>0</v>
      </c>
      <c r="Q72" s="10">
        <f t="shared" si="9"/>
        <v>0</v>
      </c>
      <c r="R72" s="10">
        <f t="shared" si="10"/>
        <v>0</v>
      </c>
      <c r="S72" s="6" t="s">
        <v>578</v>
      </c>
      <c r="T72" s="6">
        <v>1</v>
      </c>
      <c r="U72" s="6" t="s">
        <v>42</v>
      </c>
      <c r="Y72" s="6" t="s">
        <v>572</v>
      </c>
    </row>
    <row r="73" spans="1:29" s="6" customFormat="1">
      <c r="A73" s="6">
        <v>72</v>
      </c>
      <c r="B73" s="9" t="s">
        <v>529</v>
      </c>
      <c r="C73" s="6">
        <v>3.32</v>
      </c>
      <c r="D73" s="8" t="s">
        <v>515</v>
      </c>
      <c r="E73" s="6" t="s">
        <v>640</v>
      </c>
      <c r="F73" s="6" t="s">
        <v>533</v>
      </c>
      <c r="G73" s="6" t="s">
        <v>12</v>
      </c>
      <c r="J73" s="10"/>
      <c r="K73" s="10">
        <v>1</v>
      </c>
      <c r="L73" s="10"/>
      <c r="M73" s="10"/>
      <c r="N73" s="10"/>
      <c r="O73" s="6">
        <f t="shared" si="7"/>
        <v>1</v>
      </c>
      <c r="P73" s="10">
        <f t="shared" si="8"/>
        <v>1</v>
      </c>
      <c r="Q73" s="10">
        <f t="shared" si="9"/>
        <v>0</v>
      </c>
      <c r="R73" s="10">
        <f t="shared" si="10"/>
        <v>0</v>
      </c>
      <c r="W73" s="10"/>
    </row>
    <row r="74" spans="1:29" s="6" customFormat="1">
      <c r="A74" s="6">
        <v>73</v>
      </c>
      <c r="B74" s="9" t="s">
        <v>426</v>
      </c>
      <c r="C74" s="6">
        <v>3.54</v>
      </c>
      <c r="D74" s="8" t="s">
        <v>264</v>
      </c>
      <c r="E74" s="6" t="s">
        <v>636</v>
      </c>
      <c r="F74" s="6" t="s">
        <v>3</v>
      </c>
      <c r="H74" s="6" t="s">
        <v>2</v>
      </c>
      <c r="I74" s="6" t="s">
        <v>7</v>
      </c>
      <c r="J74" s="10">
        <v>1</v>
      </c>
      <c r="K74" s="10"/>
      <c r="L74" s="10"/>
      <c r="M74" s="10"/>
      <c r="N74" s="10"/>
      <c r="O74" s="6">
        <f t="shared" si="7"/>
        <v>1</v>
      </c>
      <c r="P74" s="10">
        <f t="shared" si="8"/>
        <v>0</v>
      </c>
      <c r="Q74" s="10">
        <f t="shared" si="9"/>
        <v>0</v>
      </c>
      <c r="R74" s="10">
        <f t="shared" si="10"/>
        <v>0</v>
      </c>
      <c r="Y74" s="6" t="s">
        <v>568</v>
      </c>
      <c r="AC74" s="21"/>
    </row>
    <row r="75" spans="1:29" s="6" customFormat="1">
      <c r="A75" s="6">
        <v>74</v>
      </c>
      <c r="B75" s="9" t="s">
        <v>212</v>
      </c>
      <c r="C75" s="7">
        <v>4.2</v>
      </c>
      <c r="D75" s="8" t="s">
        <v>114</v>
      </c>
      <c r="E75" s="6" t="s">
        <v>636</v>
      </c>
      <c r="F75" s="6" t="s">
        <v>2</v>
      </c>
      <c r="G75" s="6" t="s">
        <v>12</v>
      </c>
      <c r="H75" s="6" t="s">
        <v>3</v>
      </c>
      <c r="J75" s="10">
        <v>1</v>
      </c>
      <c r="K75" s="10"/>
      <c r="L75" s="10"/>
      <c r="M75" s="10"/>
      <c r="N75" s="10"/>
      <c r="O75" s="6">
        <f t="shared" si="7"/>
        <v>1</v>
      </c>
      <c r="P75" s="10">
        <f t="shared" si="8"/>
        <v>1</v>
      </c>
      <c r="Q75" s="10">
        <f t="shared" si="9"/>
        <v>0</v>
      </c>
      <c r="R75" s="10">
        <f t="shared" si="10"/>
        <v>0</v>
      </c>
      <c r="T75" s="6">
        <v>1</v>
      </c>
      <c r="U75" s="6" t="s">
        <v>41</v>
      </c>
      <c r="V75" s="6">
        <v>1</v>
      </c>
      <c r="Y75" s="6" t="s">
        <v>563</v>
      </c>
    </row>
    <row r="76" spans="1:29" s="6" customFormat="1">
      <c r="A76" s="6">
        <v>75</v>
      </c>
      <c r="B76" s="9" t="s">
        <v>213</v>
      </c>
      <c r="C76" s="6">
        <v>4.32</v>
      </c>
      <c r="D76" s="8" t="s">
        <v>276</v>
      </c>
      <c r="E76" s="6" t="s">
        <v>636</v>
      </c>
      <c r="F76" s="6" t="s">
        <v>2</v>
      </c>
      <c r="G76" s="6" t="s">
        <v>12</v>
      </c>
      <c r="J76" s="10"/>
      <c r="K76" s="10"/>
      <c r="L76" s="10">
        <v>1</v>
      </c>
      <c r="M76" s="10"/>
      <c r="N76" s="10"/>
      <c r="O76" s="6">
        <f t="shared" si="7"/>
        <v>1</v>
      </c>
      <c r="P76" s="10">
        <f t="shared" si="8"/>
        <v>1</v>
      </c>
      <c r="Q76" s="10">
        <f t="shared" si="9"/>
        <v>0</v>
      </c>
      <c r="R76" s="10">
        <f t="shared" si="10"/>
        <v>0</v>
      </c>
      <c r="S76" s="6" t="s">
        <v>376</v>
      </c>
      <c r="T76" s="6">
        <v>1</v>
      </c>
      <c r="U76" s="6" t="s">
        <v>40</v>
      </c>
      <c r="V76" s="6" t="s">
        <v>19</v>
      </c>
    </row>
    <row r="77" spans="1:29" s="6" customFormat="1">
      <c r="A77" s="6">
        <v>76</v>
      </c>
      <c r="B77" s="9" t="s">
        <v>214</v>
      </c>
      <c r="C77" s="6">
        <v>5.25</v>
      </c>
      <c r="D77" s="8" t="s">
        <v>284</v>
      </c>
      <c r="E77" s="6" t="s">
        <v>636</v>
      </c>
      <c r="F77" s="6" t="s">
        <v>2</v>
      </c>
      <c r="G77" s="6" t="s">
        <v>12</v>
      </c>
      <c r="J77" s="10"/>
      <c r="K77" s="10">
        <v>1</v>
      </c>
      <c r="L77" s="10"/>
      <c r="M77" s="10"/>
      <c r="N77" s="10"/>
      <c r="O77" s="6">
        <f t="shared" si="7"/>
        <v>1</v>
      </c>
      <c r="P77" s="10">
        <f t="shared" si="8"/>
        <v>1</v>
      </c>
      <c r="Q77" s="10">
        <f t="shared" si="9"/>
        <v>0</v>
      </c>
      <c r="R77" s="10">
        <f t="shared" si="10"/>
        <v>0</v>
      </c>
      <c r="T77" s="6">
        <v>1</v>
      </c>
      <c r="U77" s="6" t="s">
        <v>40</v>
      </c>
    </row>
    <row r="78" spans="1:29" s="6" customFormat="1">
      <c r="A78" s="6">
        <v>77</v>
      </c>
      <c r="B78" s="9" t="s">
        <v>466</v>
      </c>
      <c r="C78" s="6">
        <v>6.06</v>
      </c>
      <c r="D78" s="8" t="s">
        <v>275</v>
      </c>
      <c r="E78" s="6" t="s">
        <v>636</v>
      </c>
      <c r="F78" s="6" t="s">
        <v>2</v>
      </c>
      <c r="G78" s="6" t="s">
        <v>7</v>
      </c>
      <c r="J78" s="10"/>
      <c r="K78" s="10">
        <v>1</v>
      </c>
      <c r="L78" s="10"/>
      <c r="M78" s="10"/>
      <c r="N78" s="10"/>
      <c r="O78" s="6">
        <f t="shared" si="7"/>
        <v>1</v>
      </c>
      <c r="P78" s="10">
        <f t="shared" si="8"/>
        <v>0</v>
      </c>
      <c r="Q78" s="10">
        <f t="shared" si="9"/>
        <v>1</v>
      </c>
      <c r="R78" s="10">
        <f t="shared" si="10"/>
        <v>0</v>
      </c>
    </row>
    <row r="79" spans="1:29" s="6" customFormat="1">
      <c r="A79" s="6">
        <v>78</v>
      </c>
      <c r="B79" s="9" t="s">
        <v>215</v>
      </c>
      <c r="C79" s="7">
        <v>6.3</v>
      </c>
      <c r="D79" s="8" t="s">
        <v>21</v>
      </c>
      <c r="E79" s="6" t="s">
        <v>636</v>
      </c>
      <c r="F79" s="6" t="s">
        <v>2</v>
      </c>
      <c r="J79" s="10"/>
      <c r="K79" s="10"/>
      <c r="L79" s="10">
        <v>1</v>
      </c>
      <c r="M79" s="10"/>
      <c r="N79" s="10"/>
      <c r="O79" s="6">
        <f t="shared" si="7"/>
        <v>1</v>
      </c>
      <c r="P79" s="10">
        <f t="shared" si="8"/>
        <v>0</v>
      </c>
      <c r="Q79" s="10">
        <f t="shared" si="9"/>
        <v>0</v>
      </c>
      <c r="R79" s="10">
        <f t="shared" si="10"/>
        <v>0</v>
      </c>
      <c r="S79" s="6" t="s">
        <v>374</v>
      </c>
      <c r="T79" s="6">
        <v>1</v>
      </c>
      <c r="U79" s="6" t="s">
        <v>40</v>
      </c>
      <c r="V79" s="6" t="s">
        <v>161</v>
      </c>
    </row>
    <row r="80" spans="1:29" s="6" customFormat="1">
      <c r="A80" s="6">
        <v>79</v>
      </c>
      <c r="B80" s="9" t="s">
        <v>530</v>
      </c>
      <c r="C80" s="6">
        <v>6.47</v>
      </c>
      <c r="D80" s="8" t="s">
        <v>515</v>
      </c>
      <c r="E80" s="6" t="s">
        <v>640</v>
      </c>
      <c r="F80" s="6" t="s">
        <v>533</v>
      </c>
      <c r="G80" s="6" t="s">
        <v>12</v>
      </c>
      <c r="J80" s="10"/>
      <c r="K80" s="10">
        <v>1</v>
      </c>
      <c r="L80" s="10"/>
      <c r="M80" s="10"/>
      <c r="N80" s="10"/>
      <c r="O80" s="6">
        <f t="shared" si="7"/>
        <v>1</v>
      </c>
      <c r="P80" s="10">
        <f t="shared" si="8"/>
        <v>1</v>
      </c>
      <c r="Q80" s="10">
        <f t="shared" si="9"/>
        <v>0</v>
      </c>
      <c r="R80" s="10">
        <f t="shared" si="10"/>
        <v>0</v>
      </c>
      <c r="W80" s="10"/>
    </row>
    <row r="81" spans="1:26" s="6" customFormat="1">
      <c r="A81" s="6">
        <v>80</v>
      </c>
      <c r="B81" s="9" t="s">
        <v>393</v>
      </c>
      <c r="C81" s="7">
        <v>2.2400000000000002</v>
      </c>
      <c r="D81" s="8" t="s">
        <v>407</v>
      </c>
      <c r="E81" s="6" t="s">
        <v>636</v>
      </c>
      <c r="F81" s="6" t="s">
        <v>2</v>
      </c>
      <c r="G81" s="6" t="s">
        <v>12</v>
      </c>
      <c r="J81" s="10"/>
      <c r="K81" s="10">
        <v>1</v>
      </c>
      <c r="L81" s="10"/>
      <c r="M81" s="10"/>
      <c r="N81" s="10"/>
      <c r="O81" s="6">
        <f t="shared" si="7"/>
        <v>1</v>
      </c>
      <c r="P81" s="10">
        <f t="shared" si="8"/>
        <v>1</v>
      </c>
      <c r="Q81" s="10">
        <f t="shared" si="9"/>
        <v>0</v>
      </c>
      <c r="R81" s="10">
        <f t="shared" si="10"/>
        <v>0</v>
      </c>
    </row>
    <row r="82" spans="1:26" s="6" customFormat="1">
      <c r="A82" s="6">
        <v>81</v>
      </c>
      <c r="B82" s="9" t="s">
        <v>25</v>
      </c>
      <c r="C82" s="6">
        <v>2.37</v>
      </c>
      <c r="D82" s="8" t="s">
        <v>275</v>
      </c>
      <c r="E82" s="6" t="s">
        <v>636</v>
      </c>
      <c r="F82" s="6" t="s">
        <v>2</v>
      </c>
      <c r="G82" s="6" t="s">
        <v>17</v>
      </c>
      <c r="J82" s="10"/>
      <c r="K82" s="10"/>
      <c r="L82" s="10">
        <v>1</v>
      </c>
      <c r="M82" s="10"/>
      <c r="N82" s="10"/>
      <c r="O82" s="6">
        <f t="shared" si="7"/>
        <v>1</v>
      </c>
      <c r="P82" s="10">
        <f t="shared" si="8"/>
        <v>0</v>
      </c>
      <c r="Q82" s="10">
        <f t="shared" si="9"/>
        <v>0</v>
      </c>
      <c r="R82" s="10">
        <f t="shared" si="10"/>
        <v>1</v>
      </c>
      <c r="S82" s="6" t="s">
        <v>374</v>
      </c>
      <c r="T82" s="6">
        <v>1</v>
      </c>
      <c r="U82" s="6" t="s">
        <v>38</v>
      </c>
      <c r="V82" s="6" t="s">
        <v>160</v>
      </c>
    </row>
    <row r="83" spans="1:26" s="6" customFormat="1">
      <c r="A83" s="6">
        <v>82</v>
      </c>
      <c r="B83" s="9" t="s">
        <v>394</v>
      </c>
      <c r="C83" s="6">
        <v>3.15</v>
      </c>
      <c r="D83" s="8" t="s">
        <v>395</v>
      </c>
      <c r="E83" s="6" t="s">
        <v>636</v>
      </c>
      <c r="F83" s="6" t="s">
        <v>2</v>
      </c>
      <c r="G83" s="6" t="s">
        <v>12</v>
      </c>
      <c r="J83" s="10"/>
      <c r="K83" s="10">
        <v>1</v>
      </c>
      <c r="L83" s="10"/>
      <c r="M83" s="10"/>
      <c r="N83" s="10"/>
      <c r="O83" s="6">
        <f t="shared" si="7"/>
        <v>1</v>
      </c>
      <c r="P83" s="10">
        <f t="shared" si="8"/>
        <v>1</v>
      </c>
      <c r="Q83" s="10">
        <f t="shared" si="9"/>
        <v>0</v>
      </c>
      <c r="R83" s="10">
        <f t="shared" si="10"/>
        <v>0</v>
      </c>
    </row>
    <row r="84" spans="1:26" s="6" customFormat="1">
      <c r="A84" s="6">
        <v>83</v>
      </c>
      <c r="B84" s="9" t="s">
        <v>427</v>
      </c>
      <c r="C84" s="6">
        <v>5.04</v>
      </c>
      <c r="D84" s="8" t="s">
        <v>114</v>
      </c>
      <c r="E84" s="6" t="s">
        <v>636</v>
      </c>
      <c r="F84" s="6" t="s">
        <v>3</v>
      </c>
      <c r="H84" s="6" t="s">
        <v>2</v>
      </c>
      <c r="I84" s="6" t="s">
        <v>7</v>
      </c>
      <c r="J84" s="10">
        <v>1</v>
      </c>
      <c r="K84" s="10"/>
      <c r="L84" s="10"/>
      <c r="M84" s="10"/>
      <c r="N84" s="10"/>
      <c r="O84" s="6">
        <f t="shared" si="7"/>
        <v>1</v>
      </c>
      <c r="P84" s="10">
        <f t="shared" si="8"/>
        <v>0</v>
      </c>
      <c r="Q84" s="10">
        <f t="shared" si="9"/>
        <v>0</v>
      </c>
      <c r="R84" s="10">
        <f t="shared" si="10"/>
        <v>0</v>
      </c>
      <c r="Y84" s="6" t="s">
        <v>568</v>
      </c>
    </row>
    <row r="85" spans="1:26" s="6" customFormat="1">
      <c r="A85" s="6">
        <v>84</v>
      </c>
      <c r="B85" s="9" t="s">
        <v>26</v>
      </c>
      <c r="C85" s="7">
        <v>8.1</v>
      </c>
      <c r="D85" s="8" t="s">
        <v>284</v>
      </c>
      <c r="E85" s="6" t="s">
        <v>636</v>
      </c>
      <c r="F85" s="6" t="s">
        <v>2</v>
      </c>
      <c r="G85" s="6" t="s">
        <v>17</v>
      </c>
      <c r="J85" s="10"/>
      <c r="K85" s="10"/>
      <c r="L85" s="10">
        <v>1</v>
      </c>
      <c r="M85" s="10"/>
      <c r="N85" s="10"/>
      <c r="O85" s="6">
        <f t="shared" si="7"/>
        <v>1</v>
      </c>
      <c r="P85" s="10">
        <f t="shared" si="8"/>
        <v>0</v>
      </c>
      <c r="Q85" s="10">
        <f t="shared" si="9"/>
        <v>0</v>
      </c>
      <c r="R85" s="10">
        <f t="shared" si="10"/>
        <v>1</v>
      </c>
      <c r="S85" s="6" t="s">
        <v>377</v>
      </c>
      <c r="T85" s="6">
        <v>1</v>
      </c>
      <c r="U85" s="6" t="s">
        <v>38</v>
      </c>
    </row>
    <row r="86" spans="1:26" s="6" customFormat="1">
      <c r="A86" s="6">
        <v>86</v>
      </c>
      <c r="B86" s="9" t="s">
        <v>27</v>
      </c>
      <c r="C86" s="6">
        <v>8.15</v>
      </c>
      <c r="D86" s="8" t="s">
        <v>255</v>
      </c>
      <c r="E86" s="6" t="s">
        <v>636</v>
      </c>
      <c r="F86" s="6" t="s">
        <v>2</v>
      </c>
      <c r="G86" s="6" t="s">
        <v>7</v>
      </c>
      <c r="J86" s="10"/>
      <c r="K86" s="10">
        <v>1</v>
      </c>
      <c r="L86" s="10"/>
      <c r="M86" s="10"/>
      <c r="N86" s="10"/>
      <c r="O86" s="6">
        <f t="shared" si="7"/>
        <v>1</v>
      </c>
      <c r="P86" s="10">
        <f t="shared" si="8"/>
        <v>0</v>
      </c>
      <c r="Q86" s="10">
        <f t="shared" si="9"/>
        <v>1</v>
      </c>
      <c r="R86" s="10">
        <f t="shared" si="10"/>
        <v>0</v>
      </c>
      <c r="T86" s="6">
        <v>1</v>
      </c>
      <c r="U86" s="6" t="s">
        <v>38</v>
      </c>
    </row>
    <row r="87" spans="1:26" s="6" customFormat="1">
      <c r="A87" s="6">
        <v>85</v>
      </c>
      <c r="B87" s="9" t="s">
        <v>27</v>
      </c>
      <c r="C87" s="7">
        <v>8.15</v>
      </c>
      <c r="D87" s="8" t="s">
        <v>251</v>
      </c>
      <c r="E87" s="6" t="s">
        <v>636</v>
      </c>
      <c r="F87" s="6" t="s">
        <v>2</v>
      </c>
      <c r="J87" s="10"/>
      <c r="K87" s="10"/>
      <c r="L87" s="10"/>
      <c r="M87" s="10"/>
      <c r="N87" s="10"/>
      <c r="O87" s="6">
        <f t="shared" si="7"/>
        <v>0</v>
      </c>
      <c r="P87" s="10">
        <f t="shared" si="8"/>
        <v>0</v>
      </c>
      <c r="Q87" s="10">
        <f t="shared" si="9"/>
        <v>0</v>
      </c>
      <c r="R87" s="10">
        <f t="shared" si="10"/>
        <v>0</v>
      </c>
    </row>
    <row r="88" spans="1:26" s="6" customFormat="1">
      <c r="A88" s="6">
        <v>87</v>
      </c>
      <c r="B88" s="9" t="s">
        <v>531</v>
      </c>
      <c r="C88" s="7">
        <v>8.3000000000000007</v>
      </c>
      <c r="D88" s="8" t="s">
        <v>532</v>
      </c>
      <c r="E88" s="6" t="s">
        <v>641</v>
      </c>
      <c r="F88" s="6" t="s">
        <v>533</v>
      </c>
      <c r="G88" s="6" t="s">
        <v>12</v>
      </c>
      <c r="J88" s="10"/>
      <c r="K88" s="10">
        <v>1</v>
      </c>
      <c r="L88" s="10"/>
      <c r="M88" s="10"/>
      <c r="N88" s="10"/>
      <c r="O88" s="6">
        <f t="shared" si="7"/>
        <v>1</v>
      </c>
      <c r="P88" s="10">
        <f t="shared" si="8"/>
        <v>1</v>
      </c>
      <c r="Q88" s="10">
        <f t="shared" si="9"/>
        <v>0</v>
      </c>
      <c r="R88" s="10">
        <f t="shared" si="10"/>
        <v>0</v>
      </c>
      <c r="W88" s="10"/>
    </row>
    <row r="89" spans="1:26" s="6" customFormat="1">
      <c r="A89" s="6">
        <v>88</v>
      </c>
      <c r="B89" s="9" t="s">
        <v>28</v>
      </c>
      <c r="C89" s="6">
        <v>9.23</v>
      </c>
      <c r="D89" s="8" t="s">
        <v>247</v>
      </c>
      <c r="E89" s="6" t="s">
        <v>636</v>
      </c>
      <c r="F89" s="6" t="s">
        <v>2</v>
      </c>
      <c r="G89" s="6" t="s">
        <v>12</v>
      </c>
      <c r="J89" s="10"/>
      <c r="K89" s="10"/>
      <c r="L89" s="10"/>
      <c r="M89" s="10">
        <v>1</v>
      </c>
      <c r="N89" s="10"/>
      <c r="O89" s="6">
        <f t="shared" si="7"/>
        <v>1</v>
      </c>
      <c r="P89" s="10">
        <f t="shared" si="8"/>
        <v>1</v>
      </c>
      <c r="Q89" s="10">
        <f t="shared" si="9"/>
        <v>0</v>
      </c>
      <c r="R89" s="10">
        <f t="shared" si="10"/>
        <v>0</v>
      </c>
      <c r="T89" s="6">
        <v>1</v>
      </c>
      <c r="U89" s="6" t="s">
        <v>38</v>
      </c>
    </row>
    <row r="90" spans="1:26" s="6" customFormat="1">
      <c r="A90" s="6">
        <v>89</v>
      </c>
      <c r="B90" s="9" t="s">
        <v>313</v>
      </c>
      <c r="C90" s="6">
        <v>0.09</v>
      </c>
      <c r="D90" s="8" t="s">
        <v>285</v>
      </c>
      <c r="E90" s="6" t="s">
        <v>636</v>
      </c>
      <c r="F90" s="6" t="s">
        <v>2</v>
      </c>
      <c r="G90" s="6" t="s">
        <v>12</v>
      </c>
      <c r="J90" s="10"/>
      <c r="K90" s="10"/>
      <c r="L90" s="10">
        <v>1</v>
      </c>
      <c r="M90" s="10"/>
      <c r="N90" s="10"/>
      <c r="O90" s="6">
        <f t="shared" si="7"/>
        <v>1</v>
      </c>
      <c r="P90" s="10">
        <f t="shared" si="8"/>
        <v>1</v>
      </c>
      <c r="Q90" s="10">
        <f t="shared" si="9"/>
        <v>0</v>
      </c>
      <c r="R90" s="10">
        <f t="shared" si="10"/>
        <v>0</v>
      </c>
      <c r="S90" s="6" t="s">
        <v>374</v>
      </c>
      <c r="T90" s="6">
        <v>1</v>
      </c>
      <c r="U90" s="6" t="s">
        <v>41</v>
      </c>
    </row>
    <row r="91" spans="1:26" s="6" customFormat="1">
      <c r="A91" s="6">
        <v>90</v>
      </c>
      <c r="B91" s="9" t="s">
        <v>508</v>
      </c>
      <c r="C91" s="6">
        <v>0.42</v>
      </c>
      <c r="D91" s="8" t="s">
        <v>506</v>
      </c>
      <c r="E91" s="6" t="s">
        <v>638</v>
      </c>
      <c r="F91" s="6" t="s">
        <v>558</v>
      </c>
      <c r="G91" s="6" t="s">
        <v>7</v>
      </c>
      <c r="J91" s="10"/>
      <c r="K91" s="10">
        <v>1</v>
      </c>
      <c r="L91" s="10"/>
      <c r="M91" s="10"/>
      <c r="N91" s="10"/>
      <c r="O91" s="6">
        <f t="shared" si="7"/>
        <v>1</v>
      </c>
      <c r="P91" s="10">
        <f t="shared" si="8"/>
        <v>0</v>
      </c>
      <c r="Q91" s="10">
        <f t="shared" si="9"/>
        <v>1</v>
      </c>
      <c r="R91" s="10">
        <f t="shared" si="10"/>
        <v>0</v>
      </c>
    </row>
    <row r="92" spans="1:26" s="6" customFormat="1">
      <c r="A92" s="6">
        <v>91</v>
      </c>
      <c r="B92" s="9" t="s">
        <v>396</v>
      </c>
      <c r="C92" s="6">
        <v>2.21</v>
      </c>
      <c r="D92" s="8" t="s">
        <v>305</v>
      </c>
      <c r="E92" s="6" t="s">
        <v>636</v>
      </c>
      <c r="F92" s="6" t="s">
        <v>2</v>
      </c>
      <c r="G92" s="6" t="s">
        <v>12</v>
      </c>
      <c r="J92" s="10"/>
      <c r="K92" s="10">
        <v>1</v>
      </c>
      <c r="L92" s="10"/>
      <c r="M92" s="10"/>
      <c r="N92" s="10"/>
      <c r="O92" s="6">
        <f t="shared" si="7"/>
        <v>1</v>
      </c>
      <c r="P92" s="10">
        <f t="shared" si="8"/>
        <v>1</v>
      </c>
      <c r="Q92" s="10">
        <f t="shared" si="9"/>
        <v>0</v>
      </c>
      <c r="R92" s="10">
        <f t="shared" si="10"/>
        <v>0</v>
      </c>
      <c r="Z92" s="10"/>
    </row>
    <row r="93" spans="1:26" s="6" customFormat="1">
      <c r="A93" s="6">
        <v>92</v>
      </c>
      <c r="B93" s="9" t="s">
        <v>29</v>
      </c>
      <c r="C93" s="6">
        <v>2.54</v>
      </c>
      <c r="D93" s="8" t="s">
        <v>293</v>
      </c>
      <c r="E93" s="6" t="s">
        <v>636</v>
      </c>
      <c r="F93" s="6" t="s">
        <v>2</v>
      </c>
      <c r="G93" s="6" t="s">
        <v>7</v>
      </c>
      <c r="J93" s="10"/>
      <c r="K93" s="10"/>
      <c r="L93" s="10"/>
      <c r="M93" s="10"/>
      <c r="N93" s="10"/>
      <c r="O93" s="6">
        <f t="shared" si="7"/>
        <v>0</v>
      </c>
      <c r="P93" s="10">
        <f t="shared" si="8"/>
        <v>0</v>
      </c>
      <c r="Q93" s="10">
        <f t="shared" si="9"/>
        <v>1</v>
      </c>
      <c r="R93" s="10">
        <f t="shared" si="10"/>
        <v>0</v>
      </c>
    </row>
    <row r="94" spans="1:26" s="6" customFormat="1">
      <c r="A94" s="6">
        <v>93</v>
      </c>
      <c r="B94" s="9" t="s">
        <v>397</v>
      </c>
      <c r="C94" s="6">
        <v>4.4400000000000004</v>
      </c>
      <c r="D94" s="8" t="s">
        <v>357</v>
      </c>
      <c r="E94" s="6" t="s">
        <v>636</v>
      </c>
      <c r="F94" s="6" t="s">
        <v>3</v>
      </c>
      <c r="H94" s="6" t="s">
        <v>2</v>
      </c>
      <c r="I94" s="6" t="s">
        <v>12</v>
      </c>
      <c r="J94" s="10">
        <v>1</v>
      </c>
      <c r="K94" s="10"/>
      <c r="L94" s="10"/>
      <c r="M94" s="10"/>
      <c r="N94" s="10"/>
      <c r="O94" s="6">
        <f t="shared" si="7"/>
        <v>1</v>
      </c>
      <c r="P94" s="10">
        <f t="shared" si="8"/>
        <v>0</v>
      </c>
      <c r="Q94" s="10">
        <f t="shared" si="9"/>
        <v>0</v>
      </c>
      <c r="R94" s="10">
        <f t="shared" si="10"/>
        <v>0</v>
      </c>
      <c r="Y94" s="6" t="s">
        <v>568</v>
      </c>
    </row>
    <row r="95" spans="1:26" s="6" customFormat="1">
      <c r="A95" s="6">
        <v>94</v>
      </c>
      <c r="B95" s="9" t="s">
        <v>398</v>
      </c>
      <c r="C95" s="6">
        <v>5.22</v>
      </c>
      <c r="D95" s="8" t="s">
        <v>351</v>
      </c>
      <c r="E95" s="6" t="s">
        <v>636</v>
      </c>
      <c r="F95" s="6" t="s">
        <v>3</v>
      </c>
      <c r="H95" s="6" t="s">
        <v>2</v>
      </c>
      <c r="I95" s="6" t="s">
        <v>12</v>
      </c>
      <c r="J95" s="10">
        <v>0</v>
      </c>
      <c r="K95" s="10"/>
      <c r="L95" s="10"/>
      <c r="M95" s="10"/>
      <c r="N95" s="10"/>
      <c r="O95" s="6">
        <f t="shared" si="7"/>
        <v>1</v>
      </c>
      <c r="P95" s="10">
        <f t="shared" si="8"/>
        <v>0</v>
      </c>
      <c r="Q95" s="10">
        <f t="shared" si="9"/>
        <v>0</v>
      </c>
      <c r="R95" s="10">
        <f t="shared" si="10"/>
        <v>0</v>
      </c>
      <c r="S95" s="6" t="s">
        <v>399</v>
      </c>
      <c r="Y95" s="6" t="s">
        <v>568</v>
      </c>
    </row>
    <row r="96" spans="1:26" s="6" customFormat="1">
      <c r="A96" s="6">
        <v>95</v>
      </c>
      <c r="B96" s="9" t="s">
        <v>43</v>
      </c>
      <c r="C96" s="6">
        <v>7.14</v>
      </c>
      <c r="D96" s="8" t="s">
        <v>292</v>
      </c>
      <c r="E96" s="6" t="s">
        <v>636</v>
      </c>
      <c r="F96" s="6" t="s">
        <v>2</v>
      </c>
      <c r="J96" s="10"/>
      <c r="K96" s="10"/>
      <c r="L96" s="10"/>
      <c r="M96" s="10"/>
      <c r="N96" s="10"/>
      <c r="O96" s="6">
        <f t="shared" si="7"/>
        <v>0</v>
      </c>
      <c r="P96" s="10">
        <f t="shared" si="8"/>
        <v>0</v>
      </c>
      <c r="Q96" s="10">
        <f t="shared" si="9"/>
        <v>0</v>
      </c>
      <c r="R96" s="10">
        <f t="shared" si="10"/>
        <v>0</v>
      </c>
    </row>
    <row r="97" spans="1:26" s="6" customFormat="1">
      <c r="A97" s="6">
        <v>96</v>
      </c>
      <c r="B97" s="9" t="s">
        <v>400</v>
      </c>
      <c r="C97" s="6">
        <v>7.52</v>
      </c>
      <c r="D97" s="8" t="s">
        <v>121</v>
      </c>
      <c r="E97" s="6" t="s">
        <v>636</v>
      </c>
      <c r="F97" s="6" t="s">
        <v>2</v>
      </c>
      <c r="G97" s="6" t="s">
        <v>12</v>
      </c>
      <c r="J97" s="10"/>
      <c r="K97" s="10">
        <v>1</v>
      </c>
      <c r="L97" s="10"/>
      <c r="M97" s="10"/>
      <c r="N97" s="10"/>
      <c r="O97" s="6">
        <f t="shared" si="7"/>
        <v>1</v>
      </c>
      <c r="P97" s="10">
        <f t="shared" si="8"/>
        <v>1</v>
      </c>
      <c r="Q97" s="10">
        <f t="shared" si="9"/>
        <v>0</v>
      </c>
      <c r="R97" s="10">
        <f t="shared" si="10"/>
        <v>0</v>
      </c>
    </row>
    <row r="98" spans="1:26" s="6" customFormat="1">
      <c r="A98" s="6">
        <v>97</v>
      </c>
      <c r="B98" s="9" t="s">
        <v>401</v>
      </c>
      <c r="C98" s="7">
        <v>8</v>
      </c>
      <c r="D98" s="8" t="s">
        <v>371</v>
      </c>
      <c r="E98" s="6" t="s">
        <v>636</v>
      </c>
      <c r="F98" s="6" t="s">
        <v>2</v>
      </c>
      <c r="G98" s="6" t="s">
        <v>12</v>
      </c>
      <c r="J98" s="10"/>
      <c r="K98" s="10">
        <v>1</v>
      </c>
      <c r="L98" s="10"/>
      <c r="M98" s="10"/>
      <c r="N98" s="10"/>
      <c r="O98" s="6">
        <f t="shared" si="7"/>
        <v>1</v>
      </c>
      <c r="P98" s="10">
        <f t="shared" ref="P98:P118" si="11">COUNTIF(G98,"=te")</f>
        <v>1</v>
      </c>
      <c r="Q98" s="10">
        <f t="shared" ref="Q98:Q118" si="12">COUNTIF(G98,"=ma")</f>
        <v>0</v>
      </c>
      <c r="R98" s="10">
        <f t="shared" ref="R98:R118" si="13">COUNTIF(G98,"=f")+COUNTIF(G98,"=fa")</f>
        <v>0</v>
      </c>
    </row>
    <row r="99" spans="1:26" s="6" customFormat="1">
      <c r="A99" s="6">
        <v>98</v>
      </c>
      <c r="B99" s="9" t="s">
        <v>402</v>
      </c>
      <c r="C99" s="7">
        <v>8.39</v>
      </c>
      <c r="D99" s="8" t="s">
        <v>403</v>
      </c>
      <c r="E99" s="6" t="s">
        <v>636</v>
      </c>
      <c r="F99" s="6" t="s">
        <v>2</v>
      </c>
      <c r="G99" s="6" t="s">
        <v>12</v>
      </c>
      <c r="J99" s="10"/>
      <c r="K99" s="10">
        <v>1</v>
      </c>
      <c r="L99" s="10"/>
      <c r="M99" s="10"/>
      <c r="N99" s="10"/>
      <c r="O99" s="6">
        <f t="shared" si="7"/>
        <v>1</v>
      </c>
      <c r="P99" s="10">
        <f t="shared" si="11"/>
        <v>1</v>
      </c>
      <c r="Q99" s="10">
        <f t="shared" si="12"/>
        <v>0</v>
      </c>
      <c r="R99" s="10">
        <f t="shared" si="13"/>
        <v>0</v>
      </c>
    </row>
    <row r="100" spans="1:26" s="6" customFormat="1">
      <c r="A100" s="6">
        <v>99</v>
      </c>
      <c r="B100" s="9" t="s">
        <v>30</v>
      </c>
      <c r="C100" s="6">
        <v>1.1499999999999999</v>
      </c>
      <c r="D100" s="8" t="s">
        <v>238</v>
      </c>
      <c r="E100" s="6" t="s">
        <v>638</v>
      </c>
      <c r="F100" s="6" t="s">
        <v>2</v>
      </c>
      <c r="G100" s="6" t="s">
        <v>7</v>
      </c>
      <c r="H100" s="6" t="s">
        <v>3</v>
      </c>
      <c r="J100" s="10"/>
      <c r="K100" s="10">
        <v>1</v>
      </c>
      <c r="L100" s="10"/>
      <c r="M100" s="10"/>
      <c r="N100" s="10"/>
      <c r="O100" s="6">
        <f t="shared" si="7"/>
        <v>1</v>
      </c>
      <c r="P100" s="10">
        <f t="shared" si="11"/>
        <v>0</v>
      </c>
      <c r="Q100" s="10">
        <f t="shared" si="12"/>
        <v>1</v>
      </c>
      <c r="R100" s="10">
        <f t="shared" si="13"/>
        <v>0</v>
      </c>
      <c r="S100" s="6" t="s">
        <v>569</v>
      </c>
      <c r="T100" s="6">
        <v>1</v>
      </c>
      <c r="U100" s="6" t="s">
        <v>40</v>
      </c>
    </row>
    <row r="101" spans="1:26" s="6" customFormat="1">
      <c r="A101" s="6">
        <v>100</v>
      </c>
      <c r="B101" s="9" t="s">
        <v>31</v>
      </c>
      <c r="C101" s="6">
        <v>0.08</v>
      </c>
      <c r="D101" s="8" t="s">
        <v>284</v>
      </c>
      <c r="E101" s="6" t="s">
        <v>636</v>
      </c>
      <c r="F101" s="6" t="s">
        <v>2</v>
      </c>
      <c r="H101" s="6" t="s">
        <v>2</v>
      </c>
      <c r="J101" s="10"/>
      <c r="K101" s="10"/>
      <c r="L101" s="10"/>
      <c r="M101" s="10">
        <v>1</v>
      </c>
      <c r="N101" s="10"/>
      <c r="O101" s="6">
        <f t="shared" si="7"/>
        <v>1</v>
      </c>
      <c r="P101" s="10">
        <f t="shared" si="11"/>
        <v>0</v>
      </c>
      <c r="Q101" s="10">
        <f t="shared" si="12"/>
        <v>0</v>
      </c>
      <c r="R101" s="10">
        <f t="shared" si="13"/>
        <v>0</v>
      </c>
      <c r="S101" s="6" t="s">
        <v>126</v>
      </c>
      <c r="T101" s="6">
        <v>1</v>
      </c>
      <c r="U101" s="6" t="s">
        <v>38</v>
      </c>
    </row>
    <row r="102" spans="1:26" s="6" customFormat="1">
      <c r="A102" s="6">
        <v>101</v>
      </c>
      <c r="B102" s="9" t="s">
        <v>32</v>
      </c>
      <c r="C102" s="6">
        <v>0.12</v>
      </c>
      <c r="D102" s="8" t="s">
        <v>284</v>
      </c>
      <c r="E102" s="6" t="s">
        <v>636</v>
      </c>
      <c r="F102" s="6" t="s">
        <v>2</v>
      </c>
      <c r="G102" s="6" t="s">
        <v>17</v>
      </c>
      <c r="J102" s="10"/>
      <c r="K102" s="10"/>
      <c r="L102" s="10"/>
      <c r="M102" s="10">
        <v>1</v>
      </c>
      <c r="N102" s="10"/>
      <c r="O102" s="6">
        <f t="shared" si="7"/>
        <v>1</v>
      </c>
      <c r="P102" s="10">
        <f t="shared" si="11"/>
        <v>0</v>
      </c>
      <c r="Q102" s="10">
        <f t="shared" si="12"/>
        <v>0</v>
      </c>
      <c r="R102" s="10">
        <f t="shared" si="13"/>
        <v>1</v>
      </c>
      <c r="T102" s="6">
        <v>1</v>
      </c>
      <c r="U102" s="6" t="s">
        <v>38</v>
      </c>
    </row>
    <row r="103" spans="1:26" s="6" customFormat="1">
      <c r="A103" s="6">
        <v>102</v>
      </c>
      <c r="B103" s="9" t="s">
        <v>33</v>
      </c>
      <c r="C103" s="6">
        <v>1.1200000000000001</v>
      </c>
      <c r="D103" s="8" t="s">
        <v>21</v>
      </c>
      <c r="E103" s="6" t="s">
        <v>636</v>
      </c>
      <c r="F103" s="6" t="s">
        <v>2</v>
      </c>
      <c r="G103" s="8"/>
      <c r="J103" s="10"/>
      <c r="K103" s="10">
        <v>1</v>
      </c>
      <c r="L103" s="10"/>
      <c r="M103" s="10"/>
      <c r="O103" s="6">
        <f t="shared" si="7"/>
        <v>1</v>
      </c>
      <c r="P103" s="10">
        <f t="shared" si="11"/>
        <v>0</v>
      </c>
      <c r="Q103" s="10">
        <f t="shared" si="12"/>
        <v>0</v>
      </c>
      <c r="R103" s="10">
        <f t="shared" si="13"/>
        <v>0</v>
      </c>
      <c r="T103" s="6">
        <v>1</v>
      </c>
      <c r="U103" s="6" t="s">
        <v>42</v>
      </c>
    </row>
    <row r="104" spans="1:26" s="10" customFormat="1">
      <c r="A104" s="6">
        <v>103</v>
      </c>
      <c r="B104" s="9" t="s">
        <v>34</v>
      </c>
      <c r="C104" s="6">
        <v>2.57</v>
      </c>
      <c r="D104" s="8" t="s">
        <v>272</v>
      </c>
      <c r="E104" s="6" t="s">
        <v>636</v>
      </c>
      <c r="F104" s="6" t="s">
        <v>2</v>
      </c>
      <c r="G104" s="6" t="s">
        <v>17</v>
      </c>
      <c r="H104" s="6"/>
      <c r="I104" s="6"/>
      <c r="L104" s="10">
        <v>1</v>
      </c>
      <c r="O104" s="6">
        <f t="shared" si="7"/>
        <v>1</v>
      </c>
      <c r="P104" s="10">
        <f t="shared" si="11"/>
        <v>0</v>
      </c>
      <c r="Q104" s="10">
        <f t="shared" si="12"/>
        <v>0</v>
      </c>
      <c r="R104" s="10">
        <f t="shared" si="13"/>
        <v>1</v>
      </c>
      <c r="S104" s="6" t="s">
        <v>373</v>
      </c>
      <c r="T104" s="6">
        <v>1</v>
      </c>
      <c r="U104" s="6" t="s">
        <v>38</v>
      </c>
      <c r="V104" s="6"/>
      <c r="W104" s="6"/>
      <c r="X104" s="6"/>
      <c r="Y104" s="6"/>
      <c r="Z104" s="6"/>
    </row>
    <row r="105" spans="1:26" s="10" customFormat="1">
      <c r="A105" s="6">
        <v>104</v>
      </c>
      <c r="B105" s="9" t="s">
        <v>35</v>
      </c>
      <c r="C105" s="7">
        <v>3.4</v>
      </c>
      <c r="D105" s="8" t="s">
        <v>245</v>
      </c>
      <c r="E105" s="6" t="s">
        <v>636</v>
      </c>
      <c r="F105" s="6" t="s">
        <v>2</v>
      </c>
      <c r="G105" s="6"/>
      <c r="H105" s="6"/>
      <c r="I105" s="6"/>
      <c r="M105" s="10">
        <v>1</v>
      </c>
      <c r="O105" s="6">
        <f t="shared" si="7"/>
        <v>1</v>
      </c>
      <c r="P105" s="10">
        <f t="shared" si="11"/>
        <v>0</v>
      </c>
      <c r="Q105" s="10">
        <f t="shared" si="12"/>
        <v>0</v>
      </c>
      <c r="R105" s="10">
        <f t="shared" si="13"/>
        <v>0</v>
      </c>
      <c r="S105" s="6"/>
      <c r="T105" s="6">
        <v>1</v>
      </c>
      <c r="U105" s="6" t="s">
        <v>38</v>
      </c>
      <c r="V105" s="6"/>
      <c r="W105" s="6"/>
      <c r="X105" s="6"/>
      <c r="Y105" s="6"/>
      <c r="Z105" s="6"/>
    </row>
    <row r="106" spans="1:26" s="6" customFormat="1">
      <c r="A106" s="6">
        <v>105</v>
      </c>
      <c r="B106" s="9" t="s">
        <v>36</v>
      </c>
      <c r="C106" s="6">
        <v>4.12</v>
      </c>
      <c r="D106" s="8" t="s">
        <v>275</v>
      </c>
      <c r="E106" s="6" t="s">
        <v>636</v>
      </c>
      <c r="F106" s="6" t="s">
        <v>2</v>
      </c>
      <c r="G106" s="6" t="s">
        <v>17</v>
      </c>
      <c r="J106" s="10"/>
      <c r="K106" s="10"/>
      <c r="L106" s="10"/>
      <c r="M106" s="10">
        <v>1</v>
      </c>
      <c r="N106" s="10"/>
      <c r="O106" s="6">
        <f t="shared" si="7"/>
        <v>1</v>
      </c>
      <c r="P106" s="10">
        <f t="shared" si="11"/>
        <v>0</v>
      </c>
      <c r="Q106" s="10">
        <f t="shared" si="12"/>
        <v>0</v>
      </c>
      <c r="R106" s="10">
        <f t="shared" si="13"/>
        <v>1</v>
      </c>
      <c r="T106" s="6">
        <v>1</v>
      </c>
      <c r="U106" s="6" t="s">
        <v>38</v>
      </c>
    </row>
    <row r="107" spans="1:26" s="6" customFormat="1">
      <c r="A107" s="6">
        <v>106</v>
      </c>
      <c r="B107" s="9" t="s">
        <v>474</v>
      </c>
      <c r="C107" s="6">
        <v>4.45</v>
      </c>
      <c r="D107" s="8" t="s">
        <v>256</v>
      </c>
      <c r="E107" s="6" t="s">
        <v>636</v>
      </c>
      <c r="F107" s="6" t="s">
        <v>2</v>
      </c>
      <c r="G107" s="6" t="s">
        <v>12</v>
      </c>
      <c r="J107" s="10"/>
      <c r="K107" s="10">
        <v>1</v>
      </c>
      <c r="L107" s="10"/>
      <c r="M107" s="10"/>
      <c r="N107" s="10"/>
      <c r="O107" s="6">
        <f t="shared" si="7"/>
        <v>1</v>
      </c>
      <c r="P107" s="10">
        <f t="shared" si="11"/>
        <v>1</v>
      </c>
      <c r="Q107" s="10">
        <f t="shared" si="12"/>
        <v>0</v>
      </c>
      <c r="R107" s="10">
        <f t="shared" si="13"/>
        <v>0</v>
      </c>
      <c r="W107" s="10"/>
    </row>
    <row r="108" spans="1:26" s="6" customFormat="1">
      <c r="A108" s="6">
        <v>107</v>
      </c>
      <c r="B108" s="9" t="s">
        <v>474</v>
      </c>
      <c r="C108" s="6">
        <v>4.45</v>
      </c>
      <c r="D108" s="8" t="s">
        <v>256</v>
      </c>
      <c r="E108" s="6" t="s">
        <v>636</v>
      </c>
      <c r="F108" s="6" t="s">
        <v>2</v>
      </c>
      <c r="G108" s="6" t="s">
        <v>12</v>
      </c>
      <c r="J108" s="10"/>
      <c r="K108" s="10">
        <v>1</v>
      </c>
      <c r="L108" s="10"/>
      <c r="M108" s="10"/>
      <c r="N108" s="10"/>
      <c r="O108" s="6">
        <f t="shared" si="7"/>
        <v>1</v>
      </c>
      <c r="P108" s="10">
        <f t="shared" si="11"/>
        <v>1</v>
      </c>
      <c r="Q108" s="10">
        <f t="shared" si="12"/>
        <v>0</v>
      </c>
      <c r="R108" s="10">
        <f t="shared" si="13"/>
        <v>0</v>
      </c>
      <c r="W108" s="10"/>
    </row>
    <row r="109" spans="1:26" s="6" customFormat="1">
      <c r="A109" s="6">
        <v>108</v>
      </c>
      <c r="B109" s="9" t="s">
        <v>44</v>
      </c>
      <c r="C109" s="6">
        <v>4.51</v>
      </c>
      <c r="D109" s="8" t="s">
        <v>265</v>
      </c>
      <c r="E109" s="6" t="s">
        <v>636</v>
      </c>
      <c r="F109" s="6" t="s">
        <v>2</v>
      </c>
      <c r="G109" s="6" t="s">
        <v>12</v>
      </c>
      <c r="J109" s="10"/>
      <c r="K109" s="10">
        <v>1</v>
      </c>
      <c r="L109" s="10"/>
      <c r="M109" s="10"/>
      <c r="N109" s="10"/>
      <c r="O109" s="6">
        <f t="shared" si="7"/>
        <v>1</v>
      </c>
      <c r="P109" s="10">
        <f t="shared" si="11"/>
        <v>1</v>
      </c>
      <c r="Q109" s="10">
        <f t="shared" si="12"/>
        <v>0</v>
      </c>
      <c r="R109" s="10">
        <f t="shared" si="13"/>
        <v>0</v>
      </c>
      <c r="T109" s="6">
        <v>1</v>
      </c>
      <c r="U109" s="6" t="s">
        <v>40</v>
      </c>
    </row>
    <row r="110" spans="1:26" s="6" customFormat="1">
      <c r="A110" s="6">
        <v>109</v>
      </c>
      <c r="B110" s="9" t="s">
        <v>404</v>
      </c>
      <c r="C110" s="6">
        <v>6.19</v>
      </c>
      <c r="D110" s="8" t="s">
        <v>114</v>
      </c>
      <c r="E110" s="6" t="s">
        <v>636</v>
      </c>
      <c r="F110" s="6" t="s">
        <v>2</v>
      </c>
      <c r="G110" s="6" t="s">
        <v>12</v>
      </c>
      <c r="H110" s="6" t="s">
        <v>3</v>
      </c>
      <c r="J110" s="10">
        <v>1</v>
      </c>
      <c r="K110" s="10"/>
      <c r="L110" s="10"/>
      <c r="M110" s="10"/>
      <c r="N110" s="10"/>
      <c r="O110" s="6">
        <f t="shared" si="7"/>
        <v>1</v>
      </c>
      <c r="P110" s="10">
        <f t="shared" si="11"/>
        <v>1</v>
      </c>
      <c r="Q110" s="10">
        <f t="shared" si="12"/>
        <v>0</v>
      </c>
      <c r="R110" s="10">
        <f t="shared" si="13"/>
        <v>0</v>
      </c>
      <c r="S110" s="6" t="s">
        <v>405</v>
      </c>
      <c r="Y110" s="6" t="s">
        <v>567</v>
      </c>
    </row>
    <row r="111" spans="1:26" s="6" customFormat="1">
      <c r="A111" s="6">
        <v>110</v>
      </c>
      <c r="B111" s="9" t="s">
        <v>45</v>
      </c>
      <c r="C111" s="6">
        <v>6.55</v>
      </c>
      <c r="D111" s="8" t="s">
        <v>243</v>
      </c>
      <c r="E111" s="6" t="s">
        <v>636</v>
      </c>
      <c r="F111" s="6" t="s">
        <v>2</v>
      </c>
      <c r="J111" s="10"/>
      <c r="K111" s="10"/>
      <c r="L111" s="10"/>
      <c r="M111" s="10">
        <v>1</v>
      </c>
      <c r="N111" s="10"/>
      <c r="O111" s="6">
        <f t="shared" si="7"/>
        <v>1</v>
      </c>
      <c r="P111" s="10">
        <f t="shared" si="11"/>
        <v>0</v>
      </c>
      <c r="Q111" s="10">
        <f t="shared" si="12"/>
        <v>0</v>
      </c>
      <c r="R111" s="10">
        <f t="shared" si="13"/>
        <v>0</v>
      </c>
      <c r="T111" s="6">
        <v>1</v>
      </c>
      <c r="U111" s="6" t="s">
        <v>38</v>
      </c>
    </row>
    <row r="112" spans="1:26" s="6" customFormat="1">
      <c r="A112" s="6">
        <v>111</v>
      </c>
      <c r="B112" s="9" t="s">
        <v>46</v>
      </c>
      <c r="C112" s="6">
        <v>7.28</v>
      </c>
      <c r="D112" s="8" t="s">
        <v>263</v>
      </c>
      <c r="E112" s="6" t="s">
        <v>636</v>
      </c>
      <c r="F112" s="6" t="s">
        <v>2</v>
      </c>
      <c r="G112" s="6" t="s">
        <v>12</v>
      </c>
      <c r="J112" s="10"/>
      <c r="K112" s="10">
        <v>1</v>
      </c>
      <c r="L112" s="10"/>
      <c r="M112" s="10"/>
      <c r="N112" s="10"/>
      <c r="O112" s="6">
        <f t="shared" si="7"/>
        <v>1</v>
      </c>
      <c r="P112" s="10">
        <f t="shared" si="11"/>
        <v>1</v>
      </c>
      <c r="Q112" s="10">
        <f t="shared" si="12"/>
        <v>0</v>
      </c>
      <c r="R112" s="10">
        <f t="shared" si="13"/>
        <v>0</v>
      </c>
      <c r="T112" s="6">
        <v>1</v>
      </c>
      <c r="U112" s="6" t="s">
        <v>40</v>
      </c>
    </row>
    <row r="113" spans="1:25" s="6" customFormat="1">
      <c r="A113" s="6">
        <v>112</v>
      </c>
      <c r="B113" s="9" t="s">
        <v>47</v>
      </c>
      <c r="C113" s="6">
        <v>8.2899999999999991</v>
      </c>
      <c r="D113" s="8" t="s">
        <v>256</v>
      </c>
      <c r="E113" s="6" t="s">
        <v>636</v>
      </c>
      <c r="F113" s="6" t="s">
        <v>2</v>
      </c>
      <c r="G113" s="6" t="s">
        <v>12</v>
      </c>
      <c r="J113" s="10"/>
      <c r="K113" s="10">
        <v>1</v>
      </c>
      <c r="L113" s="10"/>
      <c r="M113" s="10"/>
      <c r="N113" s="10"/>
      <c r="O113" s="6">
        <f t="shared" si="7"/>
        <v>1</v>
      </c>
      <c r="P113" s="10">
        <f t="shared" si="11"/>
        <v>1</v>
      </c>
      <c r="Q113" s="10">
        <f t="shared" si="12"/>
        <v>0</v>
      </c>
      <c r="R113" s="10">
        <f t="shared" si="13"/>
        <v>0</v>
      </c>
      <c r="T113" s="6">
        <v>1</v>
      </c>
      <c r="U113" s="6" t="s">
        <v>41</v>
      </c>
    </row>
    <row r="114" spans="1:25" s="6" customFormat="1">
      <c r="A114" s="6">
        <v>113</v>
      </c>
      <c r="B114" s="9" t="s">
        <v>48</v>
      </c>
      <c r="C114" s="6">
        <v>8.44</v>
      </c>
      <c r="D114" s="8" t="s">
        <v>300</v>
      </c>
      <c r="E114" s="6" t="s">
        <v>636</v>
      </c>
      <c r="F114" s="6" t="s">
        <v>2</v>
      </c>
      <c r="H114" s="6" t="s">
        <v>3</v>
      </c>
      <c r="I114" s="6" t="s">
        <v>449</v>
      </c>
      <c r="J114" s="10">
        <v>1</v>
      </c>
      <c r="K114" s="10"/>
      <c r="L114" s="10"/>
      <c r="M114" s="10"/>
      <c r="N114" s="10"/>
      <c r="O114" s="6">
        <f t="shared" si="7"/>
        <v>1</v>
      </c>
      <c r="P114" s="10">
        <f t="shared" si="11"/>
        <v>0</v>
      </c>
      <c r="Q114" s="10">
        <f t="shared" si="12"/>
        <v>0</v>
      </c>
      <c r="R114" s="10">
        <f t="shared" si="13"/>
        <v>0</v>
      </c>
      <c r="T114" s="6">
        <v>1</v>
      </c>
      <c r="U114" s="6" t="s">
        <v>41</v>
      </c>
      <c r="V114" s="6">
        <v>1</v>
      </c>
      <c r="Y114" s="6" t="s">
        <v>563</v>
      </c>
    </row>
    <row r="115" spans="1:25" s="6" customFormat="1">
      <c r="A115" s="6">
        <v>114</v>
      </c>
      <c r="B115" s="9" t="s">
        <v>428</v>
      </c>
      <c r="C115" s="6">
        <v>8.52</v>
      </c>
      <c r="D115" s="8" t="s">
        <v>114</v>
      </c>
      <c r="E115" s="6" t="s">
        <v>636</v>
      </c>
      <c r="F115" s="6" t="s">
        <v>2</v>
      </c>
      <c r="G115" s="6" t="s">
        <v>7</v>
      </c>
      <c r="J115" s="10"/>
      <c r="K115" s="10">
        <v>1</v>
      </c>
      <c r="L115" s="10"/>
      <c r="M115" s="10"/>
      <c r="N115" s="10"/>
      <c r="O115" s="6">
        <f t="shared" si="7"/>
        <v>1</v>
      </c>
      <c r="P115" s="10">
        <f t="shared" si="11"/>
        <v>0</v>
      </c>
      <c r="Q115" s="10">
        <f t="shared" si="12"/>
        <v>1</v>
      </c>
      <c r="R115" s="10">
        <f t="shared" si="13"/>
        <v>0</v>
      </c>
    </row>
    <row r="116" spans="1:25" s="6" customFormat="1">
      <c r="A116" s="6">
        <v>115</v>
      </c>
      <c r="B116" s="9" t="s">
        <v>49</v>
      </c>
      <c r="C116" s="6">
        <v>9.1199999999999992</v>
      </c>
      <c r="D116" s="8" t="s">
        <v>255</v>
      </c>
      <c r="E116" s="6" t="s">
        <v>636</v>
      </c>
      <c r="F116" s="6" t="s">
        <v>2</v>
      </c>
      <c r="G116" s="6" t="s">
        <v>7</v>
      </c>
      <c r="H116" s="6" t="s">
        <v>3</v>
      </c>
      <c r="J116" s="10">
        <v>0</v>
      </c>
      <c r="K116" s="10"/>
      <c r="L116" s="10"/>
      <c r="M116" s="10"/>
      <c r="N116" s="10"/>
      <c r="O116" s="6">
        <f t="shared" si="7"/>
        <v>1</v>
      </c>
      <c r="P116" s="10">
        <f t="shared" si="11"/>
        <v>0</v>
      </c>
      <c r="Q116" s="10">
        <f t="shared" si="12"/>
        <v>1</v>
      </c>
      <c r="R116" s="10">
        <f t="shared" si="13"/>
        <v>0</v>
      </c>
      <c r="T116" s="6">
        <v>1</v>
      </c>
      <c r="U116" s="6" t="s">
        <v>38</v>
      </c>
      <c r="V116" s="6">
        <v>1</v>
      </c>
      <c r="X116" s="6">
        <v>1</v>
      </c>
      <c r="Y116" s="6" t="s">
        <v>563</v>
      </c>
    </row>
    <row r="117" spans="1:25" s="6" customFormat="1">
      <c r="A117" s="6">
        <v>116</v>
      </c>
      <c r="B117" s="9" t="s">
        <v>50</v>
      </c>
      <c r="C117" s="7">
        <v>9.1999999999999993</v>
      </c>
      <c r="D117" s="8" t="s">
        <v>240</v>
      </c>
      <c r="E117" s="6" t="s">
        <v>636</v>
      </c>
      <c r="F117" s="6" t="s">
        <v>2</v>
      </c>
      <c r="G117" s="6" t="s">
        <v>12</v>
      </c>
      <c r="J117" s="10"/>
      <c r="K117" s="10"/>
      <c r="L117" s="10">
        <v>1</v>
      </c>
      <c r="M117" s="10"/>
      <c r="N117" s="10"/>
      <c r="O117" s="6">
        <f t="shared" si="7"/>
        <v>1</v>
      </c>
      <c r="P117" s="10">
        <f t="shared" si="11"/>
        <v>1</v>
      </c>
      <c r="Q117" s="10">
        <f t="shared" si="12"/>
        <v>0</v>
      </c>
      <c r="R117" s="10">
        <f t="shared" si="13"/>
        <v>0</v>
      </c>
      <c r="S117" s="6" t="s">
        <v>378</v>
      </c>
      <c r="T117" s="6">
        <v>1</v>
      </c>
      <c r="U117" s="6" t="s">
        <v>39</v>
      </c>
    </row>
    <row r="118" spans="1:25" s="6" customFormat="1">
      <c r="A118" s="6">
        <v>117</v>
      </c>
      <c r="B118" s="9" t="s">
        <v>430</v>
      </c>
      <c r="C118" s="6">
        <v>10.16</v>
      </c>
      <c r="D118" s="8" t="s">
        <v>429</v>
      </c>
      <c r="E118" s="6" t="s">
        <v>636</v>
      </c>
      <c r="F118" s="6" t="s">
        <v>3</v>
      </c>
      <c r="H118" s="6" t="s">
        <v>2</v>
      </c>
      <c r="I118" s="6" t="s">
        <v>7</v>
      </c>
      <c r="J118" s="10">
        <v>1</v>
      </c>
      <c r="K118" s="10"/>
      <c r="L118" s="10"/>
      <c r="M118" s="10"/>
      <c r="N118" s="10"/>
      <c r="O118" s="6">
        <f t="shared" si="7"/>
        <v>1</v>
      </c>
      <c r="P118" s="10">
        <f t="shared" si="11"/>
        <v>0</v>
      </c>
      <c r="Q118" s="10">
        <f t="shared" si="12"/>
        <v>0</v>
      </c>
      <c r="R118" s="10">
        <f t="shared" si="13"/>
        <v>0</v>
      </c>
      <c r="X118" s="6">
        <v>1</v>
      </c>
      <c r="Y118" s="6" t="s">
        <v>568</v>
      </c>
    </row>
    <row r="119" spans="1:25" s="6" customFormat="1">
      <c r="A119" s="6">
        <v>118</v>
      </c>
      <c r="B119" s="9" t="s">
        <v>51</v>
      </c>
      <c r="C119" s="6">
        <v>10.18</v>
      </c>
      <c r="D119" s="8" t="s">
        <v>21</v>
      </c>
      <c r="E119" s="6" t="s">
        <v>636</v>
      </c>
      <c r="F119" s="6" t="s">
        <v>2</v>
      </c>
      <c r="G119" s="6" t="s">
        <v>7</v>
      </c>
      <c r="H119" s="6" t="s">
        <v>2</v>
      </c>
      <c r="I119" s="6" t="s">
        <v>12</v>
      </c>
      <c r="J119" s="10">
        <v>0</v>
      </c>
      <c r="K119" s="10"/>
      <c r="L119" s="10">
        <v>1</v>
      </c>
      <c r="M119" s="10"/>
      <c r="O119" s="6">
        <f t="shared" si="7"/>
        <v>2</v>
      </c>
      <c r="P119" s="10">
        <f>COUNTIF(I119,"=te")</f>
        <v>1</v>
      </c>
      <c r="Q119" s="10">
        <f>COUNTIF(I119,"=ma")</f>
        <v>0</v>
      </c>
      <c r="R119" s="10">
        <f>COUNTIF(I119,"=f")+COUNTIF(I119,"=fa")</f>
        <v>0</v>
      </c>
      <c r="S119" s="6" t="s">
        <v>575</v>
      </c>
      <c r="T119" s="6">
        <v>1</v>
      </c>
      <c r="U119" s="6" t="s">
        <v>39</v>
      </c>
      <c r="V119" s="6" t="s">
        <v>162</v>
      </c>
      <c r="Y119" s="6" t="s">
        <v>576</v>
      </c>
    </row>
    <row r="120" spans="1:25" s="6" customFormat="1">
      <c r="A120" s="6">
        <v>119</v>
      </c>
      <c r="B120" s="9" t="s">
        <v>507</v>
      </c>
      <c r="C120" s="7">
        <v>10.5</v>
      </c>
      <c r="D120" s="8" t="s">
        <v>413</v>
      </c>
      <c r="E120" s="6" t="s">
        <v>638</v>
      </c>
      <c r="F120" s="6" t="s">
        <v>3</v>
      </c>
      <c r="H120" s="6" t="s">
        <v>558</v>
      </c>
      <c r="J120" s="10">
        <v>0</v>
      </c>
      <c r="K120" s="10"/>
      <c r="L120" s="10"/>
      <c r="M120" s="10"/>
      <c r="O120" s="6">
        <f t="shared" si="7"/>
        <v>1</v>
      </c>
      <c r="P120" s="10">
        <f t="shared" ref="P120:P161" si="14">COUNTIF(G120,"=te")</f>
        <v>0</v>
      </c>
      <c r="Q120" s="10">
        <f t="shared" ref="Q120:Q161" si="15">COUNTIF(G120,"=ma")</f>
        <v>0</v>
      </c>
      <c r="R120" s="10">
        <f t="shared" ref="R120:R161" si="16">COUNTIF(G120,"=f")+COUNTIF(G120,"=fa")</f>
        <v>0</v>
      </c>
      <c r="Y120" s="6" t="s">
        <v>568</v>
      </c>
    </row>
    <row r="121" spans="1:25" s="6" customFormat="1">
      <c r="A121" s="6">
        <v>120</v>
      </c>
      <c r="B121" s="9" t="s">
        <v>475</v>
      </c>
      <c r="C121" s="7">
        <v>11.25</v>
      </c>
      <c r="D121" s="8" t="s">
        <v>413</v>
      </c>
      <c r="E121" s="6" t="s">
        <v>638</v>
      </c>
      <c r="F121" s="6" t="s">
        <v>558</v>
      </c>
      <c r="G121" s="6" t="s">
        <v>7</v>
      </c>
      <c r="J121" s="10"/>
      <c r="K121" s="10">
        <v>1</v>
      </c>
      <c r="L121" s="10"/>
      <c r="M121" s="10"/>
      <c r="N121" s="10"/>
      <c r="O121" s="6">
        <f t="shared" si="7"/>
        <v>1</v>
      </c>
      <c r="P121" s="10">
        <f t="shared" si="14"/>
        <v>0</v>
      </c>
      <c r="Q121" s="10">
        <f t="shared" si="15"/>
        <v>1</v>
      </c>
      <c r="R121" s="10">
        <f t="shared" si="16"/>
        <v>0</v>
      </c>
    </row>
    <row r="122" spans="1:25" s="6" customFormat="1">
      <c r="A122" s="6">
        <v>121</v>
      </c>
      <c r="B122" s="9" t="s">
        <v>475</v>
      </c>
      <c r="C122" s="7">
        <v>11.35</v>
      </c>
      <c r="D122" s="8" t="s">
        <v>413</v>
      </c>
      <c r="E122" s="6" t="s">
        <v>638</v>
      </c>
      <c r="F122" s="6" t="s">
        <v>558</v>
      </c>
      <c r="G122" s="6" t="s">
        <v>7</v>
      </c>
      <c r="J122" s="10"/>
      <c r="K122" s="10">
        <v>1</v>
      </c>
      <c r="L122" s="10"/>
      <c r="M122" s="10"/>
      <c r="N122" s="10"/>
      <c r="O122" s="6">
        <f t="shared" si="7"/>
        <v>1</v>
      </c>
      <c r="P122" s="10">
        <f t="shared" si="14"/>
        <v>0</v>
      </c>
      <c r="Q122" s="10">
        <f t="shared" si="15"/>
        <v>1</v>
      </c>
      <c r="R122" s="10">
        <f t="shared" si="16"/>
        <v>0</v>
      </c>
    </row>
    <row r="123" spans="1:25" s="6" customFormat="1">
      <c r="A123" s="6">
        <v>122</v>
      </c>
      <c r="B123" s="9" t="s">
        <v>52</v>
      </c>
      <c r="C123" s="7">
        <v>11.4</v>
      </c>
      <c r="D123" s="8" t="s">
        <v>334</v>
      </c>
      <c r="E123" s="6" t="s">
        <v>636</v>
      </c>
      <c r="F123" s="6" t="s">
        <v>2</v>
      </c>
      <c r="J123" s="10"/>
      <c r="K123" s="10"/>
      <c r="L123" s="10"/>
      <c r="M123" s="10"/>
      <c r="N123" s="10"/>
      <c r="O123" s="6">
        <f t="shared" si="7"/>
        <v>0</v>
      </c>
      <c r="P123" s="10">
        <f t="shared" si="14"/>
        <v>0</v>
      </c>
      <c r="Q123" s="10">
        <f t="shared" si="15"/>
        <v>0</v>
      </c>
      <c r="R123" s="10">
        <f t="shared" si="16"/>
        <v>0</v>
      </c>
      <c r="T123" s="6">
        <v>1</v>
      </c>
      <c r="U123" s="6" t="s">
        <v>40</v>
      </c>
    </row>
    <row r="124" spans="1:25" s="6" customFormat="1">
      <c r="A124" s="6">
        <v>123</v>
      </c>
      <c r="B124" s="9" t="s">
        <v>431</v>
      </c>
      <c r="C124" s="6">
        <v>11.58</v>
      </c>
      <c r="D124" s="8" t="s">
        <v>121</v>
      </c>
      <c r="E124" s="6" t="s">
        <v>636</v>
      </c>
      <c r="F124" s="6" t="s">
        <v>2</v>
      </c>
      <c r="G124" s="6" t="s">
        <v>7</v>
      </c>
      <c r="J124" s="10"/>
      <c r="K124" s="10">
        <v>1</v>
      </c>
      <c r="L124" s="10"/>
      <c r="M124" s="10"/>
      <c r="N124" s="10"/>
      <c r="O124" s="6">
        <f t="shared" si="7"/>
        <v>1</v>
      </c>
      <c r="P124" s="10">
        <f t="shared" si="14"/>
        <v>0</v>
      </c>
      <c r="Q124" s="10">
        <f t="shared" si="15"/>
        <v>1</v>
      </c>
      <c r="R124" s="10">
        <f t="shared" si="16"/>
        <v>0</v>
      </c>
    </row>
    <row r="125" spans="1:25" s="6" customFormat="1">
      <c r="A125" s="6">
        <v>124</v>
      </c>
      <c r="B125" s="9" t="s">
        <v>432</v>
      </c>
      <c r="C125" s="6">
        <v>12.47</v>
      </c>
      <c r="D125" s="8" t="s">
        <v>262</v>
      </c>
      <c r="E125" s="6" t="s">
        <v>636</v>
      </c>
      <c r="F125" s="6" t="s">
        <v>2</v>
      </c>
      <c r="G125" s="6" t="s">
        <v>7</v>
      </c>
      <c r="J125" s="10"/>
      <c r="K125" s="10">
        <v>1</v>
      </c>
      <c r="L125" s="10"/>
      <c r="M125" s="10"/>
      <c r="N125" s="10"/>
      <c r="O125" s="6">
        <f t="shared" si="7"/>
        <v>1</v>
      </c>
      <c r="P125" s="10">
        <f t="shared" si="14"/>
        <v>0</v>
      </c>
      <c r="Q125" s="10">
        <f t="shared" si="15"/>
        <v>1</v>
      </c>
      <c r="R125" s="10">
        <f t="shared" si="16"/>
        <v>0</v>
      </c>
    </row>
    <row r="126" spans="1:25" s="6" customFormat="1">
      <c r="A126" s="6">
        <v>125</v>
      </c>
      <c r="B126" s="9" t="s">
        <v>406</v>
      </c>
      <c r="C126" s="6">
        <v>13.55</v>
      </c>
      <c r="D126" s="8" t="s">
        <v>407</v>
      </c>
      <c r="E126" s="6" t="s">
        <v>636</v>
      </c>
      <c r="F126" s="6" t="s">
        <v>2</v>
      </c>
      <c r="G126" s="6" t="s">
        <v>12</v>
      </c>
      <c r="J126" s="10"/>
      <c r="K126" s="10">
        <v>1</v>
      </c>
      <c r="L126" s="10"/>
      <c r="M126" s="10"/>
      <c r="N126" s="10"/>
      <c r="O126" s="6">
        <f t="shared" si="7"/>
        <v>1</v>
      </c>
      <c r="P126" s="10">
        <f t="shared" si="14"/>
        <v>1</v>
      </c>
      <c r="Q126" s="10">
        <f t="shared" si="15"/>
        <v>0</v>
      </c>
      <c r="R126" s="10">
        <f t="shared" si="16"/>
        <v>0</v>
      </c>
    </row>
    <row r="127" spans="1:25" s="6" customFormat="1">
      <c r="A127" s="6">
        <v>126</v>
      </c>
      <c r="B127" s="9" t="s">
        <v>53</v>
      </c>
      <c r="C127" s="6">
        <v>15.55</v>
      </c>
      <c r="D127" s="8" t="s">
        <v>255</v>
      </c>
      <c r="E127" s="6" t="s">
        <v>636</v>
      </c>
      <c r="F127" s="6" t="s">
        <v>2</v>
      </c>
      <c r="G127" s="6" t="s">
        <v>7</v>
      </c>
      <c r="H127" s="6" t="s">
        <v>3</v>
      </c>
      <c r="J127" s="10"/>
      <c r="K127" s="10">
        <v>1</v>
      </c>
      <c r="L127" s="10"/>
      <c r="M127" s="10"/>
      <c r="N127" s="10"/>
      <c r="O127" s="6">
        <f t="shared" si="7"/>
        <v>1</v>
      </c>
      <c r="P127" s="10">
        <f t="shared" si="14"/>
        <v>0</v>
      </c>
      <c r="Q127" s="10">
        <f t="shared" si="15"/>
        <v>1</v>
      </c>
      <c r="R127" s="10">
        <f t="shared" si="16"/>
        <v>0</v>
      </c>
      <c r="S127" s="6" t="s">
        <v>569</v>
      </c>
      <c r="T127" s="6">
        <v>1</v>
      </c>
      <c r="U127" s="6" t="s">
        <v>38</v>
      </c>
      <c r="V127" s="6">
        <v>0</v>
      </c>
      <c r="X127" s="6">
        <v>1</v>
      </c>
    </row>
    <row r="128" spans="1:25" s="6" customFormat="1">
      <c r="A128" s="6">
        <v>127</v>
      </c>
      <c r="B128" s="9" t="s">
        <v>642</v>
      </c>
      <c r="C128" s="7">
        <v>16.100000000000001</v>
      </c>
      <c r="D128" s="8" t="s">
        <v>643</v>
      </c>
      <c r="E128" s="6" t="s">
        <v>637</v>
      </c>
      <c r="F128" s="6" t="s">
        <v>2</v>
      </c>
      <c r="G128" s="6" t="s">
        <v>7</v>
      </c>
      <c r="J128" s="10"/>
      <c r="K128" s="10">
        <v>1</v>
      </c>
      <c r="L128" s="10"/>
      <c r="M128" s="10"/>
      <c r="N128" s="10"/>
      <c r="O128" s="6">
        <f t="shared" si="7"/>
        <v>1</v>
      </c>
      <c r="P128" s="10">
        <f t="shared" si="14"/>
        <v>0</v>
      </c>
      <c r="Q128" s="10">
        <f t="shared" si="15"/>
        <v>1</v>
      </c>
      <c r="R128" s="10">
        <f t="shared" si="16"/>
        <v>0</v>
      </c>
    </row>
    <row r="129" spans="1:25" s="6" customFormat="1">
      <c r="A129" s="6">
        <v>128</v>
      </c>
      <c r="B129" s="9" t="s">
        <v>433</v>
      </c>
      <c r="C129" s="6">
        <v>16.13</v>
      </c>
      <c r="D129" s="8" t="s">
        <v>351</v>
      </c>
      <c r="E129" s="6" t="s">
        <v>636</v>
      </c>
      <c r="F129" s="6" t="s">
        <v>3</v>
      </c>
      <c r="H129" s="6" t="s">
        <v>2</v>
      </c>
      <c r="I129" s="6" t="s">
        <v>7</v>
      </c>
      <c r="J129" s="10">
        <v>1</v>
      </c>
      <c r="K129" s="10"/>
      <c r="L129" s="10"/>
      <c r="M129" s="10"/>
      <c r="N129" s="10"/>
      <c r="O129" s="6">
        <f t="shared" si="7"/>
        <v>1</v>
      </c>
      <c r="P129" s="10">
        <f t="shared" si="14"/>
        <v>0</v>
      </c>
      <c r="Q129" s="10">
        <f t="shared" si="15"/>
        <v>0</v>
      </c>
      <c r="R129" s="10">
        <f t="shared" si="16"/>
        <v>0</v>
      </c>
      <c r="X129" s="6">
        <v>1</v>
      </c>
      <c r="Y129" s="6" t="s">
        <v>568</v>
      </c>
    </row>
    <row r="130" spans="1:25" s="6" customFormat="1">
      <c r="A130" s="6">
        <v>130</v>
      </c>
      <c r="B130" s="9" t="s">
        <v>54</v>
      </c>
      <c r="C130" s="6">
        <v>16.55</v>
      </c>
      <c r="D130" s="8" t="s">
        <v>21</v>
      </c>
      <c r="E130" s="6" t="s">
        <v>636</v>
      </c>
      <c r="F130" s="6" t="s">
        <v>2</v>
      </c>
      <c r="H130" s="6" t="s">
        <v>2</v>
      </c>
      <c r="I130" s="6" t="s">
        <v>12</v>
      </c>
      <c r="J130" s="10">
        <v>0</v>
      </c>
      <c r="K130" s="10"/>
      <c r="L130" s="10"/>
      <c r="M130" s="10"/>
      <c r="N130" s="10"/>
      <c r="O130" s="6">
        <f t="shared" ref="O130:O193" si="17">COUNT(J130:M130)</f>
        <v>1</v>
      </c>
      <c r="P130" s="10">
        <f t="shared" si="14"/>
        <v>0</v>
      </c>
      <c r="Q130" s="10">
        <f t="shared" si="15"/>
        <v>0</v>
      </c>
      <c r="R130" s="10">
        <f t="shared" si="16"/>
        <v>0</v>
      </c>
      <c r="S130" s="6" t="s">
        <v>575</v>
      </c>
      <c r="T130" s="6">
        <v>1</v>
      </c>
      <c r="U130" s="6" t="s">
        <v>38</v>
      </c>
      <c r="X130" s="6">
        <v>1</v>
      </c>
      <c r="Y130" s="6" t="s">
        <v>576</v>
      </c>
    </row>
    <row r="131" spans="1:25" s="6" customFormat="1">
      <c r="A131" s="6">
        <v>129</v>
      </c>
      <c r="B131" s="9" t="s">
        <v>54</v>
      </c>
      <c r="C131" s="6">
        <v>16.55</v>
      </c>
      <c r="D131" s="8" t="s">
        <v>242</v>
      </c>
      <c r="E131" s="6" t="s">
        <v>636</v>
      </c>
      <c r="F131" s="6" t="s">
        <v>3</v>
      </c>
      <c r="H131" s="6" t="s">
        <v>2</v>
      </c>
      <c r="J131" s="10">
        <v>0</v>
      </c>
      <c r="K131" s="10"/>
      <c r="L131" s="10"/>
      <c r="M131" s="10"/>
      <c r="N131" s="10"/>
      <c r="O131" s="6">
        <f t="shared" si="17"/>
        <v>1</v>
      </c>
      <c r="P131" s="10">
        <f t="shared" si="14"/>
        <v>0</v>
      </c>
      <c r="Q131" s="10">
        <f t="shared" si="15"/>
        <v>0</v>
      </c>
      <c r="R131" s="10">
        <f t="shared" si="16"/>
        <v>0</v>
      </c>
      <c r="T131" s="6">
        <v>1</v>
      </c>
      <c r="U131" s="6" t="s">
        <v>41</v>
      </c>
      <c r="V131" s="6" t="s">
        <v>163</v>
      </c>
      <c r="X131" s="6">
        <v>1</v>
      </c>
      <c r="Y131" s="6" t="s">
        <v>568</v>
      </c>
    </row>
    <row r="132" spans="1:25" s="6" customFormat="1">
      <c r="A132" s="6">
        <v>131</v>
      </c>
      <c r="B132" s="9" t="s">
        <v>434</v>
      </c>
      <c r="C132" s="7">
        <v>17.100000000000001</v>
      </c>
      <c r="D132" s="8" t="s">
        <v>121</v>
      </c>
      <c r="E132" s="6" t="s">
        <v>636</v>
      </c>
      <c r="F132" s="6" t="s">
        <v>3</v>
      </c>
      <c r="H132" s="6" t="s">
        <v>2</v>
      </c>
      <c r="I132" s="6" t="s">
        <v>7</v>
      </c>
      <c r="J132" s="10">
        <v>1</v>
      </c>
      <c r="K132" s="10"/>
      <c r="L132" s="10"/>
      <c r="M132" s="10"/>
      <c r="N132" s="10"/>
      <c r="O132" s="6">
        <f t="shared" si="17"/>
        <v>1</v>
      </c>
      <c r="P132" s="10">
        <f t="shared" si="14"/>
        <v>0</v>
      </c>
      <c r="Q132" s="10">
        <f t="shared" si="15"/>
        <v>0</v>
      </c>
      <c r="R132" s="10">
        <f t="shared" si="16"/>
        <v>0</v>
      </c>
      <c r="Y132" s="6" t="s">
        <v>568</v>
      </c>
    </row>
    <row r="133" spans="1:25" s="6" customFormat="1">
      <c r="A133" s="6">
        <v>132</v>
      </c>
      <c r="B133" s="9" t="s">
        <v>408</v>
      </c>
      <c r="C133" s="6">
        <v>17.22</v>
      </c>
      <c r="D133" s="8" t="s">
        <v>357</v>
      </c>
      <c r="E133" s="6" t="s">
        <v>636</v>
      </c>
      <c r="F133" s="6" t="s">
        <v>2</v>
      </c>
      <c r="G133" s="6" t="s">
        <v>7</v>
      </c>
      <c r="J133" s="10"/>
      <c r="K133" s="10"/>
      <c r="L133" s="10">
        <v>1</v>
      </c>
      <c r="M133" s="10"/>
      <c r="N133" s="10"/>
      <c r="O133" s="6">
        <f t="shared" si="17"/>
        <v>1</v>
      </c>
      <c r="P133" s="10">
        <f t="shared" si="14"/>
        <v>0</v>
      </c>
      <c r="Q133" s="10">
        <f t="shared" si="15"/>
        <v>1</v>
      </c>
      <c r="R133" s="10">
        <f t="shared" si="16"/>
        <v>0</v>
      </c>
    </row>
    <row r="134" spans="1:25" s="6" customFormat="1">
      <c r="A134" s="6">
        <v>133</v>
      </c>
      <c r="B134" s="9" t="s">
        <v>408</v>
      </c>
      <c r="C134" s="6">
        <v>17.22</v>
      </c>
      <c r="D134" s="8" t="s">
        <v>407</v>
      </c>
      <c r="E134" s="6" t="s">
        <v>636</v>
      </c>
      <c r="F134" s="6" t="s">
        <v>2</v>
      </c>
      <c r="G134" s="6" t="s">
        <v>12</v>
      </c>
      <c r="J134" s="10"/>
      <c r="K134" s="10">
        <v>1</v>
      </c>
      <c r="L134" s="10"/>
      <c r="M134" s="10"/>
      <c r="N134" s="10"/>
      <c r="O134" s="6">
        <f t="shared" si="17"/>
        <v>1</v>
      </c>
      <c r="P134" s="10">
        <f t="shared" si="14"/>
        <v>1</v>
      </c>
      <c r="Q134" s="10">
        <f t="shared" si="15"/>
        <v>0</v>
      </c>
      <c r="R134" s="10">
        <f t="shared" si="16"/>
        <v>0</v>
      </c>
    </row>
    <row r="135" spans="1:25" s="6" customFormat="1">
      <c r="A135" s="6">
        <v>134</v>
      </c>
      <c r="B135" s="9" t="s">
        <v>55</v>
      </c>
      <c r="C135" s="6">
        <v>17.32</v>
      </c>
      <c r="D135" s="8" t="s">
        <v>121</v>
      </c>
      <c r="E135" s="6" t="s">
        <v>636</v>
      </c>
      <c r="F135" s="6" t="s">
        <v>2</v>
      </c>
      <c r="G135" s="6" t="s">
        <v>12</v>
      </c>
      <c r="J135" s="10"/>
      <c r="K135" s="10">
        <v>1</v>
      </c>
      <c r="L135" s="10"/>
      <c r="M135" s="10"/>
      <c r="N135" s="10"/>
      <c r="O135" s="6">
        <f t="shared" si="17"/>
        <v>1</v>
      </c>
      <c r="P135" s="10">
        <f t="shared" si="14"/>
        <v>1</v>
      </c>
      <c r="Q135" s="10">
        <f t="shared" si="15"/>
        <v>0</v>
      </c>
      <c r="R135" s="10">
        <f t="shared" si="16"/>
        <v>0</v>
      </c>
      <c r="T135" s="6">
        <v>1</v>
      </c>
      <c r="U135" s="6" t="s">
        <v>41</v>
      </c>
    </row>
    <row r="136" spans="1:25" s="6" customFormat="1">
      <c r="A136" s="6">
        <v>135</v>
      </c>
      <c r="B136" s="9" t="s">
        <v>435</v>
      </c>
      <c r="C136" s="6">
        <v>17.39</v>
      </c>
      <c r="D136" s="8" t="s">
        <v>262</v>
      </c>
      <c r="E136" s="6" t="s">
        <v>636</v>
      </c>
      <c r="F136" s="6" t="s">
        <v>2</v>
      </c>
      <c r="G136" s="6" t="s">
        <v>7</v>
      </c>
      <c r="J136" s="10"/>
      <c r="K136" s="10">
        <v>1</v>
      </c>
      <c r="L136" s="10"/>
      <c r="M136" s="10"/>
      <c r="N136" s="10"/>
      <c r="O136" s="6">
        <f t="shared" si="17"/>
        <v>1</v>
      </c>
      <c r="P136" s="10">
        <f t="shared" si="14"/>
        <v>0</v>
      </c>
      <c r="Q136" s="10">
        <f t="shared" si="15"/>
        <v>1</v>
      </c>
      <c r="R136" s="10">
        <f t="shared" si="16"/>
        <v>0</v>
      </c>
      <c r="X136" s="10"/>
    </row>
    <row r="137" spans="1:25" s="6" customFormat="1">
      <c r="A137" s="6">
        <v>136</v>
      </c>
      <c r="B137" s="9" t="s">
        <v>534</v>
      </c>
      <c r="C137" s="6">
        <v>18.239999999999998</v>
      </c>
      <c r="D137" s="8" t="s">
        <v>512</v>
      </c>
      <c r="E137" s="6" t="s">
        <v>639</v>
      </c>
      <c r="F137" s="6" t="s">
        <v>533</v>
      </c>
      <c r="J137" s="10"/>
      <c r="K137" s="10"/>
      <c r="L137" s="10"/>
      <c r="M137" s="10">
        <v>1</v>
      </c>
      <c r="N137" s="10"/>
      <c r="O137" s="6">
        <f t="shared" si="17"/>
        <v>1</v>
      </c>
      <c r="P137" s="10">
        <f t="shared" si="14"/>
        <v>0</v>
      </c>
      <c r="Q137" s="10">
        <f t="shared" si="15"/>
        <v>0</v>
      </c>
      <c r="R137" s="10">
        <f t="shared" si="16"/>
        <v>0</v>
      </c>
      <c r="W137" s="10"/>
    </row>
    <row r="138" spans="1:25" s="6" customFormat="1">
      <c r="A138" s="6">
        <v>137</v>
      </c>
      <c r="B138" s="9" t="s">
        <v>409</v>
      </c>
      <c r="C138" s="6">
        <v>19.28</v>
      </c>
      <c r="D138" s="8" t="s">
        <v>262</v>
      </c>
      <c r="E138" s="6" t="s">
        <v>636</v>
      </c>
      <c r="F138" s="6" t="s">
        <v>2</v>
      </c>
      <c r="G138" s="6" t="s">
        <v>12</v>
      </c>
      <c r="J138" s="10"/>
      <c r="K138" s="10">
        <v>1</v>
      </c>
      <c r="L138" s="10"/>
      <c r="M138" s="10"/>
      <c r="N138" s="10"/>
      <c r="O138" s="6">
        <f t="shared" si="17"/>
        <v>1</v>
      </c>
      <c r="P138" s="10">
        <f t="shared" si="14"/>
        <v>1</v>
      </c>
      <c r="Q138" s="10">
        <f t="shared" si="15"/>
        <v>0</v>
      </c>
      <c r="R138" s="10">
        <f t="shared" si="16"/>
        <v>0</v>
      </c>
    </row>
    <row r="139" spans="1:25" s="6" customFormat="1">
      <c r="A139" s="6">
        <v>138</v>
      </c>
      <c r="B139" s="9" t="s">
        <v>56</v>
      </c>
      <c r="C139" s="7">
        <v>19.5</v>
      </c>
      <c r="D139" s="8" t="s">
        <v>284</v>
      </c>
      <c r="E139" s="6" t="s">
        <v>636</v>
      </c>
      <c r="F139" s="6" t="s">
        <v>2</v>
      </c>
      <c r="G139" s="6" t="s">
        <v>17</v>
      </c>
      <c r="J139" s="10"/>
      <c r="K139" s="10"/>
      <c r="L139" s="10"/>
      <c r="M139" s="10">
        <v>1</v>
      </c>
      <c r="N139" s="10"/>
      <c r="O139" s="6">
        <f t="shared" si="17"/>
        <v>1</v>
      </c>
      <c r="P139" s="10">
        <f t="shared" si="14"/>
        <v>0</v>
      </c>
      <c r="Q139" s="10">
        <f t="shared" si="15"/>
        <v>0</v>
      </c>
      <c r="R139" s="10">
        <f t="shared" si="16"/>
        <v>1</v>
      </c>
      <c r="T139" s="6">
        <v>1</v>
      </c>
      <c r="U139" s="6" t="s">
        <v>39</v>
      </c>
    </row>
    <row r="140" spans="1:25" s="6" customFormat="1">
      <c r="A140" s="6">
        <v>139</v>
      </c>
      <c r="B140" s="9" t="s">
        <v>57</v>
      </c>
      <c r="C140" s="6">
        <v>19.52</v>
      </c>
      <c r="D140" s="8" t="s">
        <v>244</v>
      </c>
      <c r="E140" s="6" t="s">
        <v>636</v>
      </c>
      <c r="F140" s="6" t="s">
        <v>2</v>
      </c>
      <c r="J140" s="10"/>
      <c r="K140" s="10"/>
      <c r="L140" s="10"/>
      <c r="M140" s="10">
        <v>1</v>
      </c>
      <c r="N140" s="10"/>
      <c r="O140" s="6">
        <f t="shared" si="17"/>
        <v>1</v>
      </c>
      <c r="P140" s="10">
        <f t="shared" si="14"/>
        <v>0</v>
      </c>
      <c r="Q140" s="10">
        <f t="shared" si="15"/>
        <v>0</v>
      </c>
      <c r="R140" s="10">
        <f t="shared" si="16"/>
        <v>0</v>
      </c>
    </row>
    <row r="141" spans="1:25" s="6" customFormat="1">
      <c r="A141" s="6">
        <v>140</v>
      </c>
      <c r="B141" s="9" t="s">
        <v>58</v>
      </c>
      <c r="C141" s="6">
        <v>19.59</v>
      </c>
      <c r="D141" s="8" t="s">
        <v>255</v>
      </c>
      <c r="E141" s="6" t="s">
        <v>636</v>
      </c>
      <c r="F141" s="6" t="s">
        <v>2</v>
      </c>
      <c r="G141" s="6" t="s">
        <v>12</v>
      </c>
      <c r="H141" s="6" t="s">
        <v>3</v>
      </c>
      <c r="J141" s="10"/>
      <c r="K141" s="10">
        <v>1</v>
      </c>
      <c r="L141" s="10"/>
      <c r="M141" s="10"/>
      <c r="N141" s="10"/>
      <c r="O141" s="6">
        <f t="shared" si="17"/>
        <v>1</v>
      </c>
      <c r="P141" s="10">
        <f t="shared" si="14"/>
        <v>1</v>
      </c>
      <c r="Q141" s="10">
        <f t="shared" si="15"/>
        <v>0</v>
      </c>
      <c r="R141" s="10">
        <f t="shared" si="16"/>
        <v>0</v>
      </c>
      <c r="T141" s="6">
        <v>1</v>
      </c>
      <c r="U141" s="6" t="s">
        <v>41</v>
      </c>
      <c r="V141" s="6">
        <v>0</v>
      </c>
    </row>
    <row r="142" spans="1:25" s="6" customFormat="1">
      <c r="A142" s="6">
        <v>141</v>
      </c>
      <c r="B142" s="9" t="s">
        <v>59</v>
      </c>
      <c r="C142" s="6">
        <v>21.14</v>
      </c>
      <c r="D142" s="8" t="s">
        <v>239</v>
      </c>
      <c r="E142" s="6" t="s">
        <v>636</v>
      </c>
      <c r="F142" s="6" t="s">
        <v>2</v>
      </c>
      <c r="G142" s="6" t="s">
        <v>7</v>
      </c>
      <c r="J142" s="10"/>
      <c r="K142" s="10">
        <v>1</v>
      </c>
      <c r="L142" s="10"/>
      <c r="M142" s="10"/>
      <c r="N142" s="10"/>
      <c r="O142" s="6">
        <f t="shared" si="17"/>
        <v>1</v>
      </c>
      <c r="P142" s="10">
        <f t="shared" si="14"/>
        <v>0</v>
      </c>
      <c r="Q142" s="10">
        <f t="shared" si="15"/>
        <v>1</v>
      </c>
      <c r="R142" s="10">
        <f t="shared" si="16"/>
        <v>0</v>
      </c>
      <c r="T142" s="6">
        <v>1</v>
      </c>
      <c r="U142" s="6" t="s">
        <v>38</v>
      </c>
    </row>
    <row r="143" spans="1:25" s="6" customFormat="1">
      <c r="A143" s="6">
        <v>142</v>
      </c>
      <c r="B143" s="9" t="s">
        <v>314</v>
      </c>
      <c r="C143" s="6">
        <v>21.17</v>
      </c>
      <c r="D143" s="8" t="s">
        <v>308</v>
      </c>
      <c r="E143" s="6" t="s">
        <v>636</v>
      </c>
      <c r="F143" s="6" t="s">
        <v>3</v>
      </c>
      <c r="G143" s="6" t="s">
        <v>97</v>
      </c>
      <c r="H143" s="6" t="s">
        <v>2</v>
      </c>
      <c r="I143" s="6" t="s">
        <v>7</v>
      </c>
      <c r="J143" s="10">
        <v>1</v>
      </c>
      <c r="K143" s="10"/>
      <c r="L143" s="10"/>
      <c r="M143" s="10"/>
      <c r="N143" s="10"/>
      <c r="O143" s="6">
        <f t="shared" si="17"/>
        <v>1</v>
      </c>
      <c r="P143" s="10">
        <f t="shared" si="14"/>
        <v>0</v>
      </c>
      <c r="Q143" s="10">
        <f t="shared" si="15"/>
        <v>0</v>
      </c>
      <c r="R143" s="10">
        <f t="shared" si="16"/>
        <v>0</v>
      </c>
      <c r="S143" s="6" t="s">
        <v>338</v>
      </c>
      <c r="W143" s="6">
        <v>1</v>
      </c>
      <c r="Y143" s="6" t="s">
        <v>568</v>
      </c>
    </row>
    <row r="144" spans="1:25" s="6" customFormat="1">
      <c r="A144" s="6">
        <v>143</v>
      </c>
      <c r="B144" s="9" t="s">
        <v>61</v>
      </c>
      <c r="C144" s="6">
        <v>21.27</v>
      </c>
      <c r="D144" s="8" t="s">
        <v>298</v>
      </c>
      <c r="E144" s="6" t="s">
        <v>636</v>
      </c>
      <c r="F144" s="6" t="s">
        <v>2</v>
      </c>
      <c r="G144" s="6" t="s">
        <v>12</v>
      </c>
      <c r="J144" s="10"/>
      <c r="K144" s="10"/>
      <c r="L144" s="10"/>
      <c r="M144" s="10">
        <v>1</v>
      </c>
      <c r="N144" s="10"/>
      <c r="O144" s="6">
        <f t="shared" si="17"/>
        <v>1</v>
      </c>
      <c r="P144" s="10">
        <f t="shared" si="14"/>
        <v>1</v>
      </c>
      <c r="Q144" s="10">
        <f t="shared" si="15"/>
        <v>0</v>
      </c>
      <c r="R144" s="10">
        <f t="shared" si="16"/>
        <v>0</v>
      </c>
      <c r="T144" s="6">
        <v>1</v>
      </c>
      <c r="U144" s="6" t="s">
        <v>38</v>
      </c>
    </row>
    <row r="145" spans="1:25" s="6" customFormat="1">
      <c r="A145" s="6">
        <v>144</v>
      </c>
      <c r="B145" s="9" t="s">
        <v>63</v>
      </c>
      <c r="C145" s="6">
        <v>21.34</v>
      </c>
      <c r="D145" s="8" t="s">
        <v>278</v>
      </c>
      <c r="E145" s="6" t="s">
        <v>636</v>
      </c>
      <c r="F145" s="6" t="s">
        <v>2</v>
      </c>
      <c r="G145" s="6" t="s">
        <v>12</v>
      </c>
      <c r="J145" s="10"/>
      <c r="K145" s="10">
        <v>1</v>
      </c>
      <c r="L145" s="10"/>
      <c r="M145" s="10"/>
      <c r="N145" s="10"/>
      <c r="O145" s="6">
        <f t="shared" si="17"/>
        <v>1</v>
      </c>
      <c r="P145" s="10">
        <f t="shared" si="14"/>
        <v>1</v>
      </c>
      <c r="Q145" s="10">
        <f t="shared" si="15"/>
        <v>0</v>
      </c>
      <c r="R145" s="10">
        <f t="shared" si="16"/>
        <v>0</v>
      </c>
      <c r="T145" s="6">
        <v>1</v>
      </c>
      <c r="U145" s="6" t="s">
        <v>41</v>
      </c>
    </row>
    <row r="146" spans="1:25" s="6" customFormat="1">
      <c r="A146" s="6">
        <v>145</v>
      </c>
      <c r="B146" s="9" t="s">
        <v>64</v>
      </c>
      <c r="C146" s="7">
        <v>21.4</v>
      </c>
      <c r="D146" s="8" t="s">
        <v>302</v>
      </c>
      <c r="E146" s="6" t="s">
        <v>636</v>
      </c>
      <c r="F146" s="6" t="s">
        <v>2</v>
      </c>
      <c r="G146" s="6" t="s">
        <v>65</v>
      </c>
      <c r="J146" s="10"/>
      <c r="K146" s="10"/>
      <c r="L146" s="10"/>
      <c r="M146" s="10"/>
      <c r="N146" s="10"/>
      <c r="O146" s="6">
        <f t="shared" si="17"/>
        <v>0</v>
      </c>
      <c r="P146" s="10">
        <f t="shared" si="14"/>
        <v>0</v>
      </c>
      <c r="Q146" s="10">
        <f t="shared" si="15"/>
        <v>0</v>
      </c>
      <c r="R146" s="10">
        <f t="shared" si="16"/>
        <v>0</v>
      </c>
      <c r="S146" s="6" t="s">
        <v>165</v>
      </c>
      <c r="T146" s="6">
        <v>1</v>
      </c>
      <c r="U146" s="6" t="s">
        <v>41</v>
      </c>
    </row>
    <row r="147" spans="1:25" s="6" customFormat="1">
      <c r="A147" s="6">
        <v>146</v>
      </c>
      <c r="B147" s="9" t="s">
        <v>66</v>
      </c>
      <c r="C147" s="6">
        <v>22.17</v>
      </c>
      <c r="D147" s="8" t="s">
        <v>264</v>
      </c>
      <c r="E147" s="6" t="s">
        <v>636</v>
      </c>
      <c r="F147" s="6" t="s">
        <v>3</v>
      </c>
      <c r="H147" s="6" t="s">
        <v>2</v>
      </c>
      <c r="I147" s="6" t="s">
        <v>7</v>
      </c>
      <c r="J147" s="10">
        <v>1</v>
      </c>
      <c r="K147" s="10"/>
      <c r="L147" s="10"/>
      <c r="M147" s="10">
        <v>1</v>
      </c>
      <c r="N147" s="10"/>
      <c r="O147" s="6">
        <f t="shared" si="17"/>
        <v>2</v>
      </c>
      <c r="P147" s="10">
        <f t="shared" si="14"/>
        <v>0</v>
      </c>
      <c r="Q147" s="10">
        <f t="shared" si="15"/>
        <v>0</v>
      </c>
      <c r="R147" s="10">
        <f t="shared" si="16"/>
        <v>0</v>
      </c>
      <c r="Y147" s="6" t="s">
        <v>568</v>
      </c>
    </row>
    <row r="148" spans="1:25" s="6" customFormat="1">
      <c r="A148" s="6">
        <v>147</v>
      </c>
      <c r="B148" s="9" t="s">
        <v>67</v>
      </c>
      <c r="C148" s="6">
        <v>22.43</v>
      </c>
      <c r="D148" s="8" t="s">
        <v>240</v>
      </c>
      <c r="E148" s="6" t="s">
        <v>636</v>
      </c>
      <c r="F148" s="6" t="s">
        <v>2</v>
      </c>
      <c r="G148" s="6" t="s">
        <v>7</v>
      </c>
      <c r="H148" s="6" t="s">
        <v>3</v>
      </c>
      <c r="J148" s="10"/>
      <c r="K148" s="10">
        <v>1</v>
      </c>
      <c r="L148" s="10"/>
      <c r="M148" s="10"/>
      <c r="N148" s="10"/>
      <c r="O148" s="6">
        <f t="shared" si="17"/>
        <v>1</v>
      </c>
      <c r="P148" s="10">
        <f t="shared" si="14"/>
        <v>0</v>
      </c>
      <c r="Q148" s="10">
        <f t="shared" si="15"/>
        <v>1</v>
      </c>
      <c r="R148" s="10">
        <f t="shared" si="16"/>
        <v>0</v>
      </c>
      <c r="S148" s="8" t="s">
        <v>310</v>
      </c>
      <c r="T148" s="6">
        <v>1</v>
      </c>
      <c r="U148" s="6" t="s">
        <v>38</v>
      </c>
      <c r="V148" s="6">
        <v>1</v>
      </c>
    </row>
    <row r="149" spans="1:25" s="6" customFormat="1">
      <c r="A149" s="6">
        <v>148</v>
      </c>
      <c r="B149" s="9" t="s">
        <v>68</v>
      </c>
      <c r="C149" s="6">
        <v>1.1200000000000001</v>
      </c>
      <c r="D149" s="8" t="s">
        <v>288</v>
      </c>
      <c r="E149" s="6" t="s">
        <v>636</v>
      </c>
      <c r="F149" s="6" t="s">
        <v>2</v>
      </c>
      <c r="G149" s="6" t="s">
        <v>69</v>
      </c>
      <c r="J149" s="10"/>
      <c r="K149" s="10">
        <v>1</v>
      </c>
      <c r="L149" s="10"/>
      <c r="M149" s="10"/>
      <c r="N149" s="10"/>
      <c r="O149" s="6">
        <f t="shared" si="17"/>
        <v>1</v>
      </c>
      <c r="P149" s="10">
        <f t="shared" si="14"/>
        <v>0</v>
      </c>
      <c r="Q149" s="10">
        <f t="shared" si="15"/>
        <v>0</v>
      </c>
      <c r="R149" s="10">
        <f t="shared" si="16"/>
        <v>0</v>
      </c>
      <c r="T149" s="6">
        <v>1</v>
      </c>
      <c r="U149" s="6" t="s">
        <v>41</v>
      </c>
    </row>
    <row r="150" spans="1:25" s="6" customFormat="1">
      <c r="A150" s="6">
        <v>149</v>
      </c>
      <c r="B150" s="9" t="s">
        <v>410</v>
      </c>
      <c r="C150" s="6">
        <v>1.18</v>
      </c>
      <c r="D150" s="8" t="s">
        <v>308</v>
      </c>
      <c r="E150" s="6" t="s">
        <v>636</v>
      </c>
      <c r="F150" s="6" t="s">
        <v>2</v>
      </c>
      <c r="G150" s="6" t="s">
        <v>12</v>
      </c>
      <c r="J150" s="10"/>
      <c r="K150" s="10">
        <v>1</v>
      </c>
      <c r="L150" s="10"/>
      <c r="M150" s="10"/>
      <c r="N150" s="10"/>
      <c r="O150" s="6">
        <f t="shared" si="17"/>
        <v>1</v>
      </c>
      <c r="P150" s="10">
        <f t="shared" si="14"/>
        <v>1</v>
      </c>
      <c r="Q150" s="10">
        <f t="shared" si="15"/>
        <v>0</v>
      </c>
      <c r="R150" s="10">
        <f t="shared" si="16"/>
        <v>0</v>
      </c>
    </row>
    <row r="151" spans="1:25" s="6" customFormat="1">
      <c r="A151" s="6">
        <v>150</v>
      </c>
      <c r="B151" s="9" t="s">
        <v>411</v>
      </c>
      <c r="C151" s="6">
        <v>2.58</v>
      </c>
      <c r="D151" s="8" t="s">
        <v>305</v>
      </c>
      <c r="E151" s="6" t="s">
        <v>636</v>
      </c>
      <c r="F151" s="6" t="s">
        <v>2</v>
      </c>
      <c r="G151" s="6" t="s">
        <v>12</v>
      </c>
      <c r="J151" s="10"/>
      <c r="K151" s="10">
        <v>1</v>
      </c>
      <c r="L151" s="10"/>
      <c r="M151" s="10"/>
      <c r="N151" s="10"/>
      <c r="O151" s="6">
        <f t="shared" si="17"/>
        <v>1</v>
      </c>
      <c r="P151" s="10">
        <f t="shared" si="14"/>
        <v>1</v>
      </c>
      <c r="Q151" s="10">
        <f t="shared" si="15"/>
        <v>0</v>
      </c>
      <c r="R151" s="10">
        <f t="shared" si="16"/>
        <v>0</v>
      </c>
    </row>
    <row r="152" spans="1:25" s="6" customFormat="1">
      <c r="A152" s="6">
        <v>151</v>
      </c>
      <c r="B152" s="9" t="s">
        <v>70</v>
      </c>
      <c r="C152" s="6">
        <v>3.33</v>
      </c>
      <c r="D152" s="8" t="s">
        <v>304</v>
      </c>
      <c r="E152" s="6" t="s">
        <v>636</v>
      </c>
      <c r="F152" s="6" t="s">
        <v>2</v>
      </c>
      <c r="J152" s="10"/>
      <c r="K152" s="10"/>
      <c r="L152" s="10"/>
      <c r="M152" s="10">
        <v>1</v>
      </c>
      <c r="N152" s="10"/>
      <c r="O152" s="6">
        <f t="shared" si="17"/>
        <v>1</v>
      </c>
      <c r="P152" s="10">
        <f t="shared" si="14"/>
        <v>0</v>
      </c>
      <c r="Q152" s="10">
        <f t="shared" si="15"/>
        <v>0</v>
      </c>
      <c r="R152" s="10">
        <f t="shared" si="16"/>
        <v>0</v>
      </c>
      <c r="T152" s="6">
        <v>1</v>
      </c>
      <c r="U152" s="6" t="s">
        <v>38</v>
      </c>
    </row>
    <row r="153" spans="1:25" s="6" customFormat="1">
      <c r="A153" s="6">
        <v>152</v>
      </c>
      <c r="B153" s="9" t="s">
        <v>198</v>
      </c>
      <c r="C153" s="6">
        <v>0.17</v>
      </c>
      <c r="D153" s="8" t="s">
        <v>239</v>
      </c>
      <c r="E153" s="6" t="s">
        <v>636</v>
      </c>
      <c r="F153" s="6" t="s">
        <v>3</v>
      </c>
      <c r="G153" s="6" t="s">
        <v>450</v>
      </c>
      <c r="H153" s="6" t="s">
        <v>2</v>
      </c>
      <c r="J153" s="10">
        <v>1</v>
      </c>
      <c r="K153" s="10"/>
      <c r="L153" s="10"/>
      <c r="M153" s="10">
        <v>1</v>
      </c>
      <c r="N153" s="10"/>
      <c r="O153" s="6">
        <f t="shared" si="17"/>
        <v>2</v>
      </c>
      <c r="P153" s="10">
        <f t="shared" si="14"/>
        <v>0</v>
      </c>
      <c r="Q153" s="10">
        <f t="shared" si="15"/>
        <v>0</v>
      </c>
      <c r="R153" s="10">
        <f t="shared" si="16"/>
        <v>0</v>
      </c>
      <c r="T153" s="6">
        <v>1</v>
      </c>
      <c r="U153" s="6" t="s">
        <v>38</v>
      </c>
      <c r="W153" s="6">
        <v>1</v>
      </c>
      <c r="X153" s="6">
        <v>1</v>
      </c>
      <c r="Y153" s="6" t="s">
        <v>568</v>
      </c>
    </row>
    <row r="154" spans="1:25" s="6" customFormat="1">
      <c r="A154" s="6">
        <v>154</v>
      </c>
      <c r="B154" s="9" t="s">
        <v>199</v>
      </c>
      <c r="C154" s="7">
        <v>1.1000000000000001</v>
      </c>
      <c r="D154" s="8" t="s">
        <v>21</v>
      </c>
      <c r="E154" s="6" t="s">
        <v>636</v>
      </c>
      <c r="F154" s="6" t="s">
        <v>2</v>
      </c>
      <c r="G154" s="6" t="s">
        <v>7</v>
      </c>
      <c r="H154" s="6" t="s">
        <v>2</v>
      </c>
      <c r="I154" s="6" t="s">
        <v>12</v>
      </c>
      <c r="J154" s="10">
        <v>0</v>
      </c>
      <c r="K154" s="10"/>
      <c r="L154" s="10"/>
      <c r="M154" s="10"/>
      <c r="N154" s="10"/>
      <c r="O154" s="6">
        <f t="shared" si="17"/>
        <v>1</v>
      </c>
      <c r="P154" s="10">
        <f t="shared" si="14"/>
        <v>0</v>
      </c>
      <c r="Q154" s="10">
        <f t="shared" si="15"/>
        <v>1</v>
      </c>
      <c r="R154" s="10">
        <f t="shared" si="16"/>
        <v>0</v>
      </c>
      <c r="S154" s="6" t="s">
        <v>577</v>
      </c>
      <c r="T154" s="6">
        <v>1</v>
      </c>
      <c r="U154" s="6" t="s">
        <v>38</v>
      </c>
      <c r="Y154" s="6" t="s">
        <v>576</v>
      </c>
    </row>
    <row r="155" spans="1:25" s="6" customFormat="1">
      <c r="A155" s="6">
        <v>153</v>
      </c>
      <c r="B155" s="9" t="s">
        <v>199</v>
      </c>
      <c r="C155" s="7">
        <v>1.1000000000000001</v>
      </c>
      <c r="D155" s="8" t="s">
        <v>242</v>
      </c>
      <c r="E155" s="6" t="s">
        <v>636</v>
      </c>
      <c r="F155" s="6" t="s">
        <v>3</v>
      </c>
      <c r="G155" s="6" t="s">
        <v>97</v>
      </c>
      <c r="H155" s="6" t="s">
        <v>2</v>
      </c>
      <c r="I155" s="6" t="s">
        <v>7</v>
      </c>
      <c r="J155" s="10">
        <v>1</v>
      </c>
      <c r="K155" s="10"/>
      <c r="L155" s="10"/>
      <c r="M155" s="10"/>
      <c r="N155" s="10"/>
      <c r="O155" s="6">
        <f t="shared" si="17"/>
        <v>1</v>
      </c>
      <c r="P155" s="10">
        <f t="shared" si="14"/>
        <v>0</v>
      </c>
      <c r="Q155" s="10">
        <f t="shared" si="15"/>
        <v>0</v>
      </c>
      <c r="R155" s="10">
        <f t="shared" si="16"/>
        <v>0</v>
      </c>
      <c r="S155" s="6" t="s">
        <v>338</v>
      </c>
      <c r="T155" s="6">
        <v>1</v>
      </c>
      <c r="U155" s="6" t="s">
        <v>41</v>
      </c>
      <c r="W155" s="6">
        <v>1</v>
      </c>
      <c r="Y155" s="6" t="s">
        <v>568</v>
      </c>
    </row>
    <row r="156" spans="1:25" s="6" customFormat="1">
      <c r="A156" s="6">
        <v>155</v>
      </c>
      <c r="B156" s="9" t="s">
        <v>200</v>
      </c>
      <c r="C156" s="6">
        <v>1.38</v>
      </c>
      <c r="D156" s="8" t="s">
        <v>301</v>
      </c>
      <c r="E156" s="6" t="s">
        <v>636</v>
      </c>
      <c r="F156" s="6" t="s">
        <v>2</v>
      </c>
      <c r="H156" s="6" t="s">
        <v>3</v>
      </c>
      <c r="I156" s="6" t="s">
        <v>20</v>
      </c>
      <c r="J156" s="10">
        <v>1</v>
      </c>
      <c r="K156" s="10"/>
      <c r="L156" s="10"/>
      <c r="M156" s="10"/>
      <c r="N156" s="10"/>
      <c r="O156" s="6">
        <f t="shared" si="17"/>
        <v>1</v>
      </c>
      <c r="P156" s="10">
        <f t="shared" si="14"/>
        <v>0</v>
      </c>
      <c r="Q156" s="10">
        <f t="shared" si="15"/>
        <v>0</v>
      </c>
      <c r="R156" s="10">
        <f t="shared" si="16"/>
        <v>0</v>
      </c>
      <c r="T156" s="6">
        <v>1</v>
      </c>
      <c r="U156" s="6" t="s">
        <v>38</v>
      </c>
      <c r="V156" s="6">
        <v>1</v>
      </c>
      <c r="X156" s="6">
        <v>1</v>
      </c>
      <c r="Y156" s="6" t="s">
        <v>563</v>
      </c>
    </row>
    <row r="157" spans="1:25" s="6" customFormat="1">
      <c r="A157" s="6">
        <v>156</v>
      </c>
      <c r="B157" s="9" t="s">
        <v>71</v>
      </c>
      <c r="C157" s="6">
        <v>0.48</v>
      </c>
      <c r="D157" s="8" t="s">
        <v>21</v>
      </c>
      <c r="E157" s="6" t="s">
        <v>636</v>
      </c>
      <c r="F157" s="6" t="s">
        <v>2</v>
      </c>
      <c r="G157" s="6" t="s">
        <v>12</v>
      </c>
      <c r="J157" s="10"/>
      <c r="K157" s="10">
        <v>1</v>
      </c>
      <c r="L157" s="10"/>
      <c r="M157" s="10"/>
      <c r="O157" s="6">
        <f t="shared" si="17"/>
        <v>1</v>
      </c>
      <c r="P157" s="10">
        <f t="shared" si="14"/>
        <v>1</v>
      </c>
      <c r="Q157" s="10">
        <f t="shared" si="15"/>
        <v>0</v>
      </c>
      <c r="R157" s="10">
        <f t="shared" si="16"/>
        <v>0</v>
      </c>
      <c r="T157" s="6">
        <v>1</v>
      </c>
      <c r="U157" s="6" t="s">
        <v>39</v>
      </c>
    </row>
    <row r="158" spans="1:25" s="6" customFormat="1">
      <c r="A158" s="6">
        <v>157</v>
      </c>
      <c r="B158" s="9" t="s">
        <v>535</v>
      </c>
      <c r="C158" s="6">
        <v>1.29</v>
      </c>
      <c r="D158" s="8" t="s">
        <v>532</v>
      </c>
      <c r="E158" s="6" t="s">
        <v>641</v>
      </c>
      <c r="F158" s="6" t="s">
        <v>533</v>
      </c>
      <c r="G158" s="6" t="s">
        <v>7</v>
      </c>
      <c r="J158" s="10"/>
      <c r="K158" s="10">
        <v>1</v>
      </c>
      <c r="L158" s="10"/>
      <c r="M158" s="10"/>
      <c r="N158" s="10"/>
      <c r="O158" s="6">
        <f t="shared" si="17"/>
        <v>1</v>
      </c>
      <c r="P158" s="10">
        <f t="shared" si="14"/>
        <v>0</v>
      </c>
      <c r="Q158" s="10">
        <f t="shared" si="15"/>
        <v>1</v>
      </c>
      <c r="R158" s="10">
        <f t="shared" si="16"/>
        <v>0</v>
      </c>
      <c r="W158" s="10"/>
    </row>
    <row r="159" spans="1:25" s="6" customFormat="1">
      <c r="A159" s="6">
        <v>158</v>
      </c>
      <c r="B159" s="9" t="s">
        <v>73</v>
      </c>
      <c r="C159" s="6">
        <v>1.43</v>
      </c>
      <c r="D159" s="8" t="s">
        <v>269</v>
      </c>
      <c r="E159" s="6" t="s">
        <v>636</v>
      </c>
      <c r="F159" s="6" t="s">
        <v>3</v>
      </c>
      <c r="H159" s="6" t="s">
        <v>2</v>
      </c>
      <c r="I159" s="6" t="s">
        <v>7</v>
      </c>
      <c r="J159" s="10">
        <v>1</v>
      </c>
      <c r="K159" s="10"/>
      <c r="L159" s="10"/>
      <c r="M159" s="10"/>
      <c r="N159" s="10"/>
      <c r="O159" s="6">
        <f t="shared" si="17"/>
        <v>1</v>
      </c>
      <c r="P159" s="10">
        <f t="shared" si="14"/>
        <v>0</v>
      </c>
      <c r="Q159" s="10">
        <f t="shared" si="15"/>
        <v>0</v>
      </c>
      <c r="R159" s="10">
        <f t="shared" si="16"/>
        <v>0</v>
      </c>
      <c r="S159" s="6" t="s">
        <v>578</v>
      </c>
      <c r="T159" s="6">
        <v>1</v>
      </c>
      <c r="U159" s="6" t="s">
        <v>41</v>
      </c>
      <c r="W159" s="6">
        <v>1</v>
      </c>
      <c r="X159" s="6">
        <v>1</v>
      </c>
      <c r="Y159" s="6" t="s">
        <v>568</v>
      </c>
    </row>
    <row r="160" spans="1:25" s="6" customFormat="1">
      <c r="A160" s="6">
        <v>159</v>
      </c>
      <c r="B160" s="9" t="s">
        <v>436</v>
      </c>
      <c r="C160" s="6">
        <v>3.04</v>
      </c>
      <c r="D160" s="8" t="s">
        <v>264</v>
      </c>
      <c r="E160" s="6" t="s">
        <v>636</v>
      </c>
      <c r="F160" s="6" t="s">
        <v>2</v>
      </c>
      <c r="G160" s="6" t="s">
        <v>7</v>
      </c>
      <c r="J160" s="10"/>
      <c r="K160" s="10">
        <v>1</v>
      </c>
      <c r="L160" s="10"/>
      <c r="M160" s="10"/>
      <c r="N160" s="10"/>
      <c r="O160" s="6">
        <f t="shared" si="17"/>
        <v>1</v>
      </c>
      <c r="P160" s="10">
        <f t="shared" si="14"/>
        <v>0</v>
      </c>
      <c r="Q160" s="10">
        <f t="shared" si="15"/>
        <v>1</v>
      </c>
      <c r="R160" s="10">
        <f t="shared" si="16"/>
        <v>0</v>
      </c>
      <c r="S160" s="6" t="s">
        <v>437</v>
      </c>
    </row>
    <row r="161" spans="1:24" s="6" customFormat="1">
      <c r="A161" s="6">
        <v>160</v>
      </c>
      <c r="B161" s="9" t="s">
        <v>436</v>
      </c>
      <c r="C161" s="6">
        <v>3.04</v>
      </c>
      <c r="D161" s="8" t="s">
        <v>371</v>
      </c>
      <c r="E161" s="6" t="s">
        <v>636</v>
      </c>
      <c r="F161" s="6" t="s">
        <v>2</v>
      </c>
      <c r="G161" s="6" t="s">
        <v>7</v>
      </c>
      <c r="J161" s="10"/>
      <c r="K161" s="10">
        <v>1</v>
      </c>
      <c r="L161" s="10"/>
      <c r="M161" s="10"/>
      <c r="N161" s="10"/>
      <c r="O161" s="6">
        <f t="shared" si="17"/>
        <v>1</v>
      </c>
      <c r="P161" s="10">
        <f t="shared" si="14"/>
        <v>0</v>
      </c>
      <c r="Q161" s="10">
        <f t="shared" si="15"/>
        <v>1</v>
      </c>
      <c r="R161" s="10">
        <f t="shared" si="16"/>
        <v>0</v>
      </c>
      <c r="S161" s="6" t="s">
        <v>111</v>
      </c>
      <c r="X161" s="6">
        <v>1</v>
      </c>
    </row>
    <row r="162" spans="1:24" s="6" customFormat="1">
      <c r="A162" s="6">
        <v>161</v>
      </c>
      <c r="B162" s="9" t="s">
        <v>72</v>
      </c>
      <c r="C162" s="6">
        <v>3.28</v>
      </c>
      <c r="D162" s="8" t="s">
        <v>21</v>
      </c>
      <c r="E162" s="6" t="s">
        <v>636</v>
      </c>
      <c r="F162" s="6" t="s">
        <v>2</v>
      </c>
      <c r="G162" s="6" t="s">
        <v>12</v>
      </c>
      <c r="J162" s="10"/>
      <c r="K162" s="10">
        <v>1</v>
      </c>
      <c r="L162" s="10"/>
      <c r="M162" s="10"/>
      <c r="O162" s="6">
        <f t="shared" si="17"/>
        <v>1</v>
      </c>
      <c r="P162" s="10">
        <f>COUNTIF(I162,"=te")</f>
        <v>0</v>
      </c>
      <c r="Q162" s="10">
        <f>COUNTIF(I162,"=ma")</f>
        <v>0</v>
      </c>
      <c r="R162" s="10">
        <f>COUNTIF(I162,"=f")+COUNTIF(I162,"=fa")</f>
        <v>0</v>
      </c>
      <c r="T162" s="6">
        <v>1</v>
      </c>
      <c r="U162" s="6" t="s">
        <v>39</v>
      </c>
    </row>
    <row r="163" spans="1:24" s="6" customFormat="1">
      <c r="A163" s="6">
        <v>162</v>
      </c>
      <c r="B163" s="9" t="s">
        <v>438</v>
      </c>
      <c r="C163" s="6">
        <v>3.38</v>
      </c>
      <c r="D163" s="8" t="s">
        <v>262</v>
      </c>
      <c r="E163" s="6" t="s">
        <v>636</v>
      </c>
      <c r="F163" s="6" t="s">
        <v>2</v>
      </c>
      <c r="G163" s="6" t="s">
        <v>7</v>
      </c>
      <c r="J163" s="10"/>
      <c r="K163" s="10">
        <v>1</v>
      </c>
      <c r="L163" s="10"/>
      <c r="M163" s="10"/>
      <c r="N163" s="10"/>
      <c r="O163" s="6">
        <f t="shared" si="17"/>
        <v>1</v>
      </c>
      <c r="P163" s="10">
        <f t="shared" ref="P163:P194" si="18">COUNTIF(G163,"=te")</f>
        <v>0</v>
      </c>
      <c r="Q163" s="10">
        <f t="shared" ref="Q163:Q194" si="19">COUNTIF(G163,"=ma")</f>
        <v>1</v>
      </c>
      <c r="R163" s="10">
        <f t="shared" ref="R163:R194" si="20">COUNTIF(G163,"=f")+COUNTIF(G163,"=fa")</f>
        <v>0</v>
      </c>
    </row>
    <row r="164" spans="1:24" s="6" customFormat="1">
      <c r="A164" s="6">
        <v>163</v>
      </c>
      <c r="B164" s="9" t="s">
        <v>472</v>
      </c>
      <c r="C164" s="6">
        <v>4.07</v>
      </c>
      <c r="D164" s="8" t="s">
        <v>256</v>
      </c>
      <c r="E164" s="6" t="s">
        <v>636</v>
      </c>
      <c r="F164" s="6" t="s">
        <v>2</v>
      </c>
      <c r="G164" s="6" t="s">
        <v>7</v>
      </c>
      <c r="J164" s="10"/>
      <c r="K164" s="10">
        <v>1</v>
      </c>
      <c r="L164" s="10"/>
      <c r="M164" s="10"/>
      <c r="N164" s="10"/>
      <c r="O164" s="6">
        <f t="shared" si="17"/>
        <v>1</v>
      </c>
      <c r="P164" s="10">
        <f t="shared" si="18"/>
        <v>0</v>
      </c>
      <c r="Q164" s="10">
        <f t="shared" si="19"/>
        <v>1</v>
      </c>
      <c r="R164" s="10">
        <f t="shared" si="20"/>
        <v>0</v>
      </c>
      <c r="W164" s="10"/>
    </row>
    <row r="165" spans="1:24" s="6" customFormat="1">
      <c r="A165" s="6">
        <v>164</v>
      </c>
      <c r="B165" s="9" t="s">
        <v>412</v>
      </c>
      <c r="C165" s="6">
        <v>4.32</v>
      </c>
      <c r="D165" s="8" t="s">
        <v>413</v>
      </c>
      <c r="E165" s="6" t="s">
        <v>638</v>
      </c>
      <c r="F165" s="6" t="s">
        <v>558</v>
      </c>
      <c r="G165" s="6" t="s">
        <v>12</v>
      </c>
      <c r="J165" s="10"/>
      <c r="K165" s="10">
        <v>1</v>
      </c>
      <c r="L165" s="10"/>
      <c r="M165" s="10"/>
      <c r="O165" s="6">
        <f t="shared" si="17"/>
        <v>1</v>
      </c>
      <c r="P165" s="10">
        <f t="shared" si="18"/>
        <v>1</v>
      </c>
      <c r="Q165" s="10">
        <f t="shared" si="19"/>
        <v>0</v>
      </c>
      <c r="R165" s="10">
        <f t="shared" si="20"/>
        <v>0</v>
      </c>
      <c r="X165" s="6">
        <v>1</v>
      </c>
    </row>
    <row r="166" spans="1:24" s="6" customFormat="1">
      <c r="A166" s="6">
        <v>165</v>
      </c>
      <c r="B166" s="9" t="s">
        <v>476</v>
      </c>
      <c r="C166" s="6">
        <v>0.14000000000000001</v>
      </c>
      <c r="D166" s="8" t="s">
        <v>477</v>
      </c>
      <c r="E166" s="6" t="s">
        <v>636</v>
      </c>
      <c r="F166" s="6" t="s">
        <v>2</v>
      </c>
      <c r="G166" s="6" t="s">
        <v>283</v>
      </c>
      <c r="J166" s="10"/>
      <c r="K166" s="10"/>
      <c r="L166" s="10"/>
      <c r="M166" s="10"/>
      <c r="O166" s="6">
        <f t="shared" si="17"/>
        <v>0</v>
      </c>
      <c r="P166" s="10">
        <f t="shared" si="18"/>
        <v>0</v>
      </c>
      <c r="Q166" s="10">
        <f t="shared" si="19"/>
        <v>0</v>
      </c>
      <c r="R166" s="10">
        <f t="shared" si="20"/>
        <v>0</v>
      </c>
    </row>
    <row r="167" spans="1:24" s="6" customFormat="1">
      <c r="A167" s="6">
        <v>166</v>
      </c>
      <c r="B167" s="9" t="s">
        <v>74</v>
      </c>
      <c r="C167" s="6">
        <v>0.16</v>
      </c>
      <c r="D167" s="8" t="s">
        <v>255</v>
      </c>
      <c r="E167" s="6" t="s">
        <v>636</v>
      </c>
      <c r="F167" s="6" t="s">
        <v>2</v>
      </c>
      <c r="G167" s="6" t="s">
        <v>7</v>
      </c>
      <c r="J167" s="10"/>
      <c r="K167" s="10"/>
      <c r="L167" s="10"/>
      <c r="M167" s="10">
        <v>1</v>
      </c>
      <c r="N167" s="10"/>
      <c r="O167" s="6">
        <f t="shared" si="17"/>
        <v>1</v>
      </c>
      <c r="P167" s="10">
        <f t="shared" si="18"/>
        <v>0</v>
      </c>
      <c r="Q167" s="10">
        <f t="shared" si="19"/>
        <v>1</v>
      </c>
      <c r="R167" s="10">
        <f t="shared" si="20"/>
        <v>0</v>
      </c>
      <c r="T167" s="6">
        <v>1</v>
      </c>
      <c r="U167" s="6" t="s">
        <v>38</v>
      </c>
    </row>
    <row r="168" spans="1:24" s="6" customFormat="1">
      <c r="A168" s="6">
        <v>167</v>
      </c>
      <c r="B168" s="9" t="s">
        <v>75</v>
      </c>
      <c r="C168" s="6">
        <v>0.42</v>
      </c>
      <c r="D168" s="8" t="s">
        <v>264</v>
      </c>
      <c r="E168" s="6" t="s">
        <v>636</v>
      </c>
      <c r="F168" s="6" t="s">
        <v>2</v>
      </c>
      <c r="G168" s="6" t="s">
        <v>12</v>
      </c>
      <c r="J168" s="10"/>
      <c r="K168" s="10">
        <v>1</v>
      </c>
      <c r="L168" s="10"/>
      <c r="M168" s="10"/>
      <c r="N168" s="10"/>
      <c r="O168" s="6">
        <f t="shared" si="17"/>
        <v>1</v>
      </c>
      <c r="P168" s="10">
        <f t="shared" si="18"/>
        <v>1</v>
      </c>
      <c r="Q168" s="10">
        <f t="shared" si="19"/>
        <v>0</v>
      </c>
      <c r="R168" s="10">
        <f t="shared" si="20"/>
        <v>0</v>
      </c>
      <c r="T168" s="6">
        <v>1</v>
      </c>
      <c r="U168" s="6" t="s">
        <v>41</v>
      </c>
    </row>
    <row r="169" spans="1:24" s="6" customFormat="1">
      <c r="A169" s="6">
        <v>168</v>
      </c>
      <c r="B169" s="9" t="s">
        <v>76</v>
      </c>
      <c r="C169" s="7">
        <v>1</v>
      </c>
      <c r="D169" s="8" t="s">
        <v>247</v>
      </c>
      <c r="E169" s="6" t="s">
        <v>636</v>
      </c>
      <c r="F169" s="6" t="s">
        <v>2</v>
      </c>
      <c r="G169" s="6" t="s">
        <v>17</v>
      </c>
      <c r="J169" s="10"/>
      <c r="K169" s="10"/>
      <c r="L169" s="10"/>
      <c r="M169" s="10"/>
      <c r="N169" s="10"/>
      <c r="O169" s="6">
        <f t="shared" si="17"/>
        <v>0</v>
      </c>
      <c r="P169" s="10">
        <f t="shared" si="18"/>
        <v>0</v>
      </c>
      <c r="Q169" s="10">
        <f t="shared" si="19"/>
        <v>0</v>
      </c>
      <c r="R169" s="10">
        <f t="shared" si="20"/>
        <v>1</v>
      </c>
      <c r="T169" s="6">
        <v>1</v>
      </c>
      <c r="U169" s="6" t="s">
        <v>38</v>
      </c>
      <c r="V169" s="6" t="s">
        <v>164</v>
      </c>
    </row>
    <row r="170" spans="1:24" s="6" customFormat="1">
      <c r="A170" s="6">
        <v>169</v>
      </c>
      <c r="B170" s="9" t="s">
        <v>77</v>
      </c>
      <c r="C170" s="6">
        <v>1.04</v>
      </c>
      <c r="D170" s="8" t="s">
        <v>284</v>
      </c>
      <c r="E170" s="6" t="s">
        <v>636</v>
      </c>
      <c r="F170" s="6" t="s">
        <v>2</v>
      </c>
      <c r="G170" s="6" t="s">
        <v>12</v>
      </c>
      <c r="J170" s="10"/>
      <c r="K170" s="10"/>
      <c r="L170" s="10"/>
      <c r="M170" s="10">
        <v>1</v>
      </c>
      <c r="N170" s="10"/>
      <c r="O170" s="6">
        <f t="shared" si="17"/>
        <v>1</v>
      </c>
      <c r="P170" s="10">
        <f t="shared" si="18"/>
        <v>1</v>
      </c>
      <c r="Q170" s="10">
        <f t="shared" si="19"/>
        <v>0</v>
      </c>
      <c r="R170" s="10">
        <f t="shared" si="20"/>
        <v>0</v>
      </c>
      <c r="T170" s="6">
        <v>1</v>
      </c>
      <c r="U170" s="6" t="s">
        <v>40</v>
      </c>
    </row>
    <row r="171" spans="1:24" s="6" customFormat="1">
      <c r="A171" s="6">
        <v>171</v>
      </c>
      <c r="B171" s="9" t="s">
        <v>78</v>
      </c>
      <c r="C171" s="6">
        <v>1.28</v>
      </c>
      <c r="D171" s="8" t="s">
        <v>250</v>
      </c>
      <c r="E171" s="6" t="s">
        <v>636</v>
      </c>
      <c r="F171" s="6" t="s">
        <v>2</v>
      </c>
      <c r="G171" s="6" t="s">
        <v>7</v>
      </c>
      <c r="J171" s="10"/>
      <c r="K171" s="10">
        <v>1</v>
      </c>
      <c r="L171" s="10"/>
      <c r="M171" s="10"/>
      <c r="N171" s="10"/>
      <c r="O171" s="6">
        <f t="shared" si="17"/>
        <v>1</v>
      </c>
      <c r="P171" s="10">
        <f t="shared" si="18"/>
        <v>0</v>
      </c>
      <c r="Q171" s="10">
        <f t="shared" si="19"/>
        <v>1</v>
      </c>
      <c r="R171" s="10">
        <f t="shared" si="20"/>
        <v>0</v>
      </c>
      <c r="S171" s="6" t="s">
        <v>331</v>
      </c>
      <c r="T171" s="6">
        <v>1</v>
      </c>
      <c r="U171" s="6" t="s">
        <v>38</v>
      </c>
    </row>
    <row r="172" spans="1:24" s="6" customFormat="1">
      <c r="A172" s="6">
        <v>170</v>
      </c>
      <c r="B172" s="9" t="s">
        <v>78</v>
      </c>
      <c r="C172" s="6">
        <v>1.28</v>
      </c>
      <c r="D172" s="8" t="s">
        <v>274</v>
      </c>
      <c r="E172" s="6" t="s">
        <v>636</v>
      </c>
      <c r="F172" s="6" t="s">
        <v>2</v>
      </c>
      <c r="G172" s="6" t="s">
        <v>7</v>
      </c>
      <c r="J172" s="10"/>
      <c r="K172" s="10">
        <v>1</v>
      </c>
      <c r="L172" s="10"/>
      <c r="M172" s="10"/>
      <c r="N172" s="10"/>
      <c r="O172" s="6">
        <f t="shared" si="17"/>
        <v>1</v>
      </c>
      <c r="P172" s="10">
        <f t="shared" si="18"/>
        <v>0</v>
      </c>
      <c r="Q172" s="10">
        <f t="shared" si="19"/>
        <v>1</v>
      </c>
      <c r="R172" s="10">
        <f t="shared" si="20"/>
        <v>0</v>
      </c>
      <c r="S172" s="6" t="s">
        <v>341</v>
      </c>
      <c r="T172" s="6">
        <v>1</v>
      </c>
      <c r="U172" s="6" t="s">
        <v>39</v>
      </c>
    </row>
    <row r="173" spans="1:24" s="6" customFormat="1">
      <c r="A173" s="6">
        <v>172</v>
      </c>
      <c r="B173" s="9" t="s">
        <v>414</v>
      </c>
      <c r="C173" s="6">
        <v>1.47</v>
      </c>
      <c r="D173" s="8" t="s">
        <v>114</v>
      </c>
      <c r="E173" s="6" t="s">
        <v>636</v>
      </c>
      <c r="F173" s="6" t="s">
        <v>2</v>
      </c>
      <c r="G173" s="6" t="s">
        <v>12</v>
      </c>
      <c r="J173" s="10"/>
      <c r="K173" s="10">
        <v>1</v>
      </c>
      <c r="L173" s="10"/>
      <c r="M173" s="10"/>
      <c r="N173" s="10"/>
      <c r="O173" s="6">
        <f t="shared" si="17"/>
        <v>1</v>
      </c>
      <c r="P173" s="10">
        <f t="shared" si="18"/>
        <v>1</v>
      </c>
      <c r="Q173" s="10">
        <f t="shared" si="19"/>
        <v>0</v>
      </c>
      <c r="R173" s="10">
        <f t="shared" si="20"/>
        <v>0</v>
      </c>
    </row>
    <row r="174" spans="1:24" s="6" customFormat="1">
      <c r="A174" s="6">
        <v>173</v>
      </c>
      <c r="B174" s="9" t="s">
        <v>439</v>
      </c>
      <c r="C174" s="18">
        <v>3.05</v>
      </c>
      <c r="D174" s="8" t="s">
        <v>357</v>
      </c>
      <c r="E174" s="6" t="s">
        <v>636</v>
      </c>
      <c r="F174" s="6" t="s">
        <v>2</v>
      </c>
      <c r="G174" s="6" t="s">
        <v>7</v>
      </c>
      <c r="J174" s="10"/>
      <c r="K174" s="10"/>
      <c r="L174" s="10"/>
      <c r="M174" s="10">
        <v>1</v>
      </c>
      <c r="N174" s="10"/>
      <c r="O174" s="6">
        <f t="shared" si="17"/>
        <v>1</v>
      </c>
      <c r="P174" s="10">
        <f t="shared" si="18"/>
        <v>0</v>
      </c>
      <c r="Q174" s="10">
        <f t="shared" si="19"/>
        <v>1</v>
      </c>
      <c r="R174" s="10">
        <f t="shared" si="20"/>
        <v>0</v>
      </c>
    </row>
    <row r="175" spans="1:24" s="6" customFormat="1">
      <c r="A175" s="6">
        <v>175</v>
      </c>
      <c r="B175" s="9" t="s">
        <v>79</v>
      </c>
      <c r="C175" s="7">
        <v>3.2</v>
      </c>
      <c r="D175" s="8" t="s">
        <v>246</v>
      </c>
      <c r="E175" s="6" t="s">
        <v>636</v>
      </c>
      <c r="F175" s="6" t="s">
        <v>2</v>
      </c>
      <c r="G175" s="6" t="s">
        <v>7</v>
      </c>
      <c r="J175" s="10"/>
      <c r="K175" s="10">
        <v>1</v>
      </c>
      <c r="L175" s="10"/>
      <c r="M175" s="10"/>
      <c r="N175" s="10"/>
      <c r="O175" s="6">
        <f t="shared" si="17"/>
        <v>1</v>
      </c>
      <c r="P175" s="10">
        <f t="shared" si="18"/>
        <v>0</v>
      </c>
      <c r="Q175" s="10">
        <f t="shared" si="19"/>
        <v>1</v>
      </c>
      <c r="R175" s="10">
        <f t="shared" si="20"/>
        <v>0</v>
      </c>
      <c r="S175" s="6" t="s">
        <v>330</v>
      </c>
    </row>
    <row r="176" spans="1:24" s="6" customFormat="1">
      <c r="A176" s="6">
        <v>174</v>
      </c>
      <c r="B176" s="9" t="s">
        <v>79</v>
      </c>
      <c r="C176" s="7">
        <v>3.2</v>
      </c>
      <c r="D176" s="8" t="s">
        <v>259</v>
      </c>
      <c r="E176" s="6" t="s">
        <v>636</v>
      </c>
      <c r="F176" s="6" t="s">
        <v>2</v>
      </c>
      <c r="G176" s="6" t="s">
        <v>7</v>
      </c>
      <c r="J176" s="10"/>
      <c r="K176" s="10">
        <v>1</v>
      </c>
      <c r="L176" s="10"/>
      <c r="M176" s="10"/>
      <c r="N176" s="10"/>
      <c r="O176" s="6">
        <f t="shared" si="17"/>
        <v>1</v>
      </c>
      <c r="P176" s="10">
        <f t="shared" si="18"/>
        <v>0</v>
      </c>
      <c r="Q176" s="10">
        <f t="shared" si="19"/>
        <v>1</v>
      </c>
      <c r="R176" s="10">
        <f t="shared" si="20"/>
        <v>0</v>
      </c>
      <c r="S176" s="6" t="s">
        <v>341</v>
      </c>
    </row>
    <row r="177" spans="1:25" s="6" customFormat="1">
      <c r="A177" s="6">
        <v>176</v>
      </c>
      <c r="B177" s="9" t="s">
        <v>415</v>
      </c>
      <c r="C177" s="7">
        <v>4.01</v>
      </c>
      <c r="D177" s="8" t="s">
        <v>407</v>
      </c>
      <c r="E177" s="6" t="s">
        <v>636</v>
      </c>
      <c r="F177" s="6" t="s">
        <v>2</v>
      </c>
      <c r="G177" s="6" t="s">
        <v>12</v>
      </c>
      <c r="H177" s="6" t="s">
        <v>3</v>
      </c>
      <c r="J177" s="10">
        <v>0</v>
      </c>
      <c r="K177" s="10"/>
      <c r="L177" s="10"/>
      <c r="M177" s="10"/>
      <c r="N177" s="10"/>
      <c r="O177" s="6">
        <f t="shared" si="17"/>
        <v>1</v>
      </c>
      <c r="P177" s="10">
        <f t="shared" si="18"/>
        <v>1</v>
      </c>
      <c r="Q177" s="10">
        <f t="shared" si="19"/>
        <v>0</v>
      </c>
      <c r="R177" s="10">
        <f t="shared" si="20"/>
        <v>0</v>
      </c>
      <c r="S177" s="6" t="s">
        <v>417</v>
      </c>
      <c r="Y177" s="6" t="s">
        <v>563</v>
      </c>
    </row>
    <row r="178" spans="1:25" s="6" customFormat="1">
      <c r="A178" s="6">
        <v>177</v>
      </c>
      <c r="B178" s="9" t="s">
        <v>536</v>
      </c>
      <c r="C178" s="6">
        <v>4.18</v>
      </c>
      <c r="D178" s="8" t="s">
        <v>512</v>
      </c>
      <c r="E178" s="6" t="s">
        <v>639</v>
      </c>
      <c r="F178" s="6" t="s">
        <v>533</v>
      </c>
      <c r="H178" s="6" t="s">
        <v>3</v>
      </c>
      <c r="I178" s="6" t="s">
        <v>12</v>
      </c>
      <c r="J178" s="10"/>
      <c r="K178" s="10">
        <v>1</v>
      </c>
      <c r="L178" s="10"/>
      <c r="M178" s="10"/>
      <c r="N178" s="10"/>
      <c r="O178" s="6">
        <f t="shared" si="17"/>
        <v>1</v>
      </c>
      <c r="P178" s="10">
        <f t="shared" si="18"/>
        <v>0</v>
      </c>
      <c r="Q178" s="10">
        <f t="shared" si="19"/>
        <v>0</v>
      </c>
      <c r="R178" s="10">
        <f t="shared" si="20"/>
        <v>0</v>
      </c>
      <c r="W178" s="10"/>
    </row>
    <row r="179" spans="1:25" s="6" customFormat="1">
      <c r="A179" s="6">
        <v>178</v>
      </c>
      <c r="B179" s="9" t="s">
        <v>80</v>
      </c>
      <c r="C179" s="6">
        <v>5.17</v>
      </c>
      <c r="D179" s="8" t="s">
        <v>21</v>
      </c>
      <c r="E179" s="6" t="s">
        <v>636</v>
      </c>
      <c r="F179" s="6" t="s">
        <v>2</v>
      </c>
      <c r="G179" s="6" t="s">
        <v>12</v>
      </c>
      <c r="J179" s="10"/>
      <c r="K179" s="10">
        <v>1</v>
      </c>
      <c r="L179" s="10"/>
      <c r="M179" s="10"/>
      <c r="N179" s="10"/>
      <c r="O179" s="6">
        <f t="shared" si="17"/>
        <v>1</v>
      </c>
      <c r="P179" s="10">
        <f t="shared" si="18"/>
        <v>1</v>
      </c>
      <c r="Q179" s="10">
        <f t="shared" si="19"/>
        <v>0</v>
      </c>
      <c r="R179" s="10">
        <f t="shared" si="20"/>
        <v>0</v>
      </c>
      <c r="V179" s="6">
        <v>1</v>
      </c>
    </row>
    <row r="180" spans="1:25" s="6" customFormat="1">
      <c r="A180" s="6">
        <v>179</v>
      </c>
      <c r="B180" s="9" t="s">
        <v>416</v>
      </c>
      <c r="C180" s="6">
        <v>5.19</v>
      </c>
      <c r="D180" s="8" t="s">
        <v>114</v>
      </c>
      <c r="E180" s="6" t="s">
        <v>636</v>
      </c>
      <c r="F180" s="6" t="s">
        <v>2</v>
      </c>
      <c r="G180" s="6" t="s">
        <v>12</v>
      </c>
      <c r="J180" s="10"/>
      <c r="K180" s="10">
        <v>1</v>
      </c>
      <c r="L180" s="10"/>
      <c r="M180" s="10"/>
      <c r="N180" s="10"/>
      <c r="O180" s="6">
        <f t="shared" si="17"/>
        <v>1</v>
      </c>
      <c r="P180" s="10">
        <f t="shared" si="18"/>
        <v>1</v>
      </c>
      <c r="Q180" s="10">
        <f t="shared" si="19"/>
        <v>0</v>
      </c>
      <c r="R180" s="10">
        <f t="shared" si="20"/>
        <v>0</v>
      </c>
    </row>
    <row r="181" spans="1:25" s="6" customFormat="1">
      <c r="A181" s="6">
        <v>180</v>
      </c>
      <c r="B181" s="9" t="s">
        <v>81</v>
      </c>
      <c r="C181" s="6">
        <v>0.16</v>
      </c>
      <c r="D181" s="8" t="s">
        <v>303</v>
      </c>
      <c r="E181" s="6" t="s">
        <v>636</v>
      </c>
      <c r="F181" s="6" t="s">
        <v>2</v>
      </c>
      <c r="G181" s="6" t="s">
        <v>7</v>
      </c>
      <c r="H181" s="6" t="s">
        <v>3</v>
      </c>
      <c r="J181" s="10"/>
      <c r="K181" s="10">
        <v>1</v>
      </c>
      <c r="L181" s="10"/>
      <c r="M181" s="10"/>
      <c r="N181" s="10"/>
      <c r="O181" s="6">
        <f t="shared" si="17"/>
        <v>1</v>
      </c>
      <c r="P181" s="10">
        <f t="shared" si="18"/>
        <v>0</v>
      </c>
      <c r="Q181" s="10">
        <f t="shared" si="19"/>
        <v>1</v>
      </c>
      <c r="R181" s="10">
        <f t="shared" si="20"/>
        <v>0</v>
      </c>
      <c r="S181" s="6" t="s">
        <v>381</v>
      </c>
      <c r="V181" s="6">
        <v>1</v>
      </c>
    </row>
    <row r="182" spans="1:25" s="6" customFormat="1">
      <c r="A182" s="6">
        <v>181</v>
      </c>
      <c r="B182" s="9" t="s">
        <v>122</v>
      </c>
      <c r="C182" s="6">
        <v>0.52</v>
      </c>
      <c r="D182" s="8" t="s">
        <v>248</v>
      </c>
      <c r="E182" s="6" t="s">
        <v>636</v>
      </c>
      <c r="F182" s="6" t="s">
        <v>156</v>
      </c>
      <c r="G182" s="6" t="s">
        <v>12</v>
      </c>
      <c r="J182" s="10"/>
      <c r="K182" s="10"/>
      <c r="L182" s="10">
        <v>1</v>
      </c>
      <c r="M182" s="10"/>
      <c r="N182" s="10"/>
      <c r="O182" s="6">
        <f t="shared" si="17"/>
        <v>1</v>
      </c>
      <c r="P182" s="10">
        <f t="shared" si="18"/>
        <v>1</v>
      </c>
      <c r="Q182" s="10">
        <f t="shared" si="19"/>
        <v>0</v>
      </c>
      <c r="R182" s="10">
        <f t="shared" si="20"/>
        <v>0</v>
      </c>
      <c r="S182" s="6" t="s">
        <v>374</v>
      </c>
    </row>
    <row r="183" spans="1:25" s="6" customFormat="1">
      <c r="A183" s="6">
        <v>182</v>
      </c>
      <c r="B183" s="9" t="s">
        <v>82</v>
      </c>
      <c r="C183" s="6">
        <v>1.51</v>
      </c>
      <c r="D183" s="8" t="s">
        <v>248</v>
      </c>
      <c r="E183" s="6" t="s">
        <v>636</v>
      </c>
      <c r="F183" s="6" t="s">
        <v>2</v>
      </c>
      <c r="G183" s="6" t="s">
        <v>7</v>
      </c>
      <c r="J183" s="10"/>
      <c r="K183" s="10">
        <v>1</v>
      </c>
      <c r="L183" s="10"/>
      <c r="M183" s="10"/>
      <c r="N183" s="10"/>
      <c r="O183" s="6">
        <f t="shared" si="17"/>
        <v>1</v>
      </c>
      <c r="P183" s="10">
        <f t="shared" si="18"/>
        <v>0</v>
      </c>
      <c r="Q183" s="10">
        <f t="shared" si="19"/>
        <v>1</v>
      </c>
      <c r="R183" s="10">
        <f t="shared" si="20"/>
        <v>0</v>
      </c>
      <c r="S183" s="6" t="s">
        <v>335</v>
      </c>
      <c r="W183" s="6">
        <v>1</v>
      </c>
    </row>
    <row r="184" spans="1:25" s="6" customFormat="1">
      <c r="A184" s="6">
        <v>183</v>
      </c>
      <c r="B184" s="9" t="s">
        <v>473</v>
      </c>
      <c r="C184" s="6">
        <v>4.33</v>
      </c>
      <c r="D184" s="8" t="s">
        <v>256</v>
      </c>
      <c r="E184" s="6" t="s">
        <v>636</v>
      </c>
      <c r="F184" s="6" t="s">
        <v>2</v>
      </c>
      <c r="G184" s="6" t="s">
        <v>12</v>
      </c>
      <c r="H184" s="6" t="s">
        <v>3</v>
      </c>
      <c r="J184" s="10">
        <v>1</v>
      </c>
      <c r="K184" s="10"/>
      <c r="L184" s="10"/>
      <c r="M184" s="10"/>
      <c r="N184" s="10"/>
      <c r="O184" s="6">
        <f t="shared" si="17"/>
        <v>1</v>
      </c>
      <c r="P184" s="10">
        <f t="shared" si="18"/>
        <v>1</v>
      </c>
      <c r="Q184" s="10">
        <f t="shared" si="19"/>
        <v>0</v>
      </c>
      <c r="R184" s="10">
        <f t="shared" si="20"/>
        <v>0</v>
      </c>
      <c r="W184" s="10"/>
      <c r="Y184" s="6" t="s">
        <v>562</v>
      </c>
    </row>
    <row r="185" spans="1:25" s="6" customFormat="1">
      <c r="A185" s="6">
        <v>184</v>
      </c>
      <c r="B185" s="9" t="s">
        <v>630</v>
      </c>
      <c r="C185" s="6">
        <v>4.41</v>
      </c>
      <c r="D185" s="8" t="s">
        <v>631</v>
      </c>
      <c r="E185" s="6" t="s">
        <v>637</v>
      </c>
      <c r="F185" s="6" t="s">
        <v>2</v>
      </c>
      <c r="G185" s="6" t="s">
        <v>7</v>
      </c>
      <c r="J185" s="10"/>
      <c r="K185" s="10">
        <v>1</v>
      </c>
      <c r="L185" s="10"/>
      <c r="M185" s="10"/>
      <c r="N185" s="10"/>
      <c r="O185" s="6">
        <f t="shared" si="17"/>
        <v>1</v>
      </c>
      <c r="P185" s="10">
        <f t="shared" si="18"/>
        <v>0</v>
      </c>
      <c r="Q185" s="10">
        <f t="shared" si="19"/>
        <v>1</v>
      </c>
      <c r="R185" s="10">
        <f t="shared" si="20"/>
        <v>0</v>
      </c>
      <c r="W185" s="10"/>
    </row>
    <row r="186" spans="1:25" s="6" customFormat="1">
      <c r="A186" s="6">
        <v>185</v>
      </c>
      <c r="B186" s="19" t="s">
        <v>83</v>
      </c>
      <c r="C186" s="10">
        <v>5.13</v>
      </c>
      <c r="D186" s="16" t="s">
        <v>247</v>
      </c>
      <c r="E186" s="6" t="s">
        <v>636</v>
      </c>
      <c r="F186" s="10" t="s">
        <v>2</v>
      </c>
      <c r="G186" s="10"/>
      <c r="H186" s="10"/>
      <c r="I186" s="10"/>
      <c r="J186" s="10"/>
      <c r="K186" s="10">
        <v>1</v>
      </c>
      <c r="L186" s="10"/>
      <c r="M186" s="10"/>
      <c r="N186" s="10"/>
      <c r="O186" s="6">
        <f t="shared" si="17"/>
        <v>1</v>
      </c>
      <c r="P186" s="10">
        <f t="shared" si="18"/>
        <v>0</v>
      </c>
      <c r="Q186" s="10">
        <f t="shared" si="19"/>
        <v>0</v>
      </c>
      <c r="R186" s="10">
        <f t="shared" si="20"/>
        <v>0</v>
      </c>
      <c r="S186" s="10" t="s">
        <v>84</v>
      </c>
      <c r="T186" s="10"/>
      <c r="U186" s="10"/>
      <c r="V186" s="10"/>
    </row>
    <row r="187" spans="1:25" s="6" customFormat="1">
      <c r="A187" s="6">
        <v>186</v>
      </c>
      <c r="B187" s="19" t="s">
        <v>509</v>
      </c>
      <c r="C187" s="10">
        <v>6.22</v>
      </c>
      <c r="D187" s="16" t="s">
        <v>510</v>
      </c>
      <c r="E187" s="6" t="s">
        <v>638</v>
      </c>
      <c r="F187" s="10" t="s">
        <v>558</v>
      </c>
      <c r="G187" s="10" t="s">
        <v>12</v>
      </c>
      <c r="H187" s="10"/>
      <c r="I187" s="10"/>
      <c r="J187" s="10"/>
      <c r="K187" s="10">
        <v>1</v>
      </c>
      <c r="L187" s="10"/>
      <c r="M187" s="10"/>
      <c r="N187" s="10"/>
      <c r="O187" s="6">
        <f t="shared" si="17"/>
        <v>1</v>
      </c>
      <c r="P187" s="10">
        <f t="shared" si="18"/>
        <v>1</v>
      </c>
      <c r="Q187" s="10">
        <f t="shared" si="19"/>
        <v>0</v>
      </c>
      <c r="R187" s="10">
        <f t="shared" si="20"/>
        <v>0</v>
      </c>
      <c r="S187" s="10"/>
      <c r="T187" s="10"/>
      <c r="U187" s="10"/>
      <c r="V187" s="10"/>
    </row>
    <row r="188" spans="1:25" s="6" customFormat="1">
      <c r="A188" s="6">
        <v>187</v>
      </c>
      <c r="B188" s="19" t="s">
        <v>85</v>
      </c>
      <c r="C188" s="10">
        <v>8.36</v>
      </c>
      <c r="D188" s="16" t="s">
        <v>256</v>
      </c>
      <c r="E188" s="6" t="s">
        <v>636</v>
      </c>
      <c r="F188" s="10" t="s">
        <v>3</v>
      </c>
      <c r="G188" s="16"/>
      <c r="H188" s="10" t="s">
        <v>2</v>
      </c>
      <c r="J188" s="10">
        <v>1</v>
      </c>
      <c r="K188" s="10"/>
      <c r="L188" s="10"/>
      <c r="M188" s="10"/>
      <c r="N188" s="10"/>
      <c r="O188" s="6">
        <f t="shared" si="17"/>
        <v>1</v>
      </c>
      <c r="P188" s="10">
        <f t="shared" si="18"/>
        <v>0</v>
      </c>
      <c r="Q188" s="10">
        <f t="shared" si="19"/>
        <v>0</v>
      </c>
      <c r="R188" s="10">
        <f t="shared" si="20"/>
        <v>0</v>
      </c>
      <c r="S188" s="10" t="s">
        <v>571</v>
      </c>
      <c r="T188" s="10"/>
      <c r="U188" s="10"/>
      <c r="V188" s="10">
        <v>1</v>
      </c>
      <c r="Y188" s="6" t="s">
        <v>572</v>
      </c>
    </row>
    <row r="189" spans="1:25" s="6" customFormat="1">
      <c r="A189" s="6">
        <v>188</v>
      </c>
      <c r="B189" s="9" t="s">
        <v>86</v>
      </c>
      <c r="C189" s="6">
        <v>9.4600000000000009</v>
      </c>
      <c r="D189" s="8" t="s">
        <v>248</v>
      </c>
      <c r="E189" s="6" t="s">
        <v>636</v>
      </c>
      <c r="F189" s="6" t="s">
        <v>2</v>
      </c>
      <c r="G189" s="6" t="s">
        <v>12</v>
      </c>
      <c r="J189" s="10"/>
      <c r="K189" s="10">
        <v>1</v>
      </c>
      <c r="L189" s="10"/>
      <c r="M189" s="10"/>
      <c r="N189" s="10"/>
      <c r="O189" s="6">
        <f t="shared" si="17"/>
        <v>1</v>
      </c>
      <c r="P189" s="10">
        <f t="shared" si="18"/>
        <v>1</v>
      </c>
      <c r="Q189" s="10">
        <f t="shared" si="19"/>
        <v>0</v>
      </c>
      <c r="R189" s="10">
        <f t="shared" si="20"/>
        <v>0</v>
      </c>
    </row>
    <row r="190" spans="1:25" s="6" customFormat="1">
      <c r="A190" s="6">
        <v>189</v>
      </c>
      <c r="B190" s="9" t="s">
        <v>88</v>
      </c>
      <c r="C190" s="6">
        <v>12.04</v>
      </c>
      <c r="D190" s="8" t="s">
        <v>240</v>
      </c>
      <c r="E190" s="6" t="s">
        <v>636</v>
      </c>
      <c r="F190" s="6" t="s">
        <v>2</v>
      </c>
      <c r="J190" s="10"/>
      <c r="K190" s="10"/>
      <c r="L190" s="10"/>
      <c r="M190" s="10"/>
      <c r="N190" s="10"/>
      <c r="O190" s="6">
        <f t="shared" si="17"/>
        <v>0</v>
      </c>
      <c r="P190" s="10">
        <f t="shared" si="18"/>
        <v>0</v>
      </c>
      <c r="Q190" s="10">
        <f t="shared" si="19"/>
        <v>0</v>
      </c>
      <c r="R190" s="10">
        <f t="shared" si="20"/>
        <v>0</v>
      </c>
    </row>
    <row r="191" spans="1:25" s="6" customFormat="1">
      <c r="A191" s="6">
        <v>190</v>
      </c>
      <c r="B191" s="9" t="s">
        <v>87</v>
      </c>
      <c r="C191" s="6">
        <v>12.29</v>
      </c>
      <c r="D191" s="8" t="s">
        <v>272</v>
      </c>
      <c r="E191" s="6" t="s">
        <v>636</v>
      </c>
      <c r="F191" s="6" t="s">
        <v>2</v>
      </c>
      <c r="G191" s="6" t="s">
        <v>12</v>
      </c>
      <c r="J191" s="10"/>
      <c r="K191" s="10">
        <v>1</v>
      </c>
      <c r="L191" s="10"/>
      <c r="M191" s="10"/>
      <c r="N191" s="10"/>
      <c r="O191" s="6">
        <f t="shared" si="17"/>
        <v>1</v>
      </c>
      <c r="P191" s="10">
        <f t="shared" si="18"/>
        <v>1</v>
      </c>
      <c r="Q191" s="10">
        <f t="shared" si="19"/>
        <v>0</v>
      </c>
      <c r="R191" s="10">
        <f t="shared" si="20"/>
        <v>0</v>
      </c>
    </row>
    <row r="192" spans="1:25" s="6" customFormat="1">
      <c r="A192" s="6">
        <v>191</v>
      </c>
      <c r="B192" s="9" t="s">
        <v>89</v>
      </c>
      <c r="C192" s="6">
        <v>13.24</v>
      </c>
      <c r="D192" s="8" t="s">
        <v>21</v>
      </c>
      <c r="E192" s="6" t="s">
        <v>636</v>
      </c>
      <c r="F192" s="6" t="s">
        <v>2</v>
      </c>
      <c r="G192" s="6" t="s">
        <v>12</v>
      </c>
      <c r="J192" s="10"/>
      <c r="K192" s="10"/>
      <c r="L192" s="10">
        <v>1</v>
      </c>
      <c r="M192" s="10"/>
      <c r="N192" s="10"/>
      <c r="O192" s="6">
        <f t="shared" si="17"/>
        <v>1</v>
      </c>
      <c r="P192" s="10">
        <f t="shared" si="18"/>
        <v>1</v>
      </c>
      <c r="Q192" s="10">
        <f t="shared" si="19"/>
        <v>0</v>
      </c>
      <c r="R192" s="10">
        <f t="shared" si="20"/>
        <v>0</v>
      </c>
      <c r="S192" s="6" t="s">
        <v>380</v>
      </c>
    </row>
    <row r="193" spans="1:26" s="6" customFormat="1">
      <c r="A193" s="6">
        <v>192</v>
      </c>
      <c r="B193" s="9" t="s">
        <v>89</v>
      </c>
      <c r="C193" s="6">
        <v>13.24</v>
      </c>
      <c r="D193" s="8" t="s">
        <v>469</v>
      </c>
      <c r="E193" s="6" t="s">
        <v>636</v>
      </c>
      <c r="F193" s="6" t="s">
        <v>2</v>
      </c>
      <c r="G193" s="6" t="s">
        <v>7</v>
      </c>
      <c r="H193" s="6" t="s">
        <v>3</v>
      </c>
      <c r="J193" s="10">
        <v>1</v>
      </c>
      <c r="K193" s="10"/>
      <c r="L193" s="10"/>
      <c r="M193" s="10"/>
      <c r="N193" s="10"/>
      <c r="O193" s="6">
        <f t="shared" si="17"/>
        <v>1</v>
      </c>
      <c r="P193" s="10">
        <f t="shared" si="18"/>
        <v>0</v>
      </c>
      <c r="Q193" s="10">
        <f t="shared" si="19"/>
        <v>1</v>
      </c>
      <c r="R193" s="10">
        <f t="shared" si="20"/>
        <v>0</v>
      </c>
      <c r="Y193" s="6" t="s">
        <v>563</v>
      </c>
    </row>
    <row r="194" spans="1:26" s="6" customFormat="1">
      <c r="A194" s="6">
        <v>193</v>
      </c>
      <c r="B194" s="9" t="s">
        <v>92</v>
      </c>
      <c r="C194" s="6">
        <v>1.25</v>
      </c>
      <c r="D194" s="8" t="s">
        <v>240</v>
      </c>
      <c r="E194" s="6" t="s">
        <v>636</v>
      </c>
      <c r="F194" s="6" t="s">
        <v>2</v>
      </c>
      <c r="G194" s="6" t="s">
        <v>7</v>
      </c>
      <c r="J194" s="10"/>
      <c r="K194" s="10">
        <v>1</v>
      </c>
      <c r="L194" s="10"/>
      <c r="M194" s="10"/>
      <c r="N194" s="10"/>
      <c r="O194" s="6">
        <f t="shared" ref="O194:O257" si="21">COUNT(J194:M194)</f>
        <v>1</v>
      </c>
      <c r="P194" s="10">
        <f t="shared" si="18"/>
        <v>0</v>
      </c>
      <c r="Q194" s="10">
        <f t="shared" si="19"/>
        <v>1</v>
      </c>
      <c r="R194" s="10">
        <f t="shared" si="20"/>
        <v>0</v>
      </c>
    </row>
    <row r="195" spans="1:26" s="6" customFormat="1">
      <c r="A195" s="6">
        <v>194</v>
      </c>
      <c r="B195" s="9" t="s">
        <v>90</v>
      </c>
      <c r="C195" s="6">
        <v>3.21</v>
      </c>
      <c r="D195" s="8" t="s">
        <v>114</v>
      </c>
      <c r="E195" s="6" t="s">
        <v>636</v>
      </c>
      <c r="F195" s="6" t="s">
        <v>2</v>
      </c>
      <c r="H195" s="6" t="s">
        <v>2</v>
      </c>
      <c r="I195" s="6" t="s">
        <v>12</v>
      </c>
      <c r="J195" s="10">
        <v>0</v>
      </c>
      <c r="K195" s="10"/>
      <c r="L195" s="10"/>
      <c r="M195" s="10"/>
      <c r="N195" s="10"/>
      <c r="O195" s="6">
        <f t="shared" si="21"/>
        <v>1</v>
      </c>
      <c r="P195" s="10">
        <f t="shared" ref="P195:P226" si="22">COUNTIF(G195,"=te")</f>
        <v>0</v>
      </c>
      <c r="Q195" s="10">
        <f t="shared" ref="Q195:Q226" si="23">COUNTIF(G195,"=ma")</f>
        <v>0</v>
      </c>
      <c r="R195" s="10">
        <f t="shared" ref="R195:R226" si="24">COUNTIF(G195,"=f")+COUNTIF(G195,"=fa")</f>
        <v>0</v>
      </c>
      <c r="S195" s="6" t="s">
        <v>335</v>
      </c>
      <c r="W195" s="6">
        <v>1</v>
      </c>
      <c r="Y195" s="6" t="s">
        <v>573</v>
      </c>
    </row>
    <row r="196" spans="1:26" s="6" customFormat="1">
      <c r="A196" s="6">
        <v>195</v>
      </c>
      <c r="B196" s="9" t="s">
        <v>91</v>
      </c>
      <c r="C196" s="6">
        <v>3.24</v>
      </c>
      <c r="D196" s="8" t="s">
        <v>258</v>
      </c>
      <c r="E196" s="6" t="s">
        <v>636</v>
      </c>
      <c r="F196" s="6" t="s">
        <v>2</v>
      </c>
      <c r="G196" s="8"/>
      <c r="H196" s="6" t="s">
        <v>3</v>
      </c>
      <c r="J196" s="10">
        <v>1</v>
      </c>
      <c r="K196" s="10"/>
      <c r="L196" s="10"/>
      <c r="M196" s="10"/>
      <c r="N196" s="10"/>
      <c r="O196" s="6">
        <f t="shared" si="21"/>
        <v>1</v>
      </c>
      <c r="P196" s="10">
        <f t="shared" si="22"/>
        <v>0</v>
      </c>
      <c r="Q196" s="10">
        <f t="shared" si="23"/>
        <v>0</v>
      </c>
      <c r="R196" s="10">
        <f t="shared" si="24"/>
        <v>0</v>
      </c>
      <c r="V196" s="6" t="s">
        <v>309</v>
      </c>
      <c r="Y196" s="6" t="s">
        <v>562</v>
      </c>
    </row>
    <row r="197" spans="1:26" s="6" customFormat="1">
      <c r="A197" s="6">
        <v>196</v>
      </c>
      <c r="B197" s="9" t="s">
        <v>440</v>
      </c>
      <c r="C197" s="6">
        <v>0.09</v>
      </c>
      <c r="D197" s="8" t="s">
        <v>114</v>
      </c>
      <c r="E197" s="6" t="s">
        <v>636</v>
      </c>
      <c r="F197" s="6" t="s">
        <v>2</v>
      </c>
      <c r="G197" s="6" t="s">
        <v>7</v>
      </c>
      <c r="J197" s="10"/>
      <c r="K197" s="10">
        <v>1</v>
      </c>
      <c r="L197" s="10"/>
      <c r="M197" s="10"/>
      <c r="N197" s="10"/>
      <c r="O197" s="6">
        <f t="shared" si="21"/>
        <v>1</v>
      </c>
      <c r="P197" s="10">
        <f t="shared" si="22"/>
        <v>0</v>
      </c>
      <c r="Q197" s="10">
        <f t="shared" si="23"/>
        <v>1</v>
      </c>
      <c r="R197" s="10">
        <f t="shared" si="24"/>
        <v>0</v>
      </c>
      <c r="Z197" s="1"/>
    </row>
    <row r="198" spans="1:26" s="6" customFormat="1">
      <c r="A198" s="6">
        <v>197</v>
      </c>
      <c r="B198" s="9" t="s">
        <v>93</v>
      </c>
      <c r="C198" s="6">
        <v>0.17</v>
      </c>
      <c r="D198" s="8" t="s">
        <v>248</v>
      </c>
      <c r="E198" s="6" t="s">
        <v>636</v>
      </c>
      <c r="F198" s="6" t="s">
        <v>3</v>
      </c>
      <c r="H198" s="6" t="s">
        <v>2</v>
      </c>
      <c r="I198" s="6" t="s">
        <v>12</v>
      </c>
      <c r="J198" s="10">
        <v>1</v>
      </c>
      <c r="K198" s="10"/>
      <c r="L198" s="10"/>
      <c r="M198" s="10"/>
      <c r="N198" s="10"/>
      <c r="O198" s="6">
        <f t="shared" si="21"/>
        <v>1</v>
      </c>
      <c r="P198" s="10">
        <f t="shared" si="22"/>
        <v>0</v>
      </c>
      <c r="Q198" s="10">
        <f t="shared" si="23"/>
        <v>0</v>
      </c>
      <c r="R198" s="10">
        <f t="shared" si="24"/>
        <v>0</v>
      </c>
      <c r="S198" s="6" t="s">
        <v>578</v>
      </c>
      <c r="X198" s="6">
        <v>1</v>
      </c>
      <c r="Y198" s="6" t="s">
        <v>568</v>
      </c>
    </row>
    <row r="199" spans="1:26" s="6" customFormat="1">
      <c r="A199" s="6">
        <v>198</v>
      </c>
      <c r="B199" s="9" t="s">
        <v>94</v>
      </c>
      <c r="C199" s="6">
        <v>0.26</v>
      </c>
      <c r="D199" s="8" t="s">
        <v>278</v>
      </c>
      <c r="E199" s="6" t="s">
        <v>636</v>
      </c>
      <c r="F199" s="6" t="s">
        <v>2</v>
      </c>
      <c r="G199" s="6" t="s">
        <v>7</v>
      </c>
      <c r="J199" s="10"/>
      <c r="K199" s="10">
        <v>1</v>
      </c>
      <c r="L199" s="10"/>
      <c r="M199" s="10"/>
      <c r="N199" s="10"/>
      <c r="O199" s="6">
        <f t="shared" si="21"/>
        <v>1</v>
      </c>
      <c r="P199" s="10">
        <f t="shared" si="22"/>
        <v>0</v>
      </c>
      <c r="Q199" s="10">
        <f t="shared" si="23"/>
        <v>1</v>
      </c>
      <c r="R199" s="10">
        <f t="shared" si="24"/>
        <v>0</v>
      </c>
      <c r="S199" s="6" t="s">
        <v>454</v>
      </c>
    </row>
    <row r="200" spans="1:26" s="6" customFormat="1">
      <c r="A200" s="6">
        <v>199</v>
      </c>
      <c r="B200" s="9" t="s">
        <v>95</v>
      </c>
      <c r="C200" s="6">
        <v>0.35</v>
      </c>
      <c r="D200" s="8" t="s">
        <v>258</v>
      </c>
      <c r="E200" s="6" t="s">
        <v>636</v>
      </c>
      <c r="F200" s="6" t="s">
        <v>2</v>
      </c>
      <c r="G200" s="6" t="s">
        <v>7</v>
      </c>
      <c r="J200" s="10"/>
      <c r="K200" s="10">
        <v>1</v>
      </c>
      <c r="L200" s="10"/>
      <c r="M200" s="10"/>
      <c r="N200" s="10">
        <v>1</v>
      </c>
      <c r="O200" s="6">
        <f t="shared" si="21"/>
        <v>1</v>
      </c>
      <c r="P200" s="10">
        <f t="shared" si="22"/>
        <v>0</v>
      </c>
      <c r="Q200" s="10">
        <f t="shared" si="23"/>
        <v>1</v>
      </c>
      <c r="R200" s="10">
        <f t="shared" si="24"/>
        <v>0</v>
      </c>
      <c r="S200" s="6" t="s">
        <v>337</v>
      </c>
      <c r="W200" s="10">
        <v>1</v>
      </c>
      <c r="X200" s="6">
        <v>1</v>
      </c>
    </row>
    <row r="201" spans="1:26" s="6" customFormat="1">
      <c r="A201" s="6">
        <v>200</v>
      </c>
      <c r="B201" s="9" t="s">
        <v>317</v>
      </c>
      <c r="C201" s="6">
        <v>0.14000000000000001</v>
      </c>
      <c r="D201" s="8" t="s">
        <v>291</v>
      </c>
      <c r="E201" s="6" t="s">
        <v>636</v>
      </c>
      <c r="F201" s="6" t="s">
        <v>2</v>
      </c>
      <c r="H201" s="6" t="s">
        <v>3</v>
      </c>
      <c r="J201" s="10"/>
      <c r="K201" s="10"/>
      <c r="L201" s="10"/>
      <c r="M201" s="10">
        <v>1</v>
      </c>
      <c r="N201" s="10"/>
      <c r="O201" s="6">
        <f t="shared" si="21"/>
        <v>1</v>
      </c>
      <c r="P201" s="10">
        <f t="shared" si="22"/>
        <v>0</v>
      </c>
      <c r="Q201" s="10">
        <f t="shared" si="23"/>
        <v>0</v>
      </c>
      <c r="R201" s="10">
        <f t="shared" si="24"/>
        <v>0</v>
      </c>
      <c r="S201" s="6" t="s">
        <v>99</v>
      </c>
      <c r="T201" s="6">
        <v>1</v>
      </c>
      <c r="U201" s="6" t="s">
        <v>38</v>
      </c>
    </row>
    <row r="202" spans="1:26" s="6" customFormat="1">
      <c r="A202" s="6">
        <v>201</v>
      </c>
      <c r="B202" s="9" t="s">
        <v>317</v>
      </c>
      <c r="C202" s="6">
        <v>0.14000000000000001</v>
      </c>
      <c r="D202" s="8" t="s">
        <v>478</v>
      </c>
      <c r="E202" s="6" t="s">
        <v>636</v>
      </c>
      <c r="F202" s="6" t="s">
        <v>2</v>
      </c>
      <c r="G202" s="6" t="s">
        <v>283</v>
      </c>
      <c r="J202" s="10"/>
      <c r="K202" s="10"/>
      <c r="L202" s="10"/>
      <c r="M202" s="10"/>
      <c r="N202" s="10"/>
      <c r="O202" s="6">
        <f t="shared" si="21"/>
        <v>0</v>
      </c>
      <c r="P202" s="10">
        <f t="shared" si="22"/>
        <v>0</v>
      </c>
      <c r="Q202" s="10">
        <f t="shared" si="23"/>
        <v>0</v>
      </c>
      <c r="R202" s="10">
        <f t="shared" si="24"/>
        <v>0</v>
      </c>
    </row>
    <row r="203" spans="1:26" s="6" customFormat="1">
      <c r="A203" s="6">
        <v>202</v>
      </c>
      <c r="B203" s="9" t="s">
        <v>479</v>
      </c>
      <c r="C203" s="6">
        <v>0.25</v>
      </c>
      <c r="D203" s="8" t="s">
        <v>315</v>
      </c>
      <c r="E203" s="6" t="s">
        <v>636</v>
      </c>
      <c r="F203" s="6" t="s">
        <v>2</v>
      </c>
      <c r="G203" s="6" t="s">
        <v>7</v>
      </c>
      <c r="J203" s="10"/>
      <c r="K203" s="10">
        <v>1</v>
      </c>
      <c r="L203" s="10"/>
      <c r="M203" s="10"/>
      <c r="N203" s="10"/>
      <c r="O203" s="6">
        <f t="shared" si="21"/>
        <v>1</v>
      </c>
      <c r="P203" s="10">
        <f t="shared" si="22"/>
        <v>0</v>
      </c>
      <c r="Q203" s="10">
        <f t="shared" si="23"/>
        <v>1</v>
      </c>
      <c r="R203" s="10">
        <f t="shared" si="24"/>
        <v>0</v>
      </c>
      <c r="T203" s="6">
        <v>1</v>
      </c>
      <c r="U203" s="6" t="s">
        <v>38</v>
      </c>
      <c r="X203" s="6">
        <v>1</v>
      </c>
    </row>
    <row r="204" spans="1:26" s="6" customFormat="1">
      <c r="A204" s="6">
        <v>203</v>
      </c>
      <c r="B204" s="9" t="s">
        <v>318</v>
      </c>
      <c r="C204" s="6">
        <v>0.39</v>
      </c>
      <c r="D204" s="8" t="s">
        <v>249</v>
      </c>
      <c r="E204" s="6" t="s">
        <v>636</v>
      </c>
      <c r="F204" s="6" t="s">
        <v>2</v>
      </c>
      <c r="G204" s="6" t="s">
        <v>7</v>
      </c>
      <c r="J204" s="10"/>
      <c r="K204" s="10">
        <v>1</v>
      </c>
      <c r="L204" s="10"/>
      <c r="M204" s="10"/>
      <c r="N204" s="10"/>
      <c r="O204" s="6">
        <f t="shared" si="21"/>
        <v>1</v>
      </c>
      <c r="P204" s="10">
        <f t="shared" si="22"/>
        <v>0</v>
      </c>
      <c r="Q204" s="10">
        <f t="shared" si="23"/>
        <v>1</v>
      </c>
      <c r="R204" s="10">
        <f t="shared" si="24"/>
        <v>0</v>
      </c>
      <c r="X204" s="6">
        <v>1</v>
      </c>
    </row>
    <row r="205" spans="1:26" s="6" customFormat="1">
      <c r="A205" s="6">
        <v>204</v>
      </c>
      <c r="B205" s="9" t="s">
        <v>480</v>
      </c>
      <c r="C205" s="6">
        <v>0.51</v>
      </c>
      <c r="D205" s="8" t="s">
        <v>478</v>
      </c>
      <c r="E205" s="6" t="s">
        <v>636</v>
      </c>
      <c r="F205" s="6" t="s">
        <v>2</v>
      </c>
      <c r="G205" s="6" t="s">
        <v>283</v>
      </c>
      <c r="J205" s="10"/>
      <c r="K205" s="10"/>
      <c r="L205" s="10"/>
      <c r="M205" s="10"/>
      <c r="N205" s="10"/>
      <c r="O205" s="6">
        <f t="shared" si="21"/>
        <v>0</v>
      </c>
      <c r="P205" s="10">
        <f t="shared" si="22"/>
        <v>0</v>
      </c>
      <c r="Q205" s="10">
        <f t="shared" si="23"/>
        <v>0</v>
      </c>
      <c r="R205" s="10">
        <f t="shared" si="24"/>
        <v>0</v>
      </c>
    </row>
    <row r="206" spans="1:26" s="6" customFormat="1">
      <c r="A206" s="6">
        <v>205</v>
      </c>
      <c r="B206" s="9" t="s">
        <v>319</v>
      </c>
      <c r="C206" s="6">
        <v>1.1499999999999999</v>
      </c>
      <c r="D206" s="8" t="s">
        <v>315</v>
      </c>
      <c r="E206" s="6" t="s">
        <v>636</v>
      </c>
      <c r="F206" s="6" t="s">
        <v>2</v>
      </c>
      <c r="G206" s="6" t="s">
        <v>12</v>
      </c>
      <c r="J206" s="10"/>
      <c r="K206" s="10"/>
      <c r="L206" s="10"/>
      <c r="M206" s="10">
        <v>1</v>
      </c>
      <c r="N206" s="10"/>
      <c r="O206" s="6">
        <f t="shared" si="21"/>
        <v>1</v>
      </c>
      <c r="P206" s="10">
        <f t="shared" si="22"/>
        <v>1</v>
      </c>
      <c r="Q206" s="10">
        <f t="shared" si="23"/>
        <v>0</v>
      </c>
      <c r="R206" s="10">
        <f t="shared" si="24"/>
        <v>0</v>
      </c>
      <c r="X206" s="6">
        <v>1</v>
      </c>
    </row>
    <row r="207" spans="1:26" s="6" customFormat="1">
      <c r="A207" s="6">
        <v>206</v>
      </c>
      <c r="B207" s="9" t="s">
        <v>320</v>
      </c>
      <c r="C207" s="6">
        <v>1.1599999999999999</v>
      </c>
      <c r="D207" s="8" t="s">
        <v>315</v>
      </c>
      <c r="E207" s="6" t="s">
        <v>636</v>
      </c>
      <c r="F207" s="6" t="s">
        <v>2</v>
      </c>
      <c r="G207" s="6" t="s">
        <v>12</v>
      </c>
      <c r="J207" s="10"/>
      <c r="K207" s="10"/>
      <c r="L207" s="10"/>
      <c r="M207" s="10">
        <v>1</v>
      </c>
      <c r="N207" s="10"/>
      <c r="O207" s="6">
        <f t="shared" si="21"/>
        <v>1</v>
      </c>
      <c r="P207" s="10">
        <f t="shared" si="22"/>
        <v>1</v>
      </c>
      <c r="Q207" s="10">
        <f t="shared" si="23"/>
        <v>0</v>
      </c>
      <c r="R207" s="10">
        <f t="shared" si="24"/>
        <v>0</v>
      </c>
    </row>
    <row r="208" spans="1:26" s="6" customFormat="1">
      <c r="A208" s="6">
        <v>207</v>
      </c>
      <c r="B208" s="9" t="s">
        <v>321</v>
      </c>
      <c r="C208" s="6">
        <v>1.22</v>
      </c>
      <c r="D208" s="8" t="s">
        <v>268</v>
      </c>
      <c r="E208" s="6" t="s">
        <v>636</v>
      </c>
      <c r="F208" s="6" t="s">
        <v>2</v>
      </c>
      <c r="G208" s="6" t="s">
        <v>96</v>
      </c>
      <c r="J208" s="10"/>
      <c r="K208" s="10"/>
      <c r="L208" s="10"/>
      <c r="M208" s="10">
        <v>1</v>
      </c>
      <c r="N208" s="10"/>
      <c r="O208" s="6">
        <f t="shared" si="21"/>
        <v>1</v>
      </c>
      <c r="P208" s="10">
        <f t="shared" si="22"/>
        <v>0</v>
      </c>
      <c r="Q208" s="10">
        <f t="shared" si="23"/>
        <v>0</v>
      </c>
      <c r="R208" s="10">
        <f t="shared" si="24"/>
        <v>0</v>
      </c>
      <c r="W208" s="10"/>
    </row>
    <row r="209" spans="1:25" s="6" customFormat="1">
      <c r="A209" s="6">
        <v>208</v>
      </c>
      <c r="B209" s="9" t="s">
        <v>418</v>
      </c>
      <c r="C209" s="6">
        <v>1.28</v>
      </c>
      <c r="D209" s="8" t="s">
        <v>281</v>
      </c>
      <c r="E209" s="6" t="s">
        <v>636</v>
      </c>
      <c r="F209" s="6" t="s">
        <v>2</v>
      </c>
      <c r="G209" s="6" t="s">
        <v>12</v>
      </c>
      <c r="J209" s="10"/>
      <c r="K209" s="10">
        <v>1</v>
      </c>
      <c r="L209" s="10"/>
      <c r="M209" s="10"/>
      <c r="N209" s="10"/>
      <c r="O209" s="6">
        <f t="shared" si="21"/>
        <v>1</v>
      </c>
      <c r="P209" s="10">
        <f t="shared" si="22"/>
        <v>1</v>
      </c>
      <c r="Q209" s="10">
        <f t="shared" si="23"/>
        <v>0</v>
      </c>
      <c r="R209" s="10">
        <f t="shared" si="24"/>
        <v>0</v>
      </c>
      <c r="W209" s="10"/>
    </row>
    <row r="210" spans="1:25" s="6" customFormat="1">
      <c r="A210" s="6">
        <v>209</v>
      </c>
      <c r="B210" s="9" t="s">
        <v>419</v>
      </c>
      <c r="C210" s="6">
        <v>1.49</v>
      </c>
      <c r="D210" s="8" t="s">
        <v>281</v>
      </c>
      <c r="E210" s="6" t="s">
        <v>636</v>
      </c>
      <c r="F210" s="6" t="s">
        <v>2</v>
      </c>
      <c r="G210" s="6" t="s">
        <v>12</v>
      </c>
      <c r="J210" s="10"/>
      <c r="K210" s="10">
        <v>1</v>
      </c>
      <c r="L210" s="10"/>
      <c r="M210" s="10"/>
      <c r="N210" s="10"/>
      <c r="O210" s="6">
        <f t="shared" si="21"/>
        <v>1</v>
      </c>
      <c r="P210" s="10">
        <f t="shared" si="22"/>
        <v>1</v>
      </c>
      <c r="Q210" s="10">
        <f t="shared" si="23"/>
        <v>0</v>
      </c>
      <c r="R210" s="10">
        <f t="shared" si="24"/>
        <v>0</v>
      </c>
      <c r="W210" s="10"/>
    </row>
    <row r="211" spans="1:25" s="6" customFormat="1">
      <c r="A211" s="6">
        <v>210</v>
      </c>
      <c r="B211" s="9" t="s">
        <v>322</v>
      </c>
      <c r="C211" s="7">
        <v>2.2000000000000002</v>
      </c>
      <c r="D211" s="8" t="s">
        <v>293</v>
      </c>
      <c r="E211" s="6" t="s">
        <v>636</v>
      </c>
      <c r="F211" s="6" t="s">
        <v>3</v>
      </c>
      <c r="G211" s="6" t="s">
        <v>97</v>
      </c>
      <c r="H211" s="6" t="s">
        <v>2</v>
      </c>
      <c r="I211" s="6" t="s">
        <v>98</v>
      </c>
      <c r="J211" s="10">
        <v>1</v>
      </c>
      <c r="K211" s="10"/>
      <c r="L211" s="10"/>
      <c r="M211" s="10">
        <v>1</v>
      </c>
      <c r="N211" s="10"/>
      <c r="O211" s="6">
        <f t="shared" si="21"/>
        <v>2</v>
      </c>
      <c r="P211" s="10">
        <f t="shared" si="22"/>
        <v>0</v>
      </c>
      <c r="Q211" s="10">
        <f t="shared" si="23"/>
        <v>0</v>
      </c>
      <c r="R211" s="10">
        <f t="shared" si="24"/>
        <v>0</v>
      </c>
      <c r="X211" s="6">
        <v>1</v>
      </c>
      <c r="Y211" s="6" t="s">
        <v>568</v>
      </c>
    </row>
    <row r="212" spans="1:25" s="6" customFormat="1">
      <c r="A212" s="6">
        <v>211</v>
      </c>
      <c r="B212" s="9" t="s">
        <v>329</v>
      </c>
      <c r="C212" s="7">
        <v>2.42</v>
      </c>
      <c r="D212" s="8" t="s">
        <v>328</v>
      </c>
      <c r="E212" s="6" t="s">
        <v>636</v>
      </c>
      <c r="F212" s="6" t="s">
        <v>2</v>
      </c>
      <c r="J212" s="10"/>
      <c r="K212" s="10"/>
      <c r="L212" s="10"/>
      <c r="M212" s="10">
        <v>1</v>
      </c>
      <c r="N212" s="10"/>
      <c r="O212" s="6">
        <f t="shared" si="21"/>
        <v>1</v>
      </c>
      <c r="P212" s="10">
        <f t="shared" si="22"/>
        <v>0</v>
      </c>
      <c r="Q212" s="10">
        <f t="shared" si="23"/>
        <v>0</v>
      </c>
      <c r="R212" s="10">
        <f t="shared" si="24"/>
        <v>0</v>
      </c>
    </row>
    <row r="213" spans="1:25" s="6" customFormat="1">
      <c r="A213" s="6">
        <v>212</v>
      </c>
      <c r="B213" s="9" t="s">
        <v>323</v>
      </c>
      <c r="C213" s="6">
        <v>2.5099999999999998</v>
      </c>
      <c r="D213" s="8" t="s">
        <v>267</v>
      </c>
      <c r="E213" s="6" t="s">
        <v>636</v>
      </c>
      <c r="F213" s="6" t="s">
        <v>2</v>
      </c>
      <c r="G213" s="6" t="s">
        <v>7</v>
      </c>
      <c r="J213" s="10"/>
      <c r="K213" s="10"/>
      <c r="L213" s="10"/>
      <c r="M213" s="10">
        <v>1</v>
      </c>
      <c r="N213" s="10"/>
      <c r="O213" s="6">
        <f t="shared" si="21"/>
        <v>1</v>
      </c>
      <c r="P213" s="10">
        <f t="shared" si="22"/>
        <v>0</v>
      </c>
      <c r="Q213" s="10">
        <f t="shared" si="23"/>
        <v>1</v>
      </c>
      <c r="R213" s="10">
        <f t="shared" si="24"/>
        <v>0</v>
      </c>
    </row>
    <row r="214" spans="1:25" s="6" customFormat="1">
      <c r="A214" s="6">
        <v>213</v>
      </c>
      <c r="B214" s="9" t="s">
        <v>324</v>
      </c>
      <c r="C214" s="6">
        <v>2.54</v>
      </c>
      <c r="D214" s="8" t="s">
        <v>245</v>
      </c>
      <c r="E214" s="6" t="s">
        <v>636</v>
      </c>
      <c r="F214" s="6" t="s">
        <v>2</v>
      </c>
      <c r="G214" s="6" t="s">
        <v>12</v>
      </c>
      <c r="H214" s="6" t="s">
        <v>2</v>
      </c>
      <c r="J214" s="10"/>
      <c r="K214" s="10">
        <v>1</v>
      </c>
      <c r="L214" s="10"/>
      <c r="M214" s="10">
        <v>1</v>
      </c>
      <c r="N214" s="10"/>
      <c r="O214" s="6">
        <f t="shared" si="21"/>
        <v>2</v>
      </c>
      <c r="P214" s="10">
        <f t="shared" si="22"/>
        <v>1</v>
      </c>
      <c r="Q214" s="10">
        <f t="shared" si="23"/>
        <v>0</v>
      </c>
      <c r="R214" s="10">
        <f t="shared" si="24"/>
        <v>0</v>
      </c>
      <c r="S214" s="6" t="s">
        <v>126</v>
      </c>
    </row>
    <row r="215" spans="1:25" s="6" customFormat="1">
      <c r="A215" s="6">
        <v>214</v>
      </c>
      <c r="B215" s="9" t="s">
        <v>325</v>
      </c>
      <c r="C215" s="6">
        <v>3.03</v>
      </c>
      <c r="D215" s="8" t="s">
        <v>245</v>
      </c>
      <c r="E215" s="6" t="s">
        <v>636</v>
      </c>
      <c r="F215" s="6" t="s">
        <v>2</v>
      </c>
      <c r="G215" s="6" t="s">
        <v>12</v>
      </c>
      <c r="J215" s="10"/>
      <c r="K215" s="10"/>
      <c r="L215" s="10"/>
      <c r="M215" s="10">
        <v>1</v>
      </c>
      <c r="N215" s="10"/>
      <c r="O215" s="6">
        <f t="shared" si="21"/>
        <v>1</v>
      </c>
      <c r="P215" s="10">
        <f t="shared" si="22"/>
        <v>1</v>
      </c>
      <c r="Q215" s="10">
        <f t="shared" si="23"/>
        <v>0</v>
      </c>
      <c r="R215" s="10">
        <f t="shared" si="24"/>
        <v>0</v>
      </c>
    </row>
    <row r="216" spans="1:25" s="6" customFormat="1">
      <c r="A216" s="6">
        <v>215</v>
      </c>
      <c r="B216" s="9" t="s">
        <v>326</v>
      </c>
      <c r="C216" s="6">
        <v>3.06</v>
      </c>
      <c r="D216" s="8" t="s">
        <v>293</v>
      </c>
      <c r="E216" s="6" t="s">
        <v>636</v>
      </c>
      <c r="F216" s="6" t="s">
        <v>2</v>
      </c>
      <c r="G216" s="6" t="s">
        <v>12</v>
      </c>
      <c r="J216" s="10"/>
      <c r="K216" s="10"/>
      <c r="L216" s="10">
        <v>1</v>
      </c>
      <c r="M216" s="10"/>
      <c r="N216" s="10"/>
      <c r="O216" s="6">
        <f t="shared" si="21"/>
        <v>1</v>
      </c>
      <c r="P216" s="10">
        <f t="shared" si="22"/>
        <v>1</v>
      </c>
      <c r="Q216" s="10">
        <f t="shared" si="23"/>
        <v>0</v>
      </c>
      <c r="R216" s="10">
        <f t="shared" si="24"/>
        <v>0</v>
      </c>
      <c r="S216" s="6" t="s">
        <v>375</v>
      </c>
      <c r="V216" s="6" t="s">
        <v>379</v>
      </c>
    </row>
    <row r="217" spans="1:25" s="6" customFormat="1">
      <c r="A217" s="6">
        <v>216</v>
      </c>
      <c r="B217" s="9" t="s">
        <v>326</v>
      </c>
      <c r="C217" s="6">
        <v>3.06</v>
      </c>
      <c r="D217" s="8" t="s">
        <v>294</v>
      </c>
      <c r="E217" s="6" t="s">
        <v>636</v>
      </c>
      <c r="F217" s="6" t="s">
        <v>2</v>
      </c>
      <c r="G217" s="6" t="s">
        <v>13</v>
      </c>
      <c r="H217" s="6" t="s">
        <v>3</v>
      </c>
      <c r="J217" s="10"/>
      <c r="K217" s="10"/>
      <c r="L217" s="10"/>
      <c r="M217" s="10">
        <v>1</v>
      </c>
      <c r="N217" s="10"/>
      <c r="O217" s="6">
        <f t="shared" si="21"/>
        <v>1</v>
      </c>
      <c r="P217" s="10">
        <f t="shared" si="22"/>
        <v>0</v>
      </c>
      <c r="Q217" s="10">
        <f t="shared" si="23"/>
        <v>0</v>
      </c>
      <c r="R217" s="10">
        <f t="shared" si="24"/>
        <v>0</v>
      </c>
      <c r="S217" s="6" t="s">
        <v>330</v>
      </c>
      <c r="V217" s="6">
        <v>0</v>
      </c>
    </row>
    <row r="218" spans="1:25" s="6" customFormat="1">
      <c r="A218" s="6">
        <v>217</v>
      </c>
      <c r="B218" s="9" t="s">
        <v>327</v>
      </c>
      <c r="C218" s="6">
        <v>3.23</v>
      </c>
      <c r="D218" s="8" t="s">
        <v>240</v>
      </c>
      <c r="E218" s="6" t="s">
        <v>636</v>
      </c>
      <c r="F218" s="6" t="s">
        <v>2</v>
      </c>
      <c r="H218" s="6" t="s">
        <v>3</v>
      </c>
      <c r="J218" s="10"/>
      <c r="K218" s="10"/>
      <c r="L218" s="10"/>
      <c r="M218" s="10">
        <v>1</v>
      </c>
      <c r="N218" s="10"/>
      <c r="O218" s="6">
        <f t="shared" si="21"/>
        <v>1</v>
      </c>
      <c r="P218" s="10">
        <f t="shared" si="22"/>
        <v>0</v>
      </c>
      <c r="Q218" s="10">
        <f t="shared" si="23"/>
        <v>0</v>
      </c>
      <c r="R218" s="10">
        <f t="shared" si="24"/>
        <v>0</v>
      </c>
      <c r="S218" s="6" t="s">
        <v>99</v>
      </c>
    </row>
    <row r="219" spans="1:25" s="6" customFormat="1">
      <c r="A219" s="6">
        <v>218</v>
      </c>
      <c r="B219" s="9" t="s">
        <v>471</v>
      </c>
      <c r="C219" s="6">
        <v>0.05</v>
      </c>
      <c r="D219" s="8" t="s">
        <v>256</v>
      </c>
      <c r="E219" s="6" t="s">
        <v>636</v>
      </c>
      <c r="F219" s="6" t="s">
        <v>2</v>
      </c>
      <c r="G219" s="6" t="s">
        <v>7</v>
      </c>
      <c r="J219" s="10"/>
      <c r="K219" s="10">
        <v>1</v>
      </c>
      <c r="L219" s="10"/>
      <c r="M219" s="10"/>
      <c r="N219" s="10"/>
      <c r="O219" s="6">
        <f t="shared" si="21"/>
        <v>1</v>
      </c>
      <c r="P219" s="10">
        <f t="shared" si="22"/>
        <v>0</v>
      </c>
      <c r="Q219" s="10">
        <f t="shared" si="23"/>
        <v>1</v>
      </c>
      <c r="R219" s="10">
        <f t="shared" si="24"/>
        <v>0</v>
      </c>
      <c r="W219" s="10"/>
    </row>
    <row r="220" spans="1:25" s="6" customFormat="1">
      <c r="A220" s="6">
        <v>219</v>
      </c>
      <c r="B220" s="9" t="s">
        <v>100</v>
      </c>
      <c r="C220" s="6">
        <v>14.5</v>
      </c>
      <c r="D220" s="8" t="s">
        <v>251</v>
      </c>
      <c r="E220" s="6" t="s">
        <v>636</v>
      </c>
      <c r="F220" s="6" t="s">
        <v>2</v>
      </c>
      <c r="J220" s="10"/>
      <c r="K220" s="10"/>
      <c r="L220" s="10"/>
      <c r="M220" s="10">
        <v>1</v>
      </c>
      <c r="N220" s="10"/>
      <c r="O220" s="6">
        <f t="shared" si="21"/>
        <v>1</v>
      </c>
      <c r="P220" s="10">
        <f t="shared" si="22"/>
        <v>0</v>
      </c>
      <c r="Q220" s="10">
        <f t="shared" si="23"/>
        <v>0</v>
      </c>
      <c r="R220" s="10">
        <f t="shared" si="24"/>
        <v>0</v>
      </c>
      <c r="S220" s="6" t="s">
        <v>332</v>
      </c>
    </row>
    <row r="221" spans="1:25" s="6" customFormat="1">
      <c r="A221" s="6">
        <v>220</v>
      </c>
      <c r="B221" s="9" t="s">
        <v>101</v>
      </c>
      <c r="C221" s="6">
        <v>0.32</v>
      </c>
      <c r="D221" s="8" t="s">
        <v>282</v>
      </c>
      <c r="E221" s="6" t="s">
        <v>636</v>
      </c>
      <c r="F221" s="6" t="s">
        <v>2</v>
      </c>
      <c r="J221" s="10"/>
      <c r="K221" s="10"/>
      <c r="L221" s="10"/>
      <c r="M221" s="10">
        <v>1</v>
      </c>
      <c r="N221" s="10"/>
      <c r="O221" s="6">
        <f t="shared" si="21"/>
        <v>1</v>
      </c>
      <c r="P221" s="10">
        <f t="shared" si="22"/>
        <v>0</v>
      </c>
      <c r="Q221" s="10">
        <f t="shared" si="23"/>
        <v>0</v>
      </c>
      <c r="R221" s="10">
        <f t="shared" si="24"/>
        <v>0</v>
      </c>
    </row>
    <row r="222" spans="1:25" s="6" customFormat="1">
      <c r="A222" s="6">
        <v>221</v>
      </c>
      <c r="B222" s="9" t="s">
        <v>102</v>
      </c>
      <c r="C222" s="6">
        <v>0.34</v>
      </c>
      <c r="D222" s="8" t="s">
        <v>261</v>
      </c>
      <c r="E222" s="6" t="s">
        <v>636</v>
      </c>
      <c r="F222" s="6" t="s">
        <v>2</v>
      </c>
      <c r="J222" s="10"/>
      <c r="K222" s="10"/>
      <c r="L222" s="10"/>
      <c r="M222" s="10">
        <v>1</v>
      </c>
      <c r="N222" s="10"/>
      <c r="O222" s="6">
        <f t="shared" si="21"/>
        <v>1</v>
      </c>
      <c r="P222" s="10">
        <f t="shared" si="22"/>
        <v>0</v>
      </c>
      <c r="Q222" s="10">
        <f t="shared" si="23"/>
        <v>0</v>
      </c>
      <c r="R222" s="10">
        <f t="shared" si="24"/>
        <v>0</v>
      </c>
    </row>
    <row r="223" spans="1:25" s="6" customFormat="1">
      <c r="A223" s="6">
        <v>222</v>
      </c>
      <c r="B223" s="9" t="s">
        <v>103</v>
      </c>
      <c r="C223" s="6">
        <v>0.39</v>
      </c>
      <c r="D223" s="8" t="s">
        <v>287</v>
      </c>
      <c r="E223" s="6" t="s">
        <v>636</v>
      </c>
      <c r="F223" s="6" t="s">
        <v>2</v>
      </c>
      <c r="J223" s="10"/>
      <c r="K223" s="10"/>
      <c r="L223" s="10"/>
      <c r="M223" s="10">
        <v>1</v>
      </c>
      <c r="N223" s="10"/>
      <c r="O223" s="6">
        <f t="shared" si="21"/>
        <v>1</v>
      </c>
      <c r="P223" s="10">
        <f t="shared" si="22"/>
        <v>0</v>
      </c>
      <c r="Q223" s="10">
        <f t="shared" si="23"/>
        <v>0</v>
      </c>
      <c r="R223" s="10">
        <f t="shared" si="24"/>
        <v>0</v>
      </c>
    </row>
    <row r="224" spans="1:25" s="6" customFormat="1">
      <c r="A224" s="6">
        <v>223</v>
      </c>
      <c r="B224" s="9" t="s">
        <v>667</v>
      </c>
      <c r="C224" s="7">
        <v>1.3</v>
      </c>
      <c r="D224" s="8" t="s">
        <v>622</v>
      </c>
      <c r="E224" s="6" t="s">
        <v>636</v>
      </c>
      <c r="F224" s="6" t="s">
        <v>2</v>
      </c>
      <c r="G224" s="6" t="s">
        <v>12</v>
      </c>
      <c r="J224" s="10"/>
      <c r="K224" s="10">
        <v>1</v>
      </c>
      <c r="L224" s="10"/>
      <c r="M224" s="10"/>
      <c r="N224" s="10"/>
      <c r="O224" s="6">
        <f t="shared" si="21"/>
        <v>1</v>
      </c>
      <c r="P224" s="10">
        <f t="shared" si="22"/>
        <v>1</v>
      </c>
      <c r="Q224" s="10">
        <f t="shared" si="23"/>
        <v>0</v>
      </c>
      <c r="R224" s="10">
        <f t="shared" si="24"/>
        <v>0</v>
      </c>
    </row>
    <row r="225" spans="1:25" s="6" customFormat="1">
      <c r="A225" s="6">
        <v>224</v>
      </c>
      <c r="B225" s="9" t="s">
        <v>104</v>
      </c>
      <c r="C225" s="7">
        <v>0</v>
      </c>
      <c r="D225" s="8" t="s">
        <v>255</v>
      </c>
      <c r="E225" s="6" t="s">
        <v>636</v>
      </c>
      <c r="F225" s="6" t="s">
        <v>2</v>
      </c>
      <c r="G225" s="6" t="s">
        <v>12</v>
      </c>
      <c r="J225" s="10"/>
      <c r="K225" s="10">
        <v>1</v>
      </c>
      <c r="L225" s="10"/>
      <c r="M225" s="10">
        <v>1</v>
      </c>
      <c r="N225" s="10"/>
      <c r="O225" s="6">
        <f t="shared" si="21"/>
        <v>2</v>
      </c>
      <c r="P225" s="10">
        <f t="shared" si="22"/>
        <v>1</v>
      </c>
      <c r="Q225" s="10">
        <f t="shared" si="23"/>
        <v>0</v>
      </c>
      <c r="R225" s="10">
        <f t="shared" si="24"/>
        <v>0</v>
      </c>
    </row>
    <row r="226" spans="1:25" s="6" customFormat="1">
      <c r="A226" s="6">
        <v>225</v>
      </c>
      <c r="B226" s="9" t="s">
        <v>150</v>
      </c>
      <c r="C226" s="6">
        <v>0.12</v>
      </c>
      <c r="D226" s="8" t="s">
        <v>241</v>
      </c>
      <c r="E226" s="6" t="s">
        <v>636</v>
      </c>
      <c r="F226" s="6" t="s">
        <v>2</v>
      </c>
      <c r="J226" s="10"/>
      <c r="K226" s="10"/>
      <c r="L226" s="10"/>
      <c r="M226" s="10">
        <v>1</v>
      </c>
      <c r="N226" s="10"/>
      <c r="O226" s="6">
        <f t="shared" si="21"/>
        <v>1</v>
      </c>
      <c r="P226" s="10">
        <f t="shared" si="22"/>
        <v>0</v>
      </c>
      <c r="Q226" s="10">
        <f t="shared" si="23"/>
        <v>0</v>
      </c>
      <c r="R226" s="10">
        <f t="shared" si="24"/>
        <v>0</v>
      </c>
      <c r="S226" s="6" t="s">
        <v>151</v>
      </c>
    </row>
    <row r="227" spans="1:25" s="6" customFormat="1">
      <c r="A227" s="6">
        <v>226</v>
      </c>
      <c r="B227" s="9" t="s">
        <v>105</v>
      </c>
      <c r="C227" s="6">
        <v>0.16</v>
      </c>
      <c r="D227" s="8" t="s">
        <v>255</v>
      </c>
      <c r="E227" s="6" t="s">
        <v>636</v>
      </c>
      <c r="F227" s="6" t="s">
        <v>2</v>
      </c>
      <c r="G227" s="6" t="s">
        <v>12</v>
      </c>
      <c r="H227" s="6" t="s">
        <v>3</v>
      </c>
      <c r="J227" s="10">
        <v>1</v>
      </c>
      <c r="K227" s="10"/>
      <c r="L227" s="10"/>
      <c r="M227" s="10"/>
      <c r="N227" s="10"/>
      <c r="O227" s="6">
        <f t="shared" si="21"/>
        <v>1</v>
      </c>
      <c r="P227" s="10">
        <f t="shared" ref="P227:P258" si="25">COUNTIF(G227,"=te")</f>
        <v>1</v>
      </c>
      <c r="Q227" s="10">
        <f t="shared" ref="Q227:Q258" si="26">COUNTIF(G227,"=ma")</f>
        <v>0</v>
      </c>
      <c r="R227" s="10">
        <f t="shared" ref="R227:R258" si="27">COUNTIF(G227,"=f")+COUNTIF(G227,"=fa")</f>
        <v>0</v>
      </c>
      <c r="S227" s="6" t="s">
        <v>106</v>
      </c>
      <c r="V227" s="6" t="s">
        <v>309</v>
      </c>
      <c r="Y227" s="6" t="s">
        <v>562</v>
      </c>
    </row>
    <row r="228" spans="1:25" s="6" customFormat="1">
      <c r="A228" s="6">
        <v>227</v>
      </c>
      <c r="B228" s="9" t="s">
        <v>105</v>
      </c>
      <c r="C228" s="6">
        <v>0.16</v>
      </c>
      <c r="D228" s="8" t="s">
        <v>241</v>
      </c>
      <c r="E228" s="6" t="s">
        <v>636</v>
      </c>
      <c r="F228" s="6" t="s">
        <v>2</v>
      </c>
      <c r="G228" s="6" t="s">
        <v>7</v>
      </c>
      <c r="J228" s="10"/>
      <c r="K228" s="10"/>
      <c r="L228" s="10">
        <v>1</v>
      </c>
      <c r="M228" s="10"/>
      <c r="N228" s="10"/>
      <c r="O228" s="6">
        <f t="shared" si="21"/>
        <v>1</v>
      </c>
      <c r="P228" s="10">
        <f t="shared" si="25"/>
        <v>0</v>
      </c>
      <c r="Q228" s="10">
        <f t="shared" si="26"/>
        <v>1</v>
      </c>
      <c r="R228" s="10">
        <f t="shared" si="27"/>
        <v>0</v>
      </c>
      <c r="S228" s="6" t="s">
        <v>374</v>
      </c>
    </row>
    <row r="229" spans="1:25" s="6" customFormat="1">
      <c r="A229" s="6">
        <v>228</v>
      </c>
      <c r="B229" s="9" t="s">
        <v>152</v>
      </c>
      <c r="C229" s="7">
        <v>0.2</v>
      </c>
      <c r="D229" s="8" t="s">
        <v>286</v>
      </c>
      <c r="E229" s="6" t="s">
        <v>636</v>
      </c>
      <c r="F229" s="6" t="s">
        <v>3</v>
      </c>
      <c r="G229" s="16"/>
      <c r="H229" s="6" t="s">
        <v>2</v>
      </c>
      <c r="J229" s="10">
        <v>1</v>
      </c>
      <c r="K229" s="10"/>
      <c r="L229" s="10"/>
      <c r="M229" s="10">
        <v>1</v>
      </c>
      <c r="N229" s="10"/>
      <c r="O229" s="6">
        <f t="shared" si="21"/>
        <v>2</v>
      </c>
      <c r="P229" s="10">
        <f t="shared" si="25"/>
        <v>0</v>
      </c>
      <c r="Q229" s="10">
        <f t="shared" si="26"/>
        <v>0</v>
      </c>
      <c r="R229" s="10">
        <f t="shared" si="27"/>
        <v>0</v>
      </c>
      <c r="S229" s="6" t="s">
        <v>451</v>
      </c>
      <c r="Y229" s="6" t="s">
        <v>570</v>
      </c>
    </row>
    <row r="230" spans="1:25" s="6" customFormat="1">
      <c r="A230" s="6">
        <v>229</v>
      </c>
      <c r="B230" s="9" t="s">
        <v>107</v>
      </c>
      <c r="C230" s="6">
        <v>1.47</v>
      </c>
      <c r="D230" s="8" t="s">
        <v>255</v>
      </c>
      <c r="E230" s="6" t="s">
        <v>636</v>
      </c>
      <c r="F230" s="6" t="s">
        <v>2</v>
      </c>
      <c r="G230" s="6" t="s">
        <v>12</v>
      </c>
      <c r="J230" s="10"/>
      <c r="K230" s="10">
        <v>1</v>
      </c>
      <c r="L230" s="10"/>
      <c r="M230" s="10"/>
      <c r="N230" s="10"/>
      <c r="O230" s="6">
        <f t="shared" si="21"/>
        <v>1</v>
      </c>
      <c r="P230" s="10">
        <f t="shared" si="25"/>
        <v>1</v>
      </c>
      <c r="Q230" s="10">
        <f t="shared" si="26"/>
        <v>0</v>
      </c>
      <c r="R230" s="10">
        <f t="shared" si="27"/>
        <v>0</v>
      </c>
      <c r="X230" s="6">
        <v>1</v>
      </c>
    </row>
    <row r="231" spans="1:25" s="6" customFormat="1">
      <c r="A231" s="6">
        <v>230</v>
      </c>
      <c r="B231" s="9" t="s">
        <v>108</v>
      </c>
      <c r="C231" s="6">
        <v>2.4300000000000002</v>
      </c>
      <c r="D231" s="8" t="s">
        <v>278</v>
      </c>
      <c r="E231" s="6" t="s">
        <v>636</v>
      </c>
      <c r="F231" s="6" t="s">
        <v>2</v>
      </c>
      <c r="G231" s="6" t="s">
        <v>12</v>
      </c>
      <c r="J231" s="10"/>
      <c r="K231" s="10">
        <v>1</v>
      </c>
      <c r="L231" s="10"/>
      <c r="M231" s="10"/>
      <c r="N231" s="10"/>
      <c r="O231" s="6">
        <f t="shared" si="21"/>
        <v>1</v>
      </c>
      <c r="P231" s="10">
        <f t="shared" si="25"/>
        <v>1</v>
      </c>
      <c r="Q231" s="10">
        <f t="shared" si="26"/>
        <v>0</v>
      </c>
      <c r="R231" s="10">
        <f t="shared" si="27"/>
        <v>0</v>
      </c>
      <c r="X231" s="6">
        <v>1</v>
      </c>
    </row>
    <row r="232" spans="1:25" s="6" customFormat="1">
      <c r="A232" s="6">
        <v>232</v>
      </c>
      <c r="B232" s="9" t="s">
        <v>109</v>
      </c>
      <c r="C232" s="6">
        <v>2.46</v>
      </c>
      <c r="D232" s="8" t="s">
        <v>255</v>
      </c>
      <c r="E232" s="6" t="s">
        <v>636</v>
      </c>
      <c r="F232" s="6" t="s">
        <v>2</v>
      </c>
      <c r="H232" s="6" t="s">
        <v>342</v>
      </c>
      <c r="I232" s="6" t="s">
        <v>12</v>
      </c>
      <c r="J232" s="10">
        <v>1</v>
      </c>
      <c r="K232" s="10"/>
      <c r="L232" s="10"/>
      <c r="M232" s="10"/>
      <c r="N232" s="10"/>
      <c r="O232" s="6">
        <f t="shared" si="21"/>
        <v>1</v>
      </c>
      <c r="P232" s="10">
        <f t="shared" si="25"/>
        <v>0</v>
      </c>
      <c r="Q232" s="10">
        <f t="shared" si="26"/>
        <v>0</v>
      </c>
      <c r="R232" s="10">
        <f t="shared" si="27"/>
        <v>0</v>
      </c>
      <c r="S232" s="6" t="s">
        <v>110</v>
      </c>
      <c r="V232" s="6" t="s">
        <v>309</v>
      </c>
      <c r="Y232" s="6" t="s">
        <v>574</v>
      </c>
    </row>
    <row r="233" spans="1:25" s="6" customFormat="1">
      <c r="A233" s="6">
        <v>231</v>
      </c>
      <c r="B233" s="9" t="s">
        <v>109</v>
      </c>
      <c r="C233" s="6">
        <v>2.46</v>
      </c>
      <c r="D233" s="8" t="s">
        <v>255</v>
      </c>
      <c r="E233" s="6" t="s">
        <v>636</v>
      </c>
      <c r="F233" s="6" t="s">
        <v>2</v>
      </c>
      <c r="G233" s="6" t="s">
        <v>12</v>
      </c>
      <c r="H233" s="6" t="s">
        <v>3</v>
      </c>
      <c r="J233" s="10">
        <v>1</v>
      </c>
      <c r="K233" s="10"/>
      <c r="L233" s="10"/>
      <c r="M233" s="10"/>
      <c r="N233" s="10"/>
      <c r="O233" s="6">
        <f t="shared" si="21"/>
        <v>1</v>
      </c>
      <c r="P233" s="10">
        <f t="shared" si="25"/>
        <v>1</v>
      </c>
      <c r="Q233" s="10">
        <f t="shared" si="26"/>
        <v>0</v>
      </c>
      <c r="R233" s="10">
        <f t="shared" si="27"/>
        <v>0</v>
      </c>
      <c r="S233" s="6" t="s">
        <v>111</v>
      </c>
      <c r="V233" s="6" t="s">
        <v>309</v>
      </c>
      <c r="Y233" s="6" t="s">
        <v>574</v>
      </c>
    </row>
    <row r="234" spans="1:25" s="6" customFormat="1">
      <c r="A234" s="6">
        <v>233</v>
      </c>
      <c r="B234" s="9" t="s">
        <v>112</v>
      </c>
      <c r="C234" s="6">
        <v>2.5499999999999998</v>
      </c>
      <c r="D234" s="8" t="s">
        <v>114</v>
      </c>
      <c r="E234" s="6" t="s">
        <v>636</v>
      </c>
      <c r="F234" s="6" t="s">
        <v>2</v>
      </c>
      <c r="G234" s="6" t="s">
        <v>17</v>
      </c>
      <c r="J234" s="10"/>
      <c r="K234" s="10"/>
      <c r="L234" s="10"/>
      <c r="M234" s="10"/>
      <c r="N234" s="10"/>
      <c r="O234" s="6">
        <f t="shared" si="21"/>
        <v>0</v>
      </c>
      <c r="P234" s="10">
        <f t="shared" si="25"/>
        <v>0</v>
      </c>
      <c r="Q234" s="10">
        <f t="shared" si="26"/>
        <v>0</v>
      </c>
      <c r="R234" s="10">
        <f t="shared" si="27"/>
        <v>1</v>
      </c>
      <c r="S234" s="6" t="s">
        <v>158</v>
      </c>
    </row>
    <row r="235" spans="1:25" s="6" customFormat="1">
      <c r="A235" s="6">
        <v>234</v>
      </c>
      <c r="B235" s="9" t="s">
        <v>115</v>
      </c>
      <c r="C235" s="6">
        <v>0.01</v>
      </c>
      <c r="D235" s="8" t="s">
        <v>280</v>
      </c>
      <c r="E235" s="6" t="s">
        <v>636</v>
      </c>
      <c r="F235" s="6" t="s">
        <v>2</v>
      </c>
      <c r="G235" s="6" t="s">
        <v>17</v>
      </c>
      <c r="H235" s="6" t="s">
        <v>3</v>
      </c>
      <c r="J235" s="10"/>
      <c r="K235" s="10"/>
      <c r="L235" s="10">
        <v>1</v>
      </c>
      <c r="M235" s="10"/>
      <c r="N235" s="10"/>
      <c r="O235" s="6">
        <f t="shared" si="21"/>
        <v>1</v>
      </c>
      <c r="P235" s="10">
        <f t="shared" si="25"/>
        <v>0</v>
      </c>
      <c r="Q235" s="10">
        <f t="shared" si="26"/>
        <v>0</v>
      </c>
      <c r="R235" s="10">
        <f t="shared" si="27"/>
        <v>1</v>
      </c>
      <c r="S235" s="6" t="s">
        <v>374</v>
      </c>
      <c r="V235" s="8" t="s">
        <v>116</v>
      </c>
    </row>
    <row r="236" spans="1:25" s="6" customFormat="1">
      <c r="A236" s="6">
        <v>235</v>
      </c>
      <c r="B236" s="9" t="s">
        <v>115</v>
      </c>
      <c r="C236" s="6">
        <v>0.01</v>
      </c>
      <c r="D236" s="8" t="s">
        <v>239</v>
      </c>
      <c r="E236" s="6" t="s">
        <v>636</v>
      </c>
      <c r="F236" s="6" t="s">
        <v>2</v>
      </c>
      <c r="G236" s="6" t="s">
        <v>283</v>
      </c>
      <c r="J236" s="10"/>
      <c r="K236" s="10"/>
      <c r="L236" s="10"/>
      <c r="M236" s="10"/>
      <c r="N236" s="10"/>
      <c r="O236" s="6">
        <f t="shared" si="21"/>
        <v>0</v>
      </c>
      <c r="P236" s="10">
        <f t="shared" si="25"/>
        <v>0</v>
      </c>
      <c r="Q236" s="10">
        <f t="shared" si="26"/>
        <v>0</v>
      </c>
      <c r="R236" s="10">
        <f t="shared" si="27"/>
        <v>0</v>
      </c>
      <c r="V236" s="8"/>
    </row>
    <row r="237" spans="1:25" s="6" customFormat="1">
      <c r="A237" s="6">
        <v>236</v>
      </c>
      <c r="B237" s="9" t="s">
        <v>117</v>
      </c>
      <c r="C237" s="7">
        <v>0.2</v>
      </c>
      <c r="D237" s="8" t="s">
        <v>297</v>
      </c>
      <c r="E237" s="6" t="s">
        <v>636</v>
      </c>
      <c r="F237" s="6" t="s">
        <v>2</v>
      </c>
      <c r="H237" s="6" t="s">
        <v>3</v>
      </c>
      <c r="J237" s="10"/>
      <c r="K237" s="10"/>
      <c r="L237" s="10"/>
      <c r="M237" s="10">
        <v>1</v>
      </c>
      <c r="N237" s="10"/>
      <c r="O237" s="6">
        <f t="shared" si="21"/>
        <v>1</v>
      </c>
      <c r="P237" s="10">
        <f t="shared" si="25"/>
        <v>0</v>
      </c>
      <c r="Q237" s="10">
        <f t="shared" si="26"/>
        <v>0</v>
      </c>
      <c r="R237" s="10">
        <f t="shared" si="27"/>
        <v>0</v>
      </c>
      <c r="S237" s="6" t="s">
        <v>99</v>
      </c>
    </row>
    <row r="238" spans="1:25" s="6" customFormat="1">
      <c r="A238" s="6">
        <v>237</v>
      </c>
      <c r="B238" s="9" t="s">
        <v>481</v>
      </c>
      <c r="C238" s="7">
        <v>0.24</v>
      </c>
      <c r="D238" s="8" t="s">
        <v>238</v>
      </c>
      <c r="E238" s="6" t="s">
        <v>638</v>
      </c>
      <c r="F238" s="6" t="s">
        <v>559</v>
      </c>
      <c r="H238" s="6" t="s">
        <v>558</v>
      </c>
      <c r="I238" s="6" t="s">
        <v>12</v>
      </c>
      <c r="J238" s="10">
        <v>1</v>
      </c>
      <c r="K238" s="10"/>
      <c r="L238" s="10"/>
      <c r="M238" s="10"/>
      <c r="N238" s="10"/>
      <c r="O238" s="6">
        <f t="shared" si="21"/>
        <v>1</v>
      </c>
      <c r="P238" s="10">
        <f t="shared" si="25"/>
        <v>0</v>
      </c>
      <c r="Q238" s="10">
        <f t="shared" si="26"/>
        <v>0</v>
      </c>
      <c r="R238" s="10">
        <f t="shared" si="27"/>
        <v>0</v>
      </c>
      <c r="Y238" s="6" t="s">
        <v>568</v>
      </c>
    </row>
    <row r="239" spans="1:25" s="6" customFormat="1">
      <c r="A239" s="6">
        <v>238</v>
      </c>
      <c r="B239" s="9" t="s">
        <v>459</v>
      </c>
      <c r="C239" s="6">
        <v>0.41</v>
      </c>
      <c r="D239" s="8" t="s">
        <v>238</v>
      </c>
      <c r="E239" s="6" t="s">
        <v>638</v>
      </c>
      <c r="F239" s="6" t="s">
        <v>558</v>
      </c>
      <c r="G239" s="6" t="s">
        <v>12</v>
      </c>
      <c r="J239" s="10"/>
      <c r="K239" s="10"/>
      <c r="L239" s="10"/>
      <c r="M239" s="10">
        <v>1</v>
      </c>
      <c r="N239" s="10"/>
      <c r="O239" s="6">
        <f t="shared" si="21"/>
        <v>1</v>
      </c>
      <c r="P239" s="10">
        <f t="shared" si="25"/>
        <v>1</v>
      </c>
      <c r="Q239" s="10">
        <f t="shared" si="26"/>
        <v>0</v>
      </c>
      <c r="R239" s="10">
        <f t="shared" si="27"/>
        <v>0</v>
      </c>
    </row>
    <row r="240" spans="1:25" s="6" customFormat="1">
      <c r="A240" s="6">
        <v>239</v>
      </c>
      <c r="B240" s="9" t="s">
        <v>503</v>
      </c>
      <c r="C240" s="6">
        <v>0.49</v>
      </c>
      <c r="D240" s="8" t="s">
        <v>238</v>
      </c>
      <c r="E240" s="6" t="s">
        <v>638</v>
      </c>
      <c r="F240" s="6" t="s">
        <v>558</v>
      </c>
      <c r="H240" s="6" t="s">
        <v>3</v>
      </c>
      <c r="J240" s="10">
        <v>1</v>
      </c>
      <c r="K240" s="10"/>
      <c r="L240" s="10"/>
      <c r="M240" s="10"/>
      <c r="N240" s="10"/>
      <c r="O240" s="6">
        <f t="shared" si="21"/>
        <v>1</v>
      </c>
      <c r="P240" s="10">
        <f t="shared" si="25"/>
        <v>0</v>
      </c>
      <c r="Q240" s="10">
        <f t="shared" si="26"/>
        <v>0</v>
      </c>
      <c r="R240" s="10">
        <f t="shared" si="27"/>
        <v>0</v>
      </c>
      <c r="Y240" s="6" t="s">
        <v>563</v>
      </c>
    </row>
    <row r="241" spans="1:25" s="6" customFormat="1">
      <c r="A241" s="6">
        <v>240</v>
      </c>
      <c r="B241" s="9" t="s">
        <v>118</v>
      </c>
      <c r="C241" s="6">
        <v>2.33</v>
      </c>
      <c r="D241" s="8" t="s">
        <v>295</v>
      </c>
      <c r="E241" s="6" t="s">
        <v>636</v>
      </c>
      <c r="F241" s="6" t="s">
        <v>157</v>
      </c>
      <c r="H241" s="6" t="s">
        <v>2</v>
      </c>
      <c r="I241" s="6" t="s">
        <v>17</v>
      </c>
      <c r="J241" s="10"/>
      <c r="K241" s="10"/>
      <c r="L241" s="10"/>
      <c r="M241" s="10">
        <v>1</v>
      </c>
      <c r="N241" s="10"/>
      <c r="O241" s="6">
        <f t="shared" si="21"/>
        <v>1</v>
      </c>
      <c r="P241" s="10">
        <f t="shared" si="25"/>
        <v>0</v>
      </c>
      <c r="Q241" s="10">
        <f t="shared" si="26"/>
        <v>0</v>
      </c>
      <c r="R241" s="10">
        <f t="shared" si="27"/>
        <v>0</v>
      </c>
      <c r="S241" s="6" t="s">
        <v>119</v>
      </c>
      <c r="V241" s="6">
        <v>1</v>
      </c>
    </row>
    <row r="242" spans="1:25" s="6" customFormat="1">
      <c r="A242" s="6">
        <v>241</v>
      </c>
      <c r="B242" s="9" t="s">
        <v>482</v>
      </c>
      <c r="C242" s="6">
        <v>0.06</v>
      </c>
      <c r="D242" s="8" t="s">
        <v>477</v>
      </c>
      <c r="E242" s="6" t="s">
        <v>636</v>
      </c>
      <c r="F242" s="6" t="s">
        <v>2</v>
      </c>
      <c r="G242" s="6" t="s">
        <v>283</v>
      </c>
      <c r="J242" s="10"/>
      <c r="K242" s="10"/>
      <c r="L242" s="10"/>
      <c r="M242" s="10"/>
      <c r="N242" s="10"/>
      <c r="O242" s="6">
        <f t="shared" si="21"/>
        <v>0</v>
      </c>
      <c r="P242" s="10">
        <f t="shared" si="25"/>
        <v>0</v>
      </c>
      <c r="Q242" s="10">
        <f t="shared" si="26"/>
        <v>0</v>
      </c>
      <c r="R242" s="10">
        <f t="shared" si="27"/>
        <v>0</v>
      </c>
    </row>
    <row r="243" spans="1:25" s="6" customFormat="1">
      <c r="A243" s="6">
        <v>242</v>
      </c>
      <c r="B243" s="9" t="s">
        <v>441</v>
      </c>
      <c r="C243" s="6">
        <v>0.51</v>
      </c>
      <c r="D243" s="8" t="s">
        <v>351</v>
      </c>
      <c r="E243" s="6" t="s">
        <v>636</v>
      </c>
      <c r="F243" s="6" t="s">
        <v>2</v>
      </c>
      <c r="G243" s="6" t="s">
        <v>7</v>
      </c>
      <c r="J243" s="10"/>
      <c r="K243" s="10">
        <v>1</v>
      </c>
      <c r="L243" s="10"/>
      <c r="M243" s="10"/>
      <c r="N243" s="10"/>
      <c r="O243" s="6">
        <f t="shared" si="21"/>
        <v>1</v>
      </c>
      <c r="P243" s="10">
        <f t="shared" si="25"/>
        <v>0</v>
      </c>
      <c r="Q243" s="10">
        <f t="shared" si="26"/>
        <v>1</v>
      </c>
      <c r="R243" s="10">
        <f t="shared" si="27"/>
        <v>0</v>
      </c>
    </row>
    <row r="244" spans="1:25" s="6" customFormat="1">
      <c r="A244" s="6">
        <v>243</v>
      </c>
      <c r="B244" s="9" t="s">
        <v>457</v>
      </c>
      <c r="C244" s="6">
        <v>1.04</v>
      </c>
      <c r="D244" s="8" t="s">
        <v>458</v>
      </c>
      <c r="E244" s="6" t="s">
        <v>636</v>
      </c>
      <c r="F244" s="6" t="s">
        <v>2</v>
      </c>
      <c r="G244" s="6" t="s">
        <v>12</v>
      </c>
      <c r="J244" s="10"/>
      <c r="K244" s="10">
        <v>1</v>
      </c>
      <c r="L244" s="10"/>
      <c r="M244" s="10"/>
      <c r="N244" s="10"/>
      <c r="O244" s="6">
        <f t="shared" si="21"/>
        <v>1</v>
      </c>
      <c r="P244" s="10">
        <f t="shared" si="25"/>
        <v>1</v>
      </c>
      <c r="Q244" s="10">
        <f t="shared" si="26"/>
        <v>0</v>
      </c>
      <c r="R244" s="10">
        <f t="shared" si="27"/>
        <v>0</v>
      </c>
    </row>
    <row r="245" spans="1:25" s="6" customFormat="1">
      <c r="A245" s="6">
        <v>244</v>
      </c>
      <c r="B245" s="9" t="s">
        <v>113</v>
      </c>
      <c r="C245" s="6">
        <v>1.17</v>
      </c>
      <c r="D245" s="8" t="s">
        <v>253</v>
      </c>
      <c r="E245" s="6" t="s">
        <v>636</v>
      </c>
      <c r="F245" s="6" t="s">
        <v>2</v>
      </c>
      <c r="G245" s="6" t="s">
        <v>17</v>
      </c>
      <c r="H245" s="6" t="s">
        <v>3</v>
      </c>
      <c r="J245" s="10"/>
      <c r="K245" s="10"/>
      <c r="L245" s="10"/>
      <c r="M245" s="10">
        <v>1</v>
      </c>
      <c r="N245" s="10"/>
      <c r="O245" s="6">
        <f t="shared" si="21"/>
        <v>1</v>
      </c>
      <c r="P245" s="10">
        <f t="shared" si="25"/>
        <v>0</v>
      </c>
      <c r="Q245" s="10">
        <f t="shared" si="26"/>
        <v>0</v>
      </c>
      <c r="R245" s="10">
        <f t="shared" si="27"/>
        <v>1</v>
      </c>
      <c r="V245" s="6">
        <v>0</v>
      </c>
    </row>
    <row r="246" spans="1:25" s="6" customFormat="1">
      <c r="A246" s="6">
        <v>245</v>
      </c>
      <c r="B246" s="9" t="s">
        <v>624</v>
      </c>
      <c r="C246" s="7">
        <v>0.2</v>
      </c>
      <c r="D246" s="8" t="s">
        <v>625</v>
      </c>
      <c r="E246" s="6" t="s">
        <v>637</v>
      </c>
      <c r="F246" s="6" t="s">
        <v>2</v>
      </c>
      <c r="G246" s="6" t="s">
        <v>12</v>
      </c>
      <c r="J246" s="10"/>
      <c r="K246" s="10">
        <v>1</v>
      </c>
      <c r="L246" s="10"/>
      <c r="M246" s="10"/>
      <c r="N246" s="10"/>
      <c r="O246" s="6">
        <f t="shared" si="21"/>
        <v>1</v>
      </c>
      <c r="P246" s="10">
        <f t="shared" si="25"/>
        <v>1</v>
      </c>
      <c r="Q246" s="10">
        <f t="shared" si="26"/>
        <v>0</v>
      </c>
      <c r="R246" s="10">
        <f t="shared" si="27"/>
        <v>0</v>
      </c>
    </row>
    <row r="247" spans="1:25" s="6" customFormat="1">
      <c r="A247" s="6">
        <v>246</v>
      </c>
      <c r="B247" s="9" t="s">
        <v>123</v>
      </c>
      <c r="C247" s="6">
        <v>1.45</v>
      </c>
      <c r="D247" s="8" t="s">
        <v>253</v>
      </c>
      <c r="E247" s="6" t="s">
        <v>636</v>
      </c>
      <c r="F247" s="6" t="s">
        <v>2</v>
      </c>
      <c r="G247" s="6" t="s">
        <v>7</v>
      </c>
      <c r="H247" s="6" t="s">
        <v>3</v>
      </c>
      <c r="J247" s="10">
        <v>1</v>
      </c>
      <c r="K247" s="10"/>
      <c r="L247" s="10"/>
      <c r="M247" s="10"/>
      <c r="N247" s="10"/>
      <c r="O247" s="6">
        <f t="shared" si="21"/>
        <v>1</v>
      </c>
      <c r="P247" s="10">
        <f t="shared" si="25"/>
        <v>0</v>
      </c>
      <c r="Q247" s="10">
        <f t="shared" si="26"/>
        <v>1</v>
      </c>
      <c r="R247" s="10">
        <f t="shared" si="27"/>
        <v>0</v>
      </c>
      <c r="S247" s="6" t="s">
        <v>124</v>
      </c>
      <c r="V247" s="6">
        <v>1</v>
      </c>
      <c r="Y247" s="6" t="s">
        <v>562</v>
      </c>
    </row>
    <row r="248" spans="1:25" s="6" customFormat="1">
      <c r="A248" s="6">
        <v>248</v>
      </c>
      <c r="B248" s="9" t="s">
        <v>123</v>
      </c>
      <c r="C248" s="6">
        <v>1.45</v>
      </c>
      <c r="D248" s="8" t="s">
        <v>272</v>
      </c>
      <c r="E248" s="6" t="s">
        <v>636</v>
      </c>
      <c r="F248" s="6" t="s">
        <v>2</v>
      </c>
      <c r="G248" s="6" t="s">
        <v>12</v>
      </c>
      <c r="J248" s="10"/>
      <c r="K248" s="10"/>
      <c r="L248" s="10">
        <v>1</v>
      </c>
      <c r="M248" s="10"/>
      <c r="N248" s="10"/>
      <c r="O248" s="6">
        <f t="shared" si="21"/>
        <v>1</v>
      </c>
      <c r="P248" s="10">
        <f t="shared" si="25"/>
        <v>1</v>
      </c>
      <c r="Q248" s="10">
        <f t="shared" si="26"/>
        <v>0</v>
      </c>
      <c r="R248" s="10">
        <f t="shared" si="27"/>
        <v>0</v>
      </c>
      <c r="S248" s="6" t="s">
        <v>374</v>
      </c>
    </row>
    <row r="249" spans="1:25" s="6" customFormat="1">
      <c r="A249" s="6">
        <v>247</v>
      </c>
      <c r="B249" s="9" t="s">
        <v>123</v>
      </c>
      <c r="C249" s="6">
        <v>1.45</v>
      </c>
      <c r="D249" s="8" t="s">
        <v>247</v>
      </c>
      <c r="E249" s="6" t="s">
        <v>636</v>
      </c>
      <c r="F249" s="6" t="s">
        <v>2</v>
      </c>
      <c r="G249" s="6" t="s">
        <v>12</v>
      </c>
      <c r="J249" s="10"/>
      <c r="K249" s="10">
        <v>1</v>
      </c>
      <c r="L249" s="10"/>
      <c r="M249" s="10"/>
      <c r="N249" s="10"/>
      <c r="O249" s="6">
        <f t="shared" si="21"/>
        <v>1</v>
      </c>
      <c r="P249" s="10">
        <f t="shared" si="25"/>
        <v>1</v>
      </c>
      <c r="Q249" s="10">
        <f t="shared" si="26"/>
        <v>0</v>
      </c>
      <c r="R249" s="10">
        <f t="shared" si="27"/>
        <v>0</v>
      </c>
    </row>
    <row r="250" spans="1:25" s="6" customFormat="1">
      <c r="A250" s="6">
        <v>249</v>
      </c>
      <c r="B250" s="9" t="s">
        <v>511</v>
      </c>
      <c r="C250" s="6">
        <v>0.51</v>
      </c>
      <c r="D250" s="8" t="s">
        <v>510</v>
      </c>
      <c r="E250" s="6" t="s">
        <v>638</v>
      </c>
      <c r="F250" s="6" t="s">
        <v>558</v>
      </c>
      <c r="G250" s="6" t="s">
        <v>12</v>
      </c>
      <c r="J250" s="10"/>
      <c r="K250" s="10">
        <v>1</v>
      </c>
      <c r="L250" s="10"/>
      <c r="M250" s="10"/>
      <c r="N250" s="10"/>
      <c r="O250" s="6">
        <f t="shared" si="21"/>
        <v>1</v>
      </c>
      <c r="P250" s="10">
        <f t="shared" si="25"/>
        <v>1</v>
      </c>
      <c r="Q250" s="10">
        <f t="shared" si="26"/>
        <v>0</v>
      </c>
      <c r="R250" s="10">
        <f t="shared" si="27"/>
        <v>0</v>
      </c>
      <c r="X250" s="6">
        <v>1</v>
      </c>
    </row>
    <row r="251" spans="1:25" s="6" customFormat="1">
      <c r="A251" s="6">
        <v>250</v>
      </c>
      <c r="B251" s="9" t="s">
        <v>125</v>
      </c>
      <c r="C251" s="6">
        <v>1.1599999999999999</v>
      </c>
      <c r="D251" s="8" t="s">
        <v>21</v>
      </c>
      <c r="E251" s="6" t="s">
        <v>636</v>
      </c>
      <c r="F251" s="6" t="s">
        <v>2</v>
      </c>
      <c r="G251" s="6" t="s">
        <v>12</v>
      </c>
      <c r="J251" s="10"/>
      <c r="K251" s="10">
        <v>1</v>
      </c>
      <c r="L251" s="10"/>
      <c r="M251" s="10"/>
      <c r="N251" s="10"/>
      <c r="O251" s="6">
        <f t="shared" si="21"/>
        <v>1</v>
      </c>
      <c r="P251" s="10">
        <f t="shared" si="25"/>
        <v>1</v>
      </c>
      <c r="Q251" s="10">
        <f t="shared" si="26"/>
        <v>0</v>
      </c>
      <c r="R251" s="10">
        <f t="shared" si="27"/>
        <v>0</v>
      </c>
      <c r="S251" s="6" t="s">
        <v>126</v>
      </c>
      <c r="V251" s="6">
        <v>0</v>
      </c>
      <c r="X251" s="6">
        <v>1</v>
      </c>
    </row>
    <row r="252" spans="1:25" s="6" customFormat="1">
      <c r="A252" s="6">
        <v>251</v>
      </c>
      <c r="B252" s="9" t="s">
        <v>125</v>
      </c>
      <c r="C252" s="6">
        <v>1.1599999999999999</v>
      </c>
      <c r="D252" s="8" t="s">
        <v>21</v>
      </c>
      <c r="E252" s="6" t="s">
        <v>636</v>
      </c>
      <c r="F252" s="6" t="s">
        <v>2</v>
      </c>
      <c r="G252" s="6" t="s">
        <v>12</v>
      </c>
      <c r="J252" s="10"/>
      <c r="K252" s="10">
        <v>1</v>
      </c>
      <c r="L252" s="10"/>
      <c r="M252" s="10"/>
      <c r="N252" s="10"/>
      <c r="O252" s="6">
        <f t="shared" si="21"/>
        <v>1</v>
      </c>
      <c r="P252" s="10">
        <f t="shared" si="25"/>
        <v>1</v>
      </c>
      <c r="Q252" s="10">
        <f t="shared" si="26"/>
        <v>0</v>
      </c>
      <c r="R252" s="10">
        <f t="shared" si="27"/>
        <v>0</v>
      </c>
      <c r="S252" s="6" t="s">
        <v>126</v>
      </c>
      <c r="V252" s="6">
        <v>0</v>
      </c>
      <c r="X252" s="6">
        <v>1</v>
      </c>
    </row>
    <row r="253" spans="1:25" s="6" customFormat="1">
      <c r="A253" s="6">
        <v>252</v>
      </c>
      <c r="B253" s="9" t="s">
        <v>537</v>
      </c>
      <c r="C253" s="6">
        <v>1.32</v>
      </c>
      <c r="D253" s="8" t="s">
        <v>512</v>
      </c>
      <c r="E253" s="6" t="s">
        <v>639</v>
      </c>
      <c r="F253" s="6" t="s">
        <v>533</v>
      </c>
      <c r="J253" s="10"/>
      <c r="K253" s="10">
        <v>1</v>
      </c>
      <c r="L253" s="10"/>
      <c r="M253" s="10"/>
      <c r="N253" s="10"/>
      <c r="O253" s="6">
        <f t="shared" si="21"/>
        <v>1</v>
      </c>
      <c r="P253" s="10">
        <f t="shared" si="25"/>
        <v>0</v>
      </c>
      <c r="Q253" s="10">
        <f t="shared" si="26"/>
        <v>0</v>
      </c>
      <c r="R253" s="10">
        <f t="shared" si="27"/>
        <v>0</v>
      </c>
      <c r="S253" s="6" t="s">
        <v>545</v>
      </c>
      <c r="W253" s="10"/>
    </row>
    <row r="254" spans="1:25" s="6" customFormat="1">
      <c r="A254" s="6">
        <v>253</v>
      </c>
      <c r="B254" s="9" t="s">
        <v>127</v>
      </c>
      <c r="C254" s="6">
        <v>2.11</v>
      </c>
      <c r="D254" s="8" t="s">
        <v>256</v>
      </c>
      <c r="E254" s="6" t="s">
        <v>636</v>
      </c>
      <c r="F254" s="6" t="s">
        <v>2</v>
      </c>
      <c r="G254" s="6" t="s">
        <v>17</v>
      </c>
      <c r="J254" s="10"/>
      <c r="K254" s="10"/>
      <c r="L254" s="10"/>
      <c r="M254" s="10"/>
      <c r="N254" s="10">
        <v>1</v>
      </c>
      <c r="O254" s="6">
        <f t="shared" si="21"/>
        <v>0</v>
      </c>
      <c r="P254" s="10">
        <f t="shared" si="25"/>
        <v>0</v>
      </c>
      <c r="Q254" s="10">
        <f t="shared" si="26"/>
        <v>0</v>
      </c>
      <c r="R254" s="10">
        <f t="shared" si="27"/>
        <v>1</v>
      </c>
      <c r="S254" s="6" t="s">
        <v>337</v>
      </c>
      <c r="W254" s="10">
        <v>1</v>
      </c>
      <c r="X254" s="6">
        <v>1</v>
      </c>
    </row>
    <row r="255" spans="1:25" s="6" customFormat="1">
      <c r="A255" s="6">
        <v>254</v>
      </c>
      <c r="B255" s="9" t="s">
        <v>442</v>
      </c>
      <c r="C255" s="6">
        <v>3.34</v>
      </c>
      <c r="D255" s="8" t="s">
        <v>308</v>
      </c>
      <c r="E255" s="6" t="s">
        <v>636</v>
      </c>
      <c r="F255" s="6" t="s">
        <v>2</v>
      </c>
      <c r="H255" s="6" t="s">
        <v>2</v>
      </c>
      <c r="I255" s="6" t="s">
        <v>7</v>
      </c>
      <c r="J255" s="10">
        <v>1</v>
      </c>
      <c r="K255" s="10"/>
      <c r="L255" s="10"/>
      <c r="M255" s="10"/>
      <c r="N255" s="10"/>
      <c r="O255" s="6">
        <f t="shared" si="21"/>
        <v>1</v>
      </c>
      <c r="P255" s="10">
        <f t="shared" si="25"/>
        <v>0</v>
      </c>
      <c r="Q255" s="10">
        <f t="shared" si="26"/>
        <v>0</v>
      </c>
      <c r="R255" s="10">
        <f t="shared" si="27"/>
        <v>0</v>
      </c>
      <c r="Y255" s="6" t="s">
        <v>573</v>
      </c>
    </row>
    <row r="256" spans="1:25" s="6" customFormat="1">
      <c r="A256" s="6">
        <v>255</v>
      </c>
      <c r="B256" s="9" t="s">
        <v>128</v>
      </c>
      <c r="C256" s="7">
        <v>3.5</v>
      </c>
      <c r="D256" s="8" t="s">
        <v>21</v>
      </c>
      <c r="E256" s="6" t="s">
        <v>636</v>
      </c>
      <c r="F256" s="6" t="s">
        <v>2</v>
      </c>
      <c r="G256" s="6" t="s">
        <v>12</v>
      </c>
      <c r="J256" s="10"/>
      <c r="K256" s="10">
        <v>1</v>
      </c>
      <c r="L256" s="10">
        <v>1</v>
      </c>
      <c r="M256" s="10"/>
      <c r="N256" s="10"/>
      <c r="O256" s="6">
        <f t="shared" si="21"/>
        <v>2</v>
      </c>
      <c r="P256" s="10">
        <f t="shared" si="25"/>
        <v>1</v>
      </c>
      <c r="Q256" s="10">
        <f t="shared" si="26"/>
        <v>0</v>
      </c>
      <c r="R256" s="10">
        <f t="shared" si="27"/>
        <v>0</v>
      </c>
    </row>
    <row r="257" spans="1:25" s="6" customFormat="1">
      <c r="A257" s="6">
        <v>256</v>
      </c>
      <c r="B257" s="9" t="s">
        <v>129</v>
      </c>
      <c r="C257" s="7">
        <v>4.2</v>
      </c>
      <c r="D257" s="8" t="s">
        <v>251</v>
      </c>
      <c r="E257" s="6" t="s">
        <v>636</v>
      </c>
      <c r="F257" s="6" t="s">
        <v>3</v>
      </c>
      <c r="H257" s="6" t="s">
        <v>2</v>
      </c>
      <c r="J257" s="10">
        <v>0</v>
      </c>
      <c r="K257" s="10"/>
      <c r="L257" s="10"/>
      <c r="M257" s="10"/>
      <c r="N257" s="10"/>
      <c r="O257" s="6">
        <f t="shared" si="21"/>
        <v>1</v>
      </c>
      <c r="P257" s="10">
        <f t="shared" si="25"/>
        <v>0</v>
      </c>
      <c r="Q257" s="10">
        <f t="shared" si="26"/>
        <v>0</v>
      </c>
      <c r="R257" s="10">
        <f t="shared" si="27"/>
        <v>0</v>
      </c>
      <c r="S257" s="6" t="s">
        <v>130</v>
      </c>
      <c r="Y257" s="6" t="s">
        <v>572</v>
      </c>
    </row>
    <row r="258" spans="1:25" s="6" customFormat="1">
      <c r="A258" s="6">
        <v>257</v>
      </c>
      <c r="B258" s="9" t="s">
        <v>129</v>
      </c>
      <c r="C258" s="7">
        <v>4.2</v>
      </c>
      <c r="D258" s="8" t="s">
        <v>448</v>
      </c>
      <c r="E258" s="6" t="s">
        <v>636</v>
      </c>
      <c r="F258" s="6" t="s">
        <v>2</v>
      </c>
      <c r="J258" s="10"/>
      <c r="K258" s="10"/>
      <c r="L258" s="10"/>
      <c r="M258" s="10"/>
      <c r="N258" s="10"/>
      <c r="O258" s="6">
        <f t="shared" ref="O258:O322" si="28">COUNT(J258:M258)</f>
        <v>0</v>
      </c>
      <c r="P258" s="10">
        <f t="shared" si="25"/>
        <v>0</v>
      </c>
      <c r="Q258" s="10">
        <f t="shared" si="26"/>
        <v>0</v>
      </c>
      <c r="R258" s="10">
        <f t="shared" si="27"/>
        <v>0</v>
      </c>
    </row>
    <row r="259" spans="1:25" s="6" customFormat="1">
      <c r="A259" s="6">
        <v>258</v>
      </c>
      <c r="B259" s="9" t="s">
        <v>538</v>
      </c>
      <c r="C259" s="6">
        <v>4.45</v>
      </c>
      <c r="D259" s="8" t="s">
        <v>512</v>
      </c>
      <c r="E259" s="6" t="s">
        <v>639</v>
      </c>
      <c r="F259" s="6" t="s">
        <v>533</v>
      </c>
      <c r="J259" s="10"/>
      <c r="K259" s="10">
        <v>1</v>
      </c>
      <c r="L259" s="10"/>
      <c r="M259" s="10"/>
      <c r="N259" s="10"/>
      <c r="O259" s="6">
        <f t="shared" si="28"/>
        <v>1</v>
      </c>
      <c r="P259" s="10">
        <f t="shared" ref="P259:P290" si="29">COUNTIF(G259,"=te")</f>
        <v>0</v>
      </c>
      <c r="Q259" s="10">
        <f t="shared" ref="Q259:Q290" si="30">COUNTIF(G259,"=ma")</f>
        <v>0</v>
      </c>
      <c r="R259" s="10">
        <f t="shared" ref="R259:R264" si="31">COUNTIF(G259,"=f")+COUNTIF(G259,"=fa")</f>
        <v>0</v>
      </c>
      <c r="W259" s="10"/>
    </row>
    <row r="260" spans="1:25" s="6" customFormat="1">
      <c r="A260" s="6">
        <v>259</v>
      </c>
      <c r="B260" s="9" t="s">
        <v>131</v>
      </c>
      <c r="C260" s="6">
        <v>0.47</v>
      </c>
      <c r="D260" s="8" t="s">
        <v>21</v>
      </c>
      <c r="E260" s="6" t="s">
        <v>636</v>
      </c>
      <c r="F260" s="6" t="s">
        <v>2</v>
      </c>
      <c r="G260" s="6" t="s">
        <v>12</v>
      </c>
      <c r="J260" s="10"/>
      <c r="K260" s="10">
        <v>1</v>
      </c>
      <c r="L260" s="10">
        <v>1</v>
      </c>
      <c r="M260" s="10"/>
      <c r="N260" s="10"/>
      <c r="O260" s="6">
        <f t="shared" si="28"/>
        <v>2</v>
      </c>
      <c r="P260" s="10">
        <f t="shared" si="29"/>
        <v>1</v>
      </c>
      <c r="Q260" s="10">
        <f t="shared" si="30"/>
        <v>0</v>
      </c>
      <c r="R260" s="10">
        <f t="shared" si="31"/>
        <v>0</v>
      </c>
    </row>
    <row r="261" spans="1:25" s="6" customFormat="1">
      <c r="A261" s="6">
        <v>260</v>
      </c>
      <c r="B261" s="9" t="s">
        <v>132</v>
      </c>
      <c r="C261" s="6">
        <v>1.0900000000000001</v>
      </c>
      <c r="D261" s="8" t="s">
        <v>241</v>
      </c>
      <c r="E261" s="6" t="s">
        <v>636</v>
      </c>
      <c r="F261" s="6" t="s">
        <v>2</v>
      </c>
      <c r="G261" s="6" t="s">
        <v>17</v>
      </c>
      <c r="J261" s="10"/>
      <c r="K261" s="10"/>
      <c r="L261" s="10">
        <v>1</v>
      </c>
      <c r="M261" s="10"/>
      <c r="N261" s="10"/>
      <c r="O261" s="6">
        <f t="shared" si="28"/>
        <v>1</v>
      </c>
      <c r="P261" s="10">
        <f t="shared" si="29"/>
        <v>0</v>
      </c>
      <c r="Q261" s="10">
        <f t="shared" si="30"/>
        <v>0</v>
      </c>
      <c r="R261" s="10">
        <f t="shared" si="31"/>
        <v>1</v>
      </c>
      <c r="S261" s="6" t="s">
        <v>374</v>
      </c>
    </row>
    <row r="262" spans="1:25" s="6" customFormat="1">
      <c r="A262" s="6">
        <v>261</v>
      </c>
      <c r="B262" s="9" t="s">
        <v>133</v>
      </c>
      <c r="C262" s="6">
        <v>0.01</v>
      </c>
      <c r="D262" s="8" t="s">
        <v>280</v>
      </c>
      <c r="E262" s="6" t="s">
        <v>636</v>
      </c>
      <c r="F262" s="6" t="s">
        <v>2</v>
      </c>
      <c r="J262" s="10"/>
      <c r="K262" s="10"/>
      <c r="L262" s="10"/>
      <c r="M262" s="10">
        <v>1</v>
      </c>
      <c r="N262" s="10"/>
      <c r="O262" s="6">
        <f t="shared" si="28"/>
        <v>1</v>
      </c>
      <c r="P262" s="10">
        <f t="shared" si="29"/>
        <v>0</v>
      </c>
      <c r="Q262" s="10">
        <f t="shared" si="30"/>
        <v>0</v>
      </c>
      <c r="R262" s="10">
        <f t="shared" si="31"/>
        <v>0</v>
      </c>
      <c r="S262" s="6" t="s">
        <v>332</v>
      </c>
    </row>
    <row r="263" spans="1:25" s="6" customFormat="1">
      <c r="A263" s="6">
        <v>262</v>
      </c>
      <c r="B263" s="9" t="s">
        <v>420</v>
      </c>
      <c r="C263" s="6">
        <v>0.54</v>
      </c>
      <c r="D263" s="8" t="s">
        <v>421</v>
      </c>
      <c r="E263" s="6" t="s">
        <v>636</v>
      </c>
      <c r="F263" s="6" t="s">
        <v>2</v>
      </c>
      <c r="G263" s="6" t="s">
        <v>12</v>
      </c>
      <c r="J263" s="10"/>
      <c r="K263" s="10">
        <v>1</v>
      </c>
      <c r="L263" s="10"/>
      <c r="M263" s="10"/>
      <c r="N263" s="10"/>
      <c r="O263" s="6">
        <f t="shared" si="28"/>
        <v>1</v>
      </c>
      <c r="P263" s="10">
        <f t="shared" si="29"/>
        <v>1</v>
      </c>
      <c r="Q263" s="10">
        <f t="shared" si="30"/>
        <v>0</v>
      </c>
      <c r="R263" s="10">
        <f t="shared" si="31"/>
        <v>0</v>
      </c>
    </row>
    <row r="264" spans="1:25" s="6" customFormat="1">
      <c r="A264" s="6">
        <v>263</v>
      </c>
      <c r="B264" s="9" t="s">
        <v>443</v>
      </c>
      <c r="C264" s="6">
        <v>1.35</v>
      </c>
      <c r="D264" s="8" t="s">
        <v>395</v>
      </c>
      <c r="E264" s="6" t="s">
        <v>636</v>
      </c>
      <c r="F264" s="6" t="s">
        <v>2</v>
      </c>
      <c r="G264" s="6" t="s">
        <v>7</v>
      </c>
      <c r="J264" s="10"/>
      <c r="K264" s="10">
        <v>1</v>
      </c>
      <c r="L264" s="10"/>
      <c r="M264" s="10"/>
      <c r="N264" s="10"/>
      <c r="O264" s="6">
        <f t="shared" si="28"/>
        <v>1</v>
      </c>
      <c r="P264" s="10">
        <f t="shared" si="29"/>
        <v>0</v>
      </c>
      <c r="Q264" s="10">
        <f t="shared" si="30"/>
        <v>1</v>
      </c>
      <c r="R264" s="10">
        <f t="shared" si="31"/>
        <v>0</v>
      </c>
    </row>
    <row r="265" spans="1:25" s="6" customFormat="1">
      <c r="A265" s="6">
        <v>264</v>
      </c>
      <c r="B265" s="9" t="s">
        <v>136</v>
      </c>
      <c r="C265" s="6">
        <v>1.46</v>
      </c>
      <c r="D265" s="8" t="s">
        <v>306</v>
      </c>
      <c r="E265" s="6" t="s">
        <v>636</v>
      </c>
      <c r="F265" s="6" t="s">
        <v>3</v>
      </c>
      <c r="H265" s="6" t="s">
        <v>2</v>
      </c>
      <c r="J265" s="10">
        <v>1</v>
      </c>
      <c r="K265" s="10"/>
      <c r="L265" s="10"/>
      <c r="M265" s="10"/>
      <c r="N265" s="10"/>
      <c r="O265" s="6">
        <f t="shared" si="28"/>
        <v>1</v>
      </c>
      <c r="P265" s="10">
        <f t="shared" si="29"/>
        <v>0</v>
      </c>
      <c r="Q265" s="10">
        <f t="shared" si="30"/>
        <v>0</v>
      </c>
      <c r="R265" s="10">
        <v>1</v>
      </c>
      <c r="V265" s="6">
        <v>0</v>
      </c>
      <c r="Y265" s="6" t="s">
        <v>570</v>
      </c>
    </row>
    <row r="266" spans="1:25" s="6" customFormat="1">
      <c r="A266" s="6">
        <v>265</v>
      </c>
      <c r="B266" s="9" t="s">
        <v>137</v>
      </c>
      <c r="C266" s="6">
        <v>1.48</v>
      </c>
      <c r="D266" s="8" t="s">
        <v>114</v>
      </c>
      <c r="E266" s="6" t="s">
        <v>636</v>
      </c>
      <c r="F266" s="6" t="s">
        <v>2</v>
      </c>
      <c r="G266" s="6" t="s">
        <v>7</v>
      </c>
      <c r="J266" s="10"/>
      <c r="K266" s="10">
        <v>1</v>
      </c>
      <c r="L266" s="10"/>
      <c r="M266" s="10"/>
      <c r="N266" s="10"/>
      <c r="O266" s="6">
        <f t="shared" si="28"/>
        <v>1</v>
      </c>
      <c r="P266" s="10">
        <f t="shared" si="29"/>
        <v>0</v>
      </c>
      <c r="Q266" s="10">
        <f t="shared" si="30"/>
        <v>1</v>
      </c>
      <c r="R266" s="10">
        <f t="shared" ref="R266:R297" si="32">COUNTIF(G266,"=f")+COUNTIF(G266,"=fa")</f>
        <v>0</v>
      </c>
    </row>
    <row r="267" spans="1:25" s="6" customFormat="1">
      <c r="A267" s="6">
        <v>266</v>
      </c>
      <c r="B267" s="9" t="s">
        <v>137</v>
      </c>
      <c r="C267" s="6">
        <v>1.48</v>
      </c>
      <c r="D267" s="8" t="s">
        <v>470</v>
      </c>
      <c r="E267" s="6" t="s">
        <v>636</v>
      </c>
      <c r="F267" s="6" t="s">
        <v>2</v>
      </c>
      <c r="G267" s="6" t="s">
        <v>12</v>
      </c>
      <c r="J267" s="10"/>
      <c r="K267" s="10">
        <v>1</v>
      </c>
      <c r="L267" s="10"/>
      <c r="M267" s="10"/>
      <c r="N267" s="10"/>
      <c r="O267" s="6">
        <f t="shared" si="28"/>
        <v>1</v>
      </c>
      <c r="P267" s="10">
        <f t="shared" si="29"/>
        <v>1</v>
      </c>
      <c r="Q267" s="10">
        <f t="shared" si="30"/>
        <v>0</v>
      </c>
      <c r="R267" s="10">
        <f t="shared" si="32"/>
        <v>0</v>
      </c>
      <c r="W267" s="10"/>
    </row>
    <row r="268" spans="1:25" s="6" customFormat="1">
      <c r="A268" s="6">
        <v>267</v>
      </c>
      <c r="B268" s="9" t="s">
        <v>137</v>
      </c>
      <c r="C268" s="6">
        <v>1.48</v>
      </c>
      <c r="D268" s="8" t="s">
        <v>250</v>
      </c>
      <c r="E268" s="6" t="s">
        <v>636</v>
      </c>
      <c r="F268" s="6" t="s">
        <v>2</v>
      </c>
      <c r="J268" s="10"/>
      <c r="K268" s="10"/>
      <c r="L268" s="10"/>
      <c r="M268" s="10"/>
      <c r="N268" s="10"/>
      <c r="O268" s="6">
        <f t="shared" si="28"/>
        <v>0</v>
      </c>
      <c r="P268" s="10">
        <f t="shared" si="29"/>
        <v>0</v>
      </c>
      <c r="Q268" s="10">
        <f t="shared" si="30"/>
        <v>0</v>
      </c>
      <c r="R268" s="10">
        <f t="shared" si="32"/>
        <v>0</v>
      </c>
    </row>
    <row r="269" spans="1:25" s="6" customFormat="1">
      <c r="A269" s="6">
        <v>268</v>
      </c>
      <c r="B269" s="9" t="s">
        <v>539</v>
      </c>
      <c r="C269" s="6">
        <v>2.0499999999999998</v>
      </c>
      <c r="D269" s="8" t="s">
        <v>515</v>
      </c>
      <c r="E269" s="6" t="s">
        <v>640</v>
      </c>
      <c r="F269" s="6" t="s">
        <v>533</v>
      </c>
      <c r="G269" s="6" t="s">
        <v>283</v>
      </c>
      <c r="J269" s="10"/>
      <c r="K269" s="10"/>
      <c r="L269" s="10"/>
      <c r="M269" s="10"/>
      <c r="N269" s="10"/>
      <c r="O269" s="6">
        <f t="shared" si="28"/>
        <v>0</v>
      </c>
      <c r="P269" s="10">
        <f t="shared" si="29"/>
        <v>0</v>
      </c>
      <c r="Q269" s="10">
        <f t="shared" si="30"/>
        <v>0</v>
      </c>
      <c r="R269" s="10">
        <f t="shared" si="32"/>
        <v>0</v>
      </c>
      <c r="W269" s="10"/>
    </row>
    <row r="270" spans="1:25" s="6" customFormat="1">
      <c r="A270" s="6">
        <v>269</v>
      </c>
      <c r="B270" s="9" t="s">
        <v>138</v>
      </c>
      <c r="C270" s="6">
        <v>2.31</v>
      </c>
      <c r="D270" s="8" t="s">
        <v>277</v>
      </c>
      <c r="E270" s="6" t="s">
        <v>636</v>
      </c>
      <c r="F270" s="6" t="s">
        <v>2</v>
      </c>
      <c r="G270" s="6" t="s">
        <v>7</v>
      </c>
      <c r="J270" s="10"/>
      <c r="K270" s="10">
        <v>1</v>
      </c>
      <c r="L270" s="10"/>
      <c r="M270" s="10"/>
      <c r="N270" s="10"/>
      <c r="O270" s="6">
        <f t="shared" si="28"/>
        <v>1</v>
      </c>
      <c r="P270" s="10">
        <f t="shared" si="29"/>
        <v>0</v>
      </c>
      <c r="Q270" s="10">
        <f t="shared" si="30"/>
        <v>1</v>
      </c>
      <c r="R270" s="10">
        <f t="shared" si="32"/>
        <v>0</v>
      </c>
    </row>
    <row r="271" spans="1:25" s="6" customFormat="1">
      <c r="A271" s="6">
        <v>270</v>
      </c>
      <c r="B271" s="9" t="s">
        <v>139</v>
      </c>
      <c r="C271" s="6">
        <v>3.13</v>
      </c>
      <c r="D271" s="8" t="s">
        <v>264</v>
      </c>
      <c r="E271" s="6" t="s">
        <v>636</v>
      </c>
      <c r="F271" s="6" t="s">
        <v>2</v>
      </c>
      <c r="J271" s="10"/>
      <c r="K271" s="10"/>
      <c r="L271" s="10"/>
      <c r="M271" s="10">
        <v>1</v>
      </c>
      <c r="N271" s="10"/>
      <c r="O271" s="6">
        <f t="shared" si="28"/>
        <v>1</v>
      </c>
      <c r="P271" s="10">
        <f t="shared" si="29"/>
        <v>0</v>
      </c>
      <c r="Q271" s="10">
        <f t="shared" si="30"/>
        <v>0</v>
      </c>
      <c r="R271" s="10">
        <f t="shared" si="32"/>
        <v>0</v>
      </c>
      <c r="S271" s="6" t="s">
        <v>134</v>
      </c>
    </row>
    <row r="272" spans="1:25" s="6" customFormat="1">
      <c r="A272" s="6">
        <v>272</v>
      </c>
      <c r="B272" s="9" t="s">
        <v>140</v>
      </c>
      <c r="C272" s="6">
        <v>3.32</v>
      </c>
      <c r="D272" s="8" t="s">
        <v>252</v>
      </c>
      <c r="E272" s="6" t="s">
        <v>636</v>
      </c>
      <c r="F272" s="6" t="s">
        <v>2</v>
      </c>
      <c r="H272" s="6" t="s">
        <v>3</v>
      </c>
      <c r="J272" s="10">
        <v>1</v>
      </c>
      <c r="K272" s="10"/>
      <c r="L272" s="10"/>
      <c r="M272" s="10"/>
      <c r="N272" s="10"/>
      <c r="O272" s="6">
        <f t="shared" si="28"/>
        <v>1</v>
      </c>
      <c r="P272" s="10">
        <f t="shared" si="29"/>
        <v>0</v>
      </c>
      <c r="Q272" s="10">
        <f t="shared" si="30"/>
        <v>0</v>
      </c>
      <c r="R272" s="10">
        <f t="shared" si="32"/>
        <v>0</v>
      </c>
      <c r="V272" s="6">
        <v>0</v>
      </c>
      <c r="Y272" s="6" t="s">
        <v>563</v>
      </c>
    </row>
    <row r="273" spans="1:25" s="6" customFormat="1">
      <c r="A273" s="6">
        <v>273</v>
      </c>
      <c r="B273" s="9" t="s">
        <v>140</v>
      </c>
      <c r="C273" s="6">
        <v>3.32</v>
      </c>
      <c r="D273" s="8" t="s">
        <v>280</v>
      </c>
      <c r="E273" s="6" t="s">
        <v>636</v>
      </c>
      <c r="F273" s="6" t="s">
        <v>2</v>
      </c>
      <c r="H273" s="6" t="s">
        <v>3</v>
      </c>
      <c r="I273" s="6" t="s">
        <v>20</v>
      </c>
      <c r="J273" s="10">
        <v>1</v>
      </c>
      <c r="K273" s="10"/>
      <c r="L273" s="10"/>
      <c r="M273" s="10"/>
      <c r="N273" s="10"/>
      <c r="O273" s="6">
        <f t="shared" si="28"/>
        <v>1</v>
      </c>
      <c r="P273" s="10">
        <f t="shared" si="29"/>
        <v>0</v>
      </c>
      <c r="Q273" s="10">
        <f t="shared" si="30"/>
        <v>0</v>
      </c>
      <c r="R273" s="10">
        <f t="shared" si="32"/>
        <v>0</v>
      </c>
      <c r="V273" s="6">
        <v>1</v>
      </c>
      <c r="Y273" s="6" t="s">
        <v>563</v>
      </c>
    </row>
    <row r="274" spans="1:25" s="6" customFormat="1">
      <c r="A274" s="6">
        <v>271</v>
      </c>
      <c r="B274" s="9" t="s">
        <v>140</v>
      </c>
      <c r="C274" s="6">
        <v>3.32</v>
      </c>
      <c r="D274" s="8" t="s">
        <v>522</v>
      </c>
      <c r="E274" s="6" t="s">
        <v>641</v>
      </c>
      <c r="F274" s="6" t="s">
        <v>533</v>
      </c>
      <c r="G274" s="6" t="s">
        <v>12</v>
      </c>
      <c r="J274" s="10"/>
      <c r="K274" s="10">
        <v>1</v>
      </c>
      <c r="L274" s="10"/>
      <c r="M274" s="10"/>
      <c r="N274" s="10"/>
      <c r="O274" s="6">
        <f t="shared" si="28"/>
        <v>1</v>
      </c>
      <c r="P274" s="10">
        <f t="shared" si="29"/>
        <v>1</v>
      </c>
      <c r="Q274" s="10">
        <f t="shared" si="30"/>
        <v>0</v>
      </c>
      <c r="R274" s="10">
        <f t="shared" si="32"/>
        <v>0</v>
      </c>
      <c r="W274" s="10"/>
    </row>
    <row r="275" spans="1:25" s="6" customFormat="1">
      <c r="A275" s="6">
        <v>274</v>
      </c>
      <c r="B275" s="9" t="s">
        <v>141</v>
      </c>
      <c r="C275" s="7">
        <v>4.0999999999999996</v>
      </c>
      <c r="D275" s="8" t="s">
        <v>245</v>
      </c>
      <c r="E275" s="6" t="s">
        <v>636</v>
      </c>
      <c r="F275" s="6" t="s">
        <v>2</v>
      </c>
      <c r="G275" s="6" t="s">
        <v>12</v>
      </c>
      <c r="J275" s="10"/>
      <c r="K275" s="10"/>
      <c r="L275" s="10">
        <v>1</v>
      </c>
      <c r="M275" s="10"/>
      <c r="N275" s="10"/>
      <c r="O275" s="6">
        <f t="shared" si="28"/>
        <v>1</v>
      </c>
      <c r="P275" s="10">
        <f t="shared" si="29"/>
        <v>1</v>
      </c>
      <c r="Q275" s="10">
        <f t="shared" si="30"/>
        <v>0</v>
      </c>
      <c r="R275" s="10">
        <f t="shared" si="32"/>
        <v>0</v>
      </c>
      <c r="S275" s="6" t="s">
        <v>374</v>
      </c>
    </row>
    <row r="276" spans="1:25" s="6" customFormat="1">
      <c r="A276" s="6">
        <v>275</v>
      </c>
      <c r="B276" s="9" t="s">
        <v>142</v>
      </c>
      <c r="C276" s="7">
        <v>4.4000000000000004</v>
      </c>
      <c r="D276" s="8" t="s">
        <v>299</v>
      </c>
      <c r="E276" s="6" t="s">
        <v>636</v>
      </c>
      <c r="F276" s="6" t="s">
        <v>2</v>
      </c>
      <c r="G276" s="6" t="s">
        <v>12</v>
      </c>
      <c r="J276" s="10"/>
      <c r="K276" s="10">
        <v>1</v>
      </c>
      <c r="L276" s="10"/>
      <c r="M276" s="10"/>
      <c r="N276" s="10"/>
      <c r="O276" s="6">
        <f t="shared" si="28"/>
        <v>1</v>
      </c>
      <c r="P276" s="10">
        <f t="shared" si="29"/>
        <v>1</v>
      </c>
      <c r="Q276" s="10">
        <f t="shared" si="30"/>
        <v>0</v>
      </c>
      <c r="R276" s="10">
        <f t="shared" si="32"/>
        <v>0</v>
      </c>
    </row>
    <row r="277" spans="1:25" s="6" customFormat="1">
      <c r="A277" s="6">
        <v>276</v>
      </c>
      <c r="B277" s="9" t="s">
        <v>540</v>
      </c>
      <c r="C277" s="6">
        <v>0.01</v>
      </c>
      <c r="D277" s="8" t="s">
        <v>515</v>
      </c>
      <c r="E277" s="6" t="s">
        <v>640</v>
      </c>
      <c r="F277" s="6" t="s">
        <v>533</v>
      </c>
      <c r="H277" s="6" t="s">
        <v>3</v>
      </c>
      <c r="J277" s="10">
        <v>0</v>
      </c>
      <c r="K277" s="10"/>
      <c r="L277" s="10"/>
      <c r="M277" s="10"/>
      <c r="N277" s="10"/>
      <c r="O277" s="6">
        <f t="shared" si="28"/>
        <v>1</v>
      </c>
      <c r="P277" s="10">
        <f t="shared" si="29"/>
        <v>0</v>
      </c>
      <c r="Q277" s="10">
        <f t="shared" si="30"/>
        <v>0</v>
      </c>
      <c r="R277" s="10">
        <f t="shared" si="32"/>
        <v>0</v>
      </c>
      <c r="S277" s="6" t="s">
        <v>575</v>
      </c>
      <c r="W277" s="10"/>
      <c r="Y277" s="6" t="s">
        <v>563</v>
      </c>
    </row>
    <row r="278" spans="1:25" s="6" customFormat="1">
      <c r="A278" s="6">
        <v>277</v>
      </c>
      <c r="B278" s="9" t="s">
        <v>541</v>
      </c>
      <c r="C278" s="6">
        <v>1.17</v>
      </c>
      <c r="D278" s="8" t="s">
        <v>515</v>
      </c>
      <c r="E278" s="6" t="s">
        <v>640</v>
      </c>
      <c r="F278" s="6" t="s">
        <v>533</v>
      </c>
      <c r="G278" s="6" t="s">
        <v>7</v>
      </c>
      <c r="J278" s="10"/>
      <c r="K278" s="10"/>
      <c r="L278" s="10"/>
      <c r="M278" s="10"/>
      <c r="N278" s="10"/>
      <c r="O278" s="6">
        <f t="shared" si="28"/>
        <v>0</v>
      </c>
      <c r="P278" s="10">
        <f t="shared" si="29"/>
        <v>0</v>
      </c>
      <c r="Q278" s="10">
        <f t="shared" si="30"/>
        <v>1</v>
      </c>
      <c r="R278" s="10">
        <f t="shared" si="32"/>
        <v>0</v>
      </c>
      <c r="W278" s="10"/>
    </row>
    <row r="279" spans="1:25" s="6" customFormat="1">
      <c r="A279" s="6">
        <v>278</v>
      </c>
      <c r="B279" s="9" t="s">
        <v>143</v>
      </c>
      <c r="C279" s="6">
        <v>1.25</v>
      </c>
      <c r="D279" s="8" t="s">
        <v>114</v>
      </c>
      <c r="E279" s="6" t="s">
        <v>636</v>
      </c>
      <c r="F279" s="6" t="s">
        <v>2</v>
      </c>
      <c r="J279" s="10"/>
      <c r="K279" s="10"/>
      <c r="L279" s="10"/>
      <c r="M279" s="10">
        <v>1</v>
      </c>
      <c r="N279" s="10"/>
      <c r="O279" s="6">
        <f t="shared" si="28"/>
        <v>1</v>
      </c>
      <c r="P279" s="10">
        <f t="shared" si="29"/>
        <v>0</v>
      </c>
      <c r="Q279" s="10">
        <f t="shared" si="30"/>
        <v>0</v>
      </c>
      <c r="R279" s="10">
        <f t="shared" si="32"/>
        <v>0</v>
      </c>
      <c r="S279" s="6" t="s">
        <v>332</v>
      </c>
    </row>
    <row r="280" spans="1:25" s="6" customFormat="1">
      <c r="A280" s="6">
        <v>279</v>
      </c>
      <c r="B280" s="9" t="s">
        <v>144</v>
      </c>
      <c r="C280" s="6">
        <v>1.28</v>
      </c>
      <c r="D280" s="8" t="s">
        <v>114</v>
      </c>
      <c r="E280" s="6" t="s">
        <v>636</v>
      </c>
      <c r="F280" s="6" t="s">
        <v>2</v>
      </c>
      <c r="H280" s="6" t="s">
        <v>3</v>
      </c>
      <c r="I280" s="6" t="s">
        <v>449</v>
      </c>
      <c r="J280" s="10">
        <v>1</v>
      </c>
      <c r="K280" s="10"/>
      <c r="L280" s="10"/>
      <c r="M280" s="10"/>
      <c r="N280" s="10"/>
      <c r="O280" s="6">
        <f t="shared" si="28"/>
        <v>1</v>
      </c>
      <c r="P280" s="10">
        <f t="shared" si="29"/>
        <v>0</v>
      </c>
      <c r="Q280" s="10">
        <f t="shared" si="30"/>
        <v>0</v>
      </c>
      <c r="R280" s="10">
        <f t="shared" si="32"/>
        <v>0</v>
      </c>
      <c r="Y280" s="6" t="s">
        <v>563</v>
      </c>
    </row>
    <row r="281" spans="1:25" s="6" customFormat="1">
      <c r="A281" s="6">
        <v>280</v>
      </c>
      <c r="B281" s="9" t="s">
        <v>145</v>
      </c>
      <c r="C281" s="6">
        <v>2.08</v>
      </c>
      <c r="D281" s="8" t="s">
        <v>240</v>
      </c>
      <c r="E281" s="6" t="s">
        <v>636</v>
      </c>
      <c r="F281" s="6" t="s">
        <v>2</v>
      </c>
      <c r="G281" s="6" t="s">
        <v>12</v>
      </c>
      <c r="J281" s="10"/>
      <c r="K281" s="10">
        <v>1</v>
      </c>
      <c r="L281" s="10"/>
      <c r="M281" s="10"/>
      <c r="N281" s="10"/>
      <c r="O281" s="6">
        <f t="shared" si="28"/>
        <v>1</v>
      </c>
      <c r="P281" s="10">
        <f t="shared" si="29"/>
        <v>1</v>
      </c>
      <c r="Q281" s="10">
        <f t="shared" si="30"/>
        <v>0</v>
      </c>
      <c r="R281" s="10">
        <f t="shared" si="32"/>
        <v>0</v>
      </c>
      <c r="S281" s="6" t="s">
        <v>452</v>
      </c>
    </row>
    <row r="282" spans="1:25" s="6" customFormat="1">
      <c r="A282" s="6">
        <v>281</v>
      </c>
      <c r="B282" s="9" t="s">
        <v>444</v>
      </c>
      <c r="C282" s="6">
        <v>2.12</v>
      </c>
      <c r="D282" s="8" t="s">
        <v>407</v>
      </c>
      <c r="E282" s="6" t="s">
        <v>636</v>
      </c>
      <c r="F282" s="6" t="s">
        <v>3</v>
      </c>
      <c r="H282" s="6" t="s">
        <v>2</v>
      </c>
      <c r="I282" s="6" t="s">
        <v>7</v>
      </c>
      <c r="J282" s="10">
        <v>0</v>
      </c>
      <c r="K282" s="10"/>
      <c r="L282" s="10"/>
      <c r="M282" s="10"/>
      <c r="N282" s="10"/>
      <c r="O282" s="6">
        <f t="shared" si="28"/>
        <v>1</v>
      </c>
      <c r="P282" s="10">
        <f t="shared" si="29"/>
        <v>0</v>
      </c>
      <c r="Q282" s="10">
        <f t="shared" si="30"/>
        <v>0</v>
      </c>
      <c r="R282" s="10">
        <f t="shared" si="32"/>
        <v>0</v>
      </c>
      <c r="S282" s="6" t="s">
        <v>445</v>
      </c>
      <c r="Y282" s="6" t="s">
        <v>568</v>
      </c>
    </row>
    <row r="283" spans="1:25" s="6" customFormat="1">
      <c r="A283" s="6">
        <v>282</v>
      </c>
      <c r="B283" s="9" t="s">
        <v>542</v>
      </c>
      <c r="C283" s="6">
        <v>2.29</v>
      </c>
      <c r="D283" s="8" t="s">
        <v>532</v>
      </c>
      <c r="E283" s="6" t="s">
        <v>641</v>
      </c>
      <c r="F283" s="6" t="s">
        <v>533</v>
      </c>
      <c r="G283" s="6" t="s">
        <v>7</v>
      </c>
      <c r="J283" s="10"/>
      <c r="K283" s="10">
        <v>1</v>
      </c>
      <c r="L283" s="10"/>
      <c r="M283" s="10"/>
      <c r="N283" s="10"/>
      <c r="O283" s="6">
        <f t="shared" si="28"/>
        <v>1</v>
      </c>
      <c r="P283" s="10">
        <f t="shared" si="29"/>
        <v>0</v>
      </c>
      <c r="Q283" s="10">
        <f t="shared" si="30"/>
        <v>1</v>
      </c>
      <c r="R283" s="10">
        <f t="shared" si="32"/>
        <v>0</v>
      </c>
      <c r="W283" s="10"/>
    </row>
    <row r="284" spans="1:25" s="6" customFormat="1">
      <c r="A284" s="6">
        <v>283</v>
      </c>
      <c r="B284" s="9" t="s">
        <v>146</v>
      </c>
      <c r="C284" s="6">
        <v>0.06</v>
      </c>
      <c r="D284" s="8" t="s">
        <v>255</v>
      </c>
      <c r="E284" s="6" t="s">
        <v>636</v>
      </c>
      <c r="F284" s="6" t="s">
        <v>3</v>
      </c>
      <c r="H284" s="6" t="s">
        <v>2</v>
      </c>
      <c r="I284" s="6" t="s">
        <v>12</v>
      </c>
      <c r="J284" s="10">
        <v>1</v>
      </c>
      <c r="K284" s="10"/>
      <c r="L284" s="10"/>
      <c r="M284" s="10"/>
      <c r="N284" s="10"/>
      <c r="O284" s="6">
        <f t="shared" si="28"/>
        <v>1</v>
      </c>
      <c r="P284" s="10">
        <f t="shared" si="29"/>
        <v>0</v>
      </c>
      <c r="Q284" s="10">
        <f t="shared" si="30"/>
        <v>0</v>
      </c>
      <c r="R284" s="10">
        <f t="shared" si="32"/>
        <v>0</v>
      </c>
      <c r="S284" s="6" t="s">
        <v>578</v>
      </c>
      <c r="W284" s="6">
        <v>1</v>
      </c>
      <c r="X284" s="6">
        <v>1</v>
      </c>
      <c r="Y284" s="6" t="s">
        <v>568</v>
      </c>
    </row>
    <row r="285" spans="1:25" s="6" customFormat="1">
      <c r="A285" s="6">
        <v>284</v>
      </c>
      <c r="B285" s="9" t="s">
        <v>147</v>
      </c>
      <c r="C285" s="7">
        <v>0.3</v>
      </c>
      <c r="D285" s="8" t="s">
        <v>257</v>
      </c>
      <c r="E285" s="6" t="s">
        <v>636</v>
      </c>
      <c r="F285" s="6" t="s">
        <v>2</v>
      </c>
      <c r="H285" s="6" t="s">
        <v>3</v>
      </c>
      <c r="I285" s="6" t="s">
        <v>20</v>
      </c>
      <c r="J285" s="10">
        <v>1</v>
      </c>
      <c r="K285" s="10"/>
      <c r="L285" s="10"/>
      <c r="M285" s="10"/>
      <c r="N285" s="10"/>
      <c r="O285" s="6">
        <f t="shared" si="28"/>
        <v>1</v>
      </c>
      <c r="P285" s="10">
        <f t="shared" si="29"/>
        <v>0</v>
      </c>
      <c r="Q285" s="10">
        <f t="shared" si="30"/>
        <v>0</v>
      </c>
      <c r="R285" s="10">
        <f t="shared" si="32"/>
        <v>0</v>
      </c>
      <c r="V285" s="6">
        <v>1</v>
      </c>
      <c r="X285" s="6">
        <v>1</v>
      </c>
      <c r="Y285" s="6" t="s">
        <v>563</v>
      </c>
    </row>
    <row r="286" spans="1:25" s="6" customFormat="1">
      <c r="A286" s="6">
        <v>285</v>
      </c>
      <c r="B286" s="9" t="s">
        <v>446</v>
      </c>
      <c r="C286" s="6">
        <v>0.51</v>
      </c>
      <c r="D286" s="8" t="s">
        <v>447</v>
      </c>
      <c r="E286" s="6" t="s">
        <v>636</v>
      </c>
      <c r="F286" s="6" t="s">
        <v>2</v>
      </c>
      <c r="H286" s="6" t="s">
        <v>2</v>
      </c>
      <c r="I286" s="6" t="s">
        <v>7</v>
      </c>
      <c r="J286" s="10">
        <v>0</v>
      </c>
      <c r="K286" s="10"/>
      <c r="L286" s="10"/>
      <c r="M286" s="10"/>
      <c r="N286" s="10"/>
      <c r="O286" s="6">
        <f t="shared" si="28"/>
        <v>1</v>
      </c>
      <c r="P286" s="10">
        <f t="shared" si="29"/>
        <v>0</v>
      </c>
      <c r="Q286" s="10">
        <f t="shared" si="30"/>
        <v>0</v>
      </c>
      <c r="R286" s="10">
        <f t="shared" si="32"/>
        <v>0</v>
      </c>
      <c r="S286" s="6" t="s">
        <v>445</v>
      </c>
      <c r="Y286" s="6" t="s">
        <v>573</v>
      </c>
    </row>
    <row r="287" spans="1:25" s="6" customFormat="1">
      <c r="A287" s="6">
        <v>287</v>
      </c>
      <c r="B287" s="9" t="s">
        <v>148</v>
      </c>
      <c r="C287" s="6">
        <v>1.18</v>
      </c>
      <c r="D287" s="8" t="s">
        <v>21</v>
      </c>
      <c r="E287" s="6" t="s">
        <v>636</v>
      </c>
      <c r="F287" s="6" t="s">
        <v>2</v>
      </c>
      <c r="H287" s="6" t="s">
        <v>2</v>
      </c>
      <c r="J287" s="10"/>
      <c r="K287" s="10">
        <v>1</v>
      </c>
      <c r="L287" s="10"/>
      <c r="M287" s="10"/>
      <c r="N287" s="10">
        <v>1</v>
      </c>
      <c r="O287" s="6">
        <f t="shared" si="28"/>
        <v>1</v>
      </c>
      <c r="P287" s="10">
        <f t="shared" si="29"/>
        <v>0</v>
      </c>
      <c r="Q287" s="10">
        <f t="shared" si="30"/>
        <v>0</v>
      </c>
      <c r="R287" s="10">
        <f t="shared" si="32"/>
        <v>0</v>
      </c>
      <c r="S287" s="6" t="s">
        <v>111</v>
      </c>
      <c r="V287" s="6">
        <v>1</v>
      </c>
      <c r="W287" s="10">
        <v>1</v>
      </c>
    </row>
    <row r="288" spans="1:25" s="6" customFormat="1">
      <c r="A288" s="6">
        <v>286</v>
      </c>
      <c r="B288" s="9" t="s">
        <v>148</v>
      </c>
      <c r="C288" s="6">
        <v>1.18</v>
      </c>
      <c r="D288" s="8" t="s">
        <v>21</v>
      </c>
      <c r="E288" s="6" t="s">
        <v>636</v>
      </c>
      <c r="F288" s="6" t="s">
        <v>2</v>
      </c>
      <c r="H288" s="6" t="s">
        <v>2</v>
      </c>
      <c r="J288" s="10">
        <v>1</v>
      </c>
      <c r="K288" s="10"/>
      <c r="L288" s="10"/>
      <c r="M288" s="10"/>
      <c r="N288" s="10"/>
      <c r="O288" s="6">
        <f t="shared" si="28"/>
        <v>1</v>
      </c>
      <c r="P288" s="10">
        <f t="shared" si="29"/>
        <v>0</v>
      </c>
      <c r="Q288" s="10">
        <f t="shared" si="30"/>
        <v>0</v>
      </c>
      <c r="R288" s="10">
        <f t="shared" si="32"/>
        <v>0</v>
      </c>
      <c r="S288" s="6" t="s">
        <v>343</v>
      </c>
      <c r="V288" s="6">
        <v>1</v>
      </c>
      <c r="Y288" s="6" t="s">
        <v>573</v>
      </c>
    </row>
    <row r="289" spans="1:25" s="6" customFormat="1">
      <c r="A289" s="6">
        <v>288</v>
      </c>
      <c r="B289" s="9" t="s">
        <v>543</v>
      </c>
      <c r="C289" s="6">
        <v>1.26</v>
      </c>
      <c r="D289" s="8" t="s">
        <v>512</v>
      </c>
      <c r="E289" s="6" t="s">
        <v>639</v>
      </c>
      <c r="F289" s="6" t="s">
        <v>533</v>
      </c>
      <c r="J289" s="10"/>
      <c r="K289" s="10">
        <v>1</v>
      </c>
      <c r="L289" s="10"/>
      <c r="M289" s="10"/>
      <c r="N289" s="10"/>
      <c r="O289" s="6">
        <f t="shared" si="28"/>
        <v>1</v>
      </c>
      <c r="P289" s="10">
        <f t="shared" si="29"/>
        <v>0</v>
      </c>
      <c r="Q289" s="10">
        <f t="shared" si="30"/>
        <v>0</v>
      </c>
      <c r="R289" s="10">
        <f t="shared" si="32"/>
        <v>0</v>
      </c>
      <c r="S289" s="6" t="s">
        <v>545</v>
      </c>
      <c r="W289" s="10"/>
    </row>
    <row r="290" spans="1:25" s="6" customFormat="1">
      <c r="A290" s="6">
        <v>289</v>
      </c>
      <c r="B290" s="9" t="s">
        <v>149</v>
      </c>
      <c r="C290" s="6">
        <v>1.54</v>
      </c>
      <c r="D290" s="8" t="s">
        <v>273</v>
      </c>
      <c r="E290" s="6" t="s">
        <v>636</v>
      </c>
      <c r="F290" s="6" t="s">
        <v>2</v>
      </c>
      <c r="G290" s="6" t="s">
        <v>7</v>
      </c>
      <c r="J290" s="10"/>
      <c r="K290" s="10">
        <v>1</v>
      </c>
      <c r="L290" s="10"/>
      <c r="M290" s="10"/>
      <c r="N290" s="10"/>
      <c r="O290" s="6">
        <f t="shared" si="28"/>
        <v>1</v>
      </c>
      <c r="P290" s="10">
        <f t="shared" si="29"/>
        <v>0</v>
      </c>
      <c r="Q290" s="10">
        <f t="shared" si="30"/>
        <v>1</v>
      </c>
      <c r="R290" s="10">
        <f t="shared" si="32"/>
        <v>0</v>
      </c>
      <c r="X290" s="6">
        <v>1</v>
      </c>
    </row>
    <row r="291" spans="1:25" s="6" customFormat="1">
      <c r="A291" s="6">
        <v>290</v>
      </c>
      <c r="B291" s="9" t="s">
        <v>544</v>
      </c>
      <c r="C291" s="6">
        <v>2.0499999999999998</v>
      </c>
      <c r="D291" s="8" t="s">
        <v>512</v>
      </c>
      <c r="E291" s="6" t="s">
        <v>639</v>
      </c>
      <c r="F291" s="6" t="s">
        <v>533</v>
      </c>
      <c r="J291" s="10"/>
      <c r="K291" s="10">
        <v>1</v>
      </c>
      <c r="L291" s="10"/>
      <c r="M291" s="10"/>
      <c r="N291" s="10"/>
      <c r="O291" s="6">
        <f t="shared" si="28"/>
        <v>1</v>
      </c>
      <c r="P291" s="10">
        <f t="shared" ref="P291:P322" si="33">COUNTIF(G291,"=te")</f>
        <v>0</v>
      </c>
      <c r="Q291" s="10">
        <f t="shared" ref="Q291:Q322" si="34">COUNTIF(G291,"=ma")</f>
        <v>0</v>
      </c>
      <c r="R291" s="10">
        <f t="shared" si="32"/>
        <v>0</v>
      </c>
      <c r="S291" s="6" t="s">
        <v>545</v>
      </c>
      <c r="W291" s="10"/>
    </row>
    <row r="292" spans="1:25" s="6" customFormat="1">
      <c r="A292" s="6">
        <v>291</v>
      </c>
      <c r="B292" s="9" t="s">
        <v>483</v>
      </c>
      <c r="C292" s="6">
        <v>2.4500000000000002</v>
      </c>
      <c r="D292" s="8" t="s">
        <v>245</v>
      </c>
      <c r="E292" s="6" t="s">
        <v>636</v>
      </c>
      <c r="F292" s="6" t="s">
        <v>2</v>
      </c>
      <c r="G292" s="6" t="s">
        <v>12</v>
      </c>
      <c r="J292" s="10"/>
      <c r="K292" s="10">
        <v>1</v>
      </c>
      <c r="L292" s="10"/>
      <c r="M292" s="10"/>
      <c r="N292" s="10"/>
      <c r="O292" s="6">
        <f t="shared" si="28"/>
        <v>1</v>
      </c>
      <c r="P292" s="10">
        <f t="shared" si="33"/>
        <v>1</v>
      </c>
      <c r="Q292" s="10">
        <f t="shared" si="34"/>
        <v>0</v>
      </c>
      <c r="R292" s="10">
        <f t="shared" si="32"/>
        <v>0</v>
      </c>
    </row>
    <row r="293" spans="1:25" s="6" customFormat="1">
      <c r="A293" s="6">
        <v>292</v>
      </c>
      <c r="B293" s="9" t="s">
        <v>546</v>
      </c>
      <c r="C293" s="6">
        <v>3.26</v>
      </c>
      <c r="D293" s="8" t="s">
        <v>512</v>
      </c>
      <c r="E293" s="6" t="s">
        <v>639</v>
      </c>
      <c r="F293" s="6" t="s">
        <v>533</v>
      </c>
      <c r="J293" s="10"/>
      <c r="K293" s="10">
        <v>1</v>
      </c>
      <c r="L293" s="10"/>
      <c r="M293" s="10"/>
      <c r="N293" s="10"/>
      <c r="O293" s="6">
        <f t="shared" si="28"/>
        <v>1</v>
      </c>
      <c r="P293" s="10">
        <f t="shared" si="33"/>
        <v>0</v>
      </c>
      <c r="Q293" s="10">
        <f t="shared" si="34"/>
        <v>0</v>
      </c>
      <c r="R293" s="10">
        <f t="shared" si="32"/>
        <v>0</v>
      </c>
      <c r="S293" s="6" t="s">
        <v>545</v>
      </c>
      <c r="W293" s="10"/>
    </row>
    <row r="294" spans="1:25" s="6" customFormat="1">
      <c r="A294" s="6">
        <v>293</v>
      </c>
      <c r="B294" s="9" t="s">
        <v>484</v>
      </c>
      <c r="C294" s="6">
        <v>5.0199999999999996</v>
      </c>
      <c r="D294" s="8" t="s">
        <v>247</v>
      </c>
      <c r="E294" s="6" t="s">
        <v>636</v>
      </c>
      <c r="F294" s="6" t="s">
        <v>2</v>
      </c>
      <c r="H294" s="6" t="s">
        <v>3</v>
      </c>
      <c r="J294" s="10">
        <v>1</v>
      </c>
      <c r="K294" s="10"/>
      <c r="L294" s="10"/>
      <c r="M294" s="10"/>
      <c r="N294" s="10"/>
      <c r="O294" s="6">
        <f t="shared" si="28"/>
        <v>1</v>
      </c>
      <c r="P294" s="10">
        <f t="shared" si="33"/>
        <v>0</v>
      </c>
      <c r="Q294" s="10">
        <f t="shared" si="34"/>
        <v>0</v>
      </c>
      <c r="R294" s="10">
        <f t="shared" si="32"/>
        <v>0</v>
      </c>
      <c r="Y294" s="6" t="s">
        <v>563</v>
      </c>
    </row>
    <row r="295" spans="1:25" s="6" customFormat="1">
      <c r="A295" s="6">
        <v>294</v>
      </c>
      <c r="B295" s="9" t="s">
        <v>547</v>
      </c>
      <c r="C295" s="6">
        <v>5.13</v>
      </c>
      <c r="D295" s="8" t="s">
        <v>512</v>
      </c>
      <c r="E295" s="6" t="s">
        <v>639</v>
      </c>
      <c r="F295" s="6" t="s">
        <v>533</v>
      </c>
      <c r="J295" s="10"/>
      <c r="K295" s="10">
        <v>1</v>
      </c>
      <c r="L295" s="10"/>
      <c r="M295" s="10"/>
      <c r="N295" s="10"/>
      <c r="O295" s="6">
        <f t="shared" si="28"/>
        <v>1</v>
      </c>
      <c r="P295" s="10">
        <f t="shared" si="33"/>
        <v>0</v>
      </c>
      <c r="Q295" s="10">
        <f t="shared" si="34"/>
        <v>0</v>
      </c>
      <c r="R295" s="10">
        <f t="shared" si="32"/>
        <v>0</v>
      </c>
      <c r="W295" s="10"/>
    </row>
    <row r="296" spans="1:25" s="6" customFormat="1">
      <c r="A296" s="6">
        <v>295</v>
      </c>
      <c r="B296" s="9" t="s">
        <v>485</v>
      </c>
      <c r="C296" s="6">
        <v>5.37</v>
      </c>
      <c r="D296" s="8" t="s">
        <v>477</v>
      </c>
      <c r="E296" s="6" t="s">
        <v>636</v>
      </c>
      <c r="F296" s="6" t="s">
        <v>2</v>
      </c>
      <c r="G296" s="6" t="s">
        <v>17</v>
      </c>
      <c r="J296" s="10"/>
      <c r="K296" s="10">
        <v>1</v>
      </c>
      <c r="L296" s="10"/>
      <c r="M296" s="10"/>
      <c r="N296" s="10"/>
      <c r="O296" s="6">
        <f t="shared" si="28"/>
        <v>1</v>
      </c>
      <c r="P296" s="10">
        <f t="shared" si="33"/>
        <v>0</v>
      </c>
      <c r="Q296" s="10">
        <f t="shared" si="34"/>
        <v>0</v>
      </c>
      <c r="R296" s="10">
        <f t="shared" si="32"/>
        <v>1</v>
      </c>
      <c r="S296" s="6" t="s">
        <v>445</v>
      </c>
    </row>
    <row r="297" spans="1:25" s="6" customFormat="1">
      <c r="A297" s="6">
        <v>296</v>
      </c>
      <c r="B297" s="9" t="s">
        <v>548</v>
      </c>
      <c r="C297" s="6">
        <v>6.31</v>
      </c>
      <c r="D297" s="8" t="s">
        <v>512</v>
      </c>
      <c r="E297" s="6" t="s">
        <v>639</v>
      </c>
      <c r="F297" s="6" t="s">
        <v>533</v>
      </c>
      <c r="G297" s="6" t="s">
        <v>7</v>
      </c>
      <c r="J297" s="10"/>
      <c r="K297" s="10">
        <v>1</v>
      </c>
      <c r="L297" s="10"/>
      <c r="M297" s="10"/>
      <c r="N297" s="10"/>
      <c r="O297" s="6">
        <f t="shared" si="28"/>
        <v>1</v>
      </c>
      <c r="P297" s="10">
        <f t="shared" si="33"/>
        <v>0</v>
      </c>
      <c r="Q297" s="10">
        <f t="shared" si="34"/>
        <v>1</v>
      </c>
      <c r="R297" s="10">
        <f t="shared" si="32"/>
        <v>0</v>
      </c>
      <c r="W297" s="10"/>
    </row>
    <row r="298" spans="1:25" s="6" customFormat="1">
      <c r="A298" s="6">
        <v>297</v>
      </c>
      <c r="B298" s="9" t="s">
        <v>486</v>
      </c>
      <c r="C298" s="6">
        <v>7.44</v>
      </c>
      <c r="D298" s="8" t="s">
        <v>487</v>
      </c>
      <c r="E298" s="6" t="s">
        <v>637</v>
      </c>
      <c r="F298" s="6" t="s">
        <v>2</v>
      </c>
      <c r="G298" s="6" t="s">
        <v>12</v>
      </c>
      <c r="J298" s="10"/>
      <c r="K298" s="10">
        <v>1</v>
      </c>
      <c r="L298" s="10"/>
      <c r="M298" s="10"/>
      <c r="N298" s="10"/>
      <c r="O298" s="6">
        <f t="shared" si="28"/>
        <v>1</v>
      </c>
      <c r="P298" s="10">
        <f t="shared" si="33"/>
        <v>1</v>
      </c>
      <c r="Q298" s="10">
        <f t="shared" si="34"/>
        <v>0</v>
      </c>
      <c r="R298" s="10">
        <f t="shared" ref="R298:R322" si="35">COUNTIF(G298,"=f")+COUNTIF(G298,"=fa")</f>
        <v>0</v>
      </c>
    </row>
    <row r="299" spans="1:25" s="6" customFormat="1">
      <c r="A299" s="6">
        <v>298</v>
      </c>
      <c r="B299" s="9" t="s">
        <v>549</v>
      </c>
      <c r="C299" s="6">
        <v>8.17</v>
      </c>
      <c r="D299" s="8" t="s">
        <v>512</v>
      </c>
      <c r="E299" s="6" t="s">
        <v>639</v>
      </c>
      <c r="F299" s="6" t="s">
        <v>533</v>
      </c>
      <c r="J299" s="10"/>
      <c r="K299" s="10">
        <v>1</v>
      </c>
      <c r="L299" s="10"/>
      <c r="M299" s="10"/>
      <c r="N299" s="10"/>
      <c r="O299" s="6">
        <f t="shared" si="28"/>
        <v>1</v>
      </c>
      <c r="P299" s="10">
        <f t="shared" si="33"/>
        <v>0</v>
      </c>
      <c r="Q299" s="10">
        <f t="shared" si="34"/>
        <v>0</v>
      </c>
      <c r="R299" s="10">
        <f t="shared" si="35"/>
        <v>0</v>
      </c>
      <c r="S299" s="6" t="s">
        <v>550</v>
      </c>
      <c r="W299" s="10"/>
    </row>
    <row r="300" spans="1:25" s="6" customFormat="1">
      <c r="A300" s="6">
        <v>299</v>
      </c>
      <c r="B300" s="9" t="s">
        <v>488</v>
      </c>
      <c r="C300" s="6">
        <v>9.11</v>
      </c>
      <c r="D300" s="8" t="s">
        <v>489</v>
      </c>
      <c r="E300" s="6" t="s">
        <v>636</v>
      </c>
      <c r="F300" s="6" t="s">
        <v>2</v>
      </c>
      <c r="G300" s="6" t="s">
        <v>12</v>
      </c>
      <c r="J300" s="10"/>
      <c r="K300" s="10">
        <v>1</v>
      </c>
      <c r="L300" s="10"/>
      <c r="M300" s="10"/>
      <c r="N300" s="10"/>
      <c r="O300" s="6">
        <f t="shared" si="28"/>
        <v>1</v>
      </c>
      <c r="P300" s="10">
        <f t="shared" si="33"/>
        <v>1</v>
      </c>
      <c r="Q300" s="10">
        <f t="shared" si="34"/>
        <v>0</v>
      </c>
      <c r="R300" s="10">
        <f t="shared" si="35"/>
        <v>0</v>
      </c>
    </row>
    <row r="301" spans="1:25" s="6" customFormat="1">
      <c r="A301" s="6">
        <v>300</v>
      </c>
      <c r="B301" s="9" t="s">
        <v>551</v>
      </c>
      <c r="C301" s="6">
        <v>9.4499999999999993</v>
      </c>
      <c r="D301" s="8" t="s">
        <v>512</v>
      </c>
      <c r="E301" s="6" t="s">
        <v>639</v>
      </c>
      <c r="F301" s="6" t="s">
        <v>533</v>
      </c>
      <c r="J301" s="10"/>
      <c r="K301" s="10"/>
      <c r="L301" s="10"/>
      <c r="M301" s="10"/>
      <c r="N301" s="10"/>
      <c r="O301" s="6">
        <f t="shared" si="28"/>
        <v>0</v>
      </c>
      <c r="P301" s="10">
        <f t="shared" si="33"/>
        <v>0</v>
      </c>
      <c r="Q301" s="10">
        <f t="shared" si="34"/>
        <v>0</v>
      </c>
      <c r="R301" s="10">
        <f t="shared" si="35"/>
        <v>0</v>
      </c>
      <c r="W301" s="10"/>
    </row>
    <row r="302" spans="1:25" s="6" customFormat="1">
      <c r="A302" s="6">
        <v>301</v>
      </c>
      <c r="B302" s="9" t="s">
        <v>552</v>
      </c>
      <c r="C302" s="6">
        <v>10.36</v>
      </c>
      <c r="D302" s="8" t="s">
        <v>532</v>
      </c>
      <c r="E302" s="6" t="s">
        <v>641</v>
      </c>
      <c r="F302" s="6" t="s">
        <v>533</v>
      </c>
      <c r="G302" s="6" t="s">
        <v>7</v>
      </c>
      <c r="J302" s="10"/>
      <c r="K302" s="10">
        <v>1</v>
      </c>
      <c r="L302" s="10"/>
      <c r="M302" s="10"/>
      <c r="N302" s="10"/>
      <c r="O302" s="6">
        <f t="shared" si="28"/>
        <v>1</v>
      </c>
      <c r="P302" s="10">
        <f t="shared" si="33"/>
        <v>0</v>
      </c>
      <c r="Q302" s="10">
        <f t="shared" si="34"/>
        <v>1</v>
      </c>
      <c r="R302" s="10">
        <f t="shared" si="35"/>
        <v>0</v>
      </c>
      <c r="W302" s="10"/>
    </row>
    <row r="303" spans="1:25" s="6" customFormat="1">
      <c r="A303" s="6">
        <v>302</v>
      </c>
      <c r="B303" s="9" t="s">
        <v>553</v>
      </c>
      <c r="C303" s="6">
        <v>11.06</v>
      </c>
      <c r="D303" s="8" t="s">
        <v>532</v>
      </c>
      <c r="E303" s="6" t="s">
        <v>641</v>
      </c>
      <c r="F303" s="6" t="s">
        <v>533</v>
      </c>
      <c r="G303" s="6" t="s">
        <v>7</v>
      </c>
      <c r="H303" s="6" t="s">
        <v>3</v>
      </c>
      <c r="J303" s="10"/>
      <c r="K303" s="10">
        <v>1</v>
      </c>
      <c r="L303" s="10"/>
      <c r="M303" s="10"/>
      <c r="N303" s="10"/>
      <c r="O303" s="6">
        <f t="shared" si="28"/>
        <v>1</v>
      </c>
      <c r="P303" s="10">
        <f t="shared" si="33"/>
        <v>0</v>
      </c>
      <c r="Q303" s="10">
        <f t="shared" si="34"/>
        <v>1</v>
      </c>
      <c r="R303" s="10">
        <f t="shared" si="35"/>
        <v>0</v>
      </c>
      <c r="W303" s="10"/>
    </row>
    <row r="304" spans="1:25" s="6" customFormat="1">
      <c r="A304" s="6">
        <v>303</v>
      </c>
      <c r="B304" s="9" t="s">
        <v>490</v>
      </c>
      <c r="C304" s="6">
        <v>11.13</v>
      </c>
      <c r="D304" s="8" t="s">
        <v>491</v>
      </c>
      <c r="E304" s="6" t="s">
        <v>636</v>
      </c>
      <c r="F304" s="6" t="s">
        <v>3</v>
      </c>
      <c r="H304" s="6" t="s">
        <v>2</v>
      </c>
      <c r="J304" s="10">
        <v>1</v>
      </c>
      <c r="K304" s="10"/>
      <c r="L304" s="10"/>
      <c r="M304" s="10"/>
      <c r="N304" s="10"/>
      <c r="O304" s="6">
        <f t="shared" si="28"/>
        <v>1</v>
      </c>
      <c r="P304" s="10">
        <f t="shared" si="33"/>
        <v>0</v>
      </c>
      <c r="Q304" s="10">
        <f t="shared" si="34"/>
        <v>0</v>
      </c>
      <c r="R304" s="10">
        <f t="shared" si="35"/>
        <v>0</v>
      </c>
      <c r="Y304" s="6" t="s">
        <v>572</v>
      </c>
    </row>
    <row r="305" spans="1:23" s="6" customFormat="1">
      <c r="A305" s="6">
        <v>304</v>
      </c>
      <c r="B305" s="9" t="s">
        <v>554</v>
      </c>
      <c r="C305" s="6">
        <v>11.39</v>
      </c>
      <c r="D305" s="8" t="s">
        <v>512</v>
      </c>
      <c r="E305" s="6" t="s">
        <v>639</v>
      </c>
      <c r="F305" s="6" t="s">
        <v>533</v>
      </c>
      <c r="G305" s="6" t="s">
        <v>7</v>
      </c>
      <c r="J305" s="10"/>
      <c r="K305" s="10">
        <v>1</v>
      </c>
      <c r="L305" s="10"/>
      <c r="M305" s="10"/>
      <c r="N305" s="10"/>
      <c r="O305" s="6">
        <f t="shared" si="28"/>
        <v>1</v>
      </c>
      <c r="P305" s="10">
        <f t="shared" si="33"/>
        <v>0</v>
      </c>
      <c r="Q305" s="10">
        <f t="shared" si="34"/>
        <v>1</v>
      </c>
      <c r="R305" s="10">
        <f t="shared" si="35"/>
        <v>0</v>
      </c>
      <c r="W305" s="10"/>
    </row>
    <row r="306" spans="1:23" s="6" customFormat="1">
      <c r="A306" s="6">
        <v>305</v>
      </c>
      <c r="B306" s="9" t="s">
        <v>492</v>
      </c>
      <c r="C306" s="7">
        <v>11.5</v>
      </c>
      <c r="D306" s="8" t="s">
        <v>238</v>
      </c>
      <c r="E306" s="6" t="s">
        <v>638</v>
      </c>
      <c r="F306" s="6" t="s">
        <v>558</v>
      </c>
      <c r="G306" s="6" t="s">
        <v>12</v>
      </c>
      <c r="J306" s="10"/>
      <c r="K306" s="10">
        <v>1</v>
      </c>
      <c r="L306" s="10"/>
      <c r="M306" s="10"/>
      <c r="N306" s="10"/>
      <c r="O306" s="6">
        <f t="shared" si="28"/>
        <v>1</v>
      </c>
      <c r="P306" s="10">
        <f t="shared" si="33"/>
        <v>1</v>
      </c>
      <c r="Q306" s="10">
        <f t="shared" si="34"/>
        <v>0</v>
      </c>
      <c r="R306" s="10">
        <f t="shared" si="35"/>
        <v>0</v>
      </c>
    </row>
    <row r="307" spans="1:23" s="6" customFormat="1">
      <c r="A307" s="6">
        <v>306</v>
      </c>
      <c r="B307" s="9" t="s">
        <v>555</v>
      </c>
      <c r="C307" s="6">
        <v>12.22</v>
      </c>
      <c r="D307" s="8" t="s">
        <v>512</v>
      </c>
      <c r="E307" s="6" t="s">
        <v>639</v>
      </c>
      <c r="F307" s="6" t="s">
        <v>533</v>
      </c>
      <c r="J307" s="10"/>
      <c r="K307" s="10">
        <v>1</v>
      </c>
      <c r="L307" s="10"/>
      <c r="M307" s="10"/>
      <c r="N307" s="10"/>
      <c r="O307" s="6">
        <f t="shared" si="28"/>
        <v>1</v>
      </c>
      <c r="P307" s="10">
        <f t="shared" si="33"/>
        <v>0</v>
      </c>
      <c r="Q307" s="10">
        <f t="shared" si="34"/>
        <v>0</v>
      </c>
      <c r="R307" s="10">
        <f t="shared" si="35"/>
        <v>0</v>
      </c>
      <c r="W307" s="10"/>
    </row>
    <row r="308" spans="1:23" s="6" customFormat="1">
      <c r="A308" s="6">
        <v>307</v>
      </c>
      <c r="B308" s="9" t="s">
        <v>493</v>
      </c>
      <c r="C308" s="6">
        <v>12.29</v>
      </c>
      <c r="D308" s="8" t="s">
        <v>245</v>
      </c>
      <c r="E308" s="6" t="s">
        <v>636</v>
      </c>
      <c r="F308" s="6" t="s">
        <v>2</v>
      </c>
      <c r="G308" s="6" t="s">
        <v>12</v>
      </c>
      <c r="J308" s="10"/>
      <c r="K308" s="10">
        <v>1</v>
      </c>
      <c r="L308" s="10"/>
      <c r="M308" s="10"/>
      <c r="N308" s="10"/>
      <c r="O308" s="6">
        <f t="shared" si="28"/>
        <v>1</v>
      </c>
      <c r="P308" s="10">
        <f t="shared" si="33"/>
        <v>1</v>
      </c>
      <c r="Q308" s="10">
        <f t="shared" si="34"/>
        <v>0</v>
      </c>
      <c r="R308" s="10">
        <f t="shared" si="35"/>
        <v>0</v>
      </c>
    </row>
    <row r="309" spans="1:23" s="6" customFormat="1">
      <c r="A309" s="6">
        <v>308</v>
      </c>
      <c r="B309" s="9" t="s">
        <v>494</v>
      </c>
      <c r="C309" s="6">
        <v>13.25</v>
      </c>
      <c r="D309" s="8" t="s">
        <v>248</v>
      </c>
      <c r="E309" s="6" t="s">
        <v>636</v>
      </c>
      <c r="F309" s="6" t="s">
        <v>2</v>
      </c>
      <c r="G309" s="6" t="s">
        <v>12</v>
      </c>
      <c r="J309" s="10"/>
      <c r="K309" s="10">
        <v>1</v>
      </c>
      <c r="L309" s="10"/>
      <c r="M309" s="10"/>
      <c r="N309" s="10"/>
      <c r="O309" s="6">
        <f t="shared" si="28"/>
        <v>1</v>
      </c>
      <c r="P309" s="10">
        <f t="shared" si="33"/>
        <v>1</v>
      </c>
      <c r="Q309" s="10">
        <f t="shared" si="34"/>
        <v>0</v>
      </c>
      <c r="R309" s="10">
        <f t="shared" si="35"/>
        <v>0</v>
      </c>
    </row>
    <row r="310" spans="1:23" s="6" customFormat="1">
      <c r="A310" s="6">
        <v>309</v>
      </c>
      <c r="B310" s="9" t="s">
        <v>495</v>
      </c>
      <c r="C310" s="6">
        <v>13.33</v>
      </c>
      <c r="D310" s="8" t="s">
        <v>248</v>
      </c>
      <c r="E310" s="6" t="s">
        <v>636</v>
      </c>
      <c r="F310" s="6" t="s">
        <v>2</v>
      </c>
      <c r="G310" s="6" t="s">
        <v>12</v>
      </c>
      <c r="J310" s="10"/>
      <c r="K310" s="10">
        <v>1</v>
      </c>
      <c r="L310" s="10"/>
      <c r="M310" s="10"/>
      <c r="N310" s="10"/>
      <c r="O310" s="6">
        <f t="shared" si="28"/>
        <v>1</v>
      </c>
      <c r="P310" s="10">
        <f t="shared" si="33"/>
        <v>1</v>
      </c>
      <c r="Q310" s="10">
        <f t="shared" si="34"/>
        <v>0</v>
      </c>
      <c r="R310" s="10">
        <f t="shared" si="35"/>
        <v>0</v>
      </c>
    </row>
    <row r="311" spans="1:23" s="6" customFormat="1">
      <c r="A311" s="6">
        <v>310</v>
      </c>
      <c r="B311" s="9" t="s">
        <v>496</v>
      </c>
      <c r="C311" s="6">
        <v>13.54</v>
      </c>
      <c r="D311" s="8" t="s">
        <v>248</v>
      </c>
      <c r="E311" s="6" t="s">
        <v>636</v>
      </c>
      <c r="F311" s="6" t="s">
        <v>2</v>
      </c>
      <c r="G311" s="6" t="s">
        <v>12</v>
      </c>
      <c r="J311" s="10"/>
      <c r="K311" s="10">
        <v>1</v>
      </c>
      <c r="L311" s="10"/>
      <c r="M311" s="10"/>
      <c r="N311" s="10"/>
      <c r="O311" s="6">
        <f t="shared" si="28"/>
        <v>1</v>
      </c>
      <c r="P311" s="10">
        <f t="shared" si="33"/>
        <v>1</v>
      </c>
      <c r="Q311" s="10">
        <f t="shared" si="34"/>
        <v>0</v>
      </c>
      <c r="R311" s="10">
        <f t="shared" si="35"/>
        <v>0</v>
      </c>
    </row>
    <row r="312" spans="1:23" s="6" customFormat="1">
      <c r="A312" s="6">
        <v>311</v>
      </c>
      <c r="B312" s="9" t="s">
        <v>497</v>
      </c>
      <c r="C312" s="6">
        <v>14.08</v>
      </c>
      <c r="D312" s="8" t="s">
        <v>248</v>
      </c>
      <c r="E312" s="6" t="s">
        <v>636</v>
      </c>
      <c r="F312" s="6" t="s">
        <v>2</v>
      </c>
      <c r="G312" s="6" t="s">
        <v>12</v>
      </c>
      <c r="J312" s="10"/>
      <c r="K312" s="10">
        <v>1</v>
      </c>
      <c r="L312" s="10"/>
      <c r="M312" s="10"/>
      <c r="N312" s="10"/>
      <c r="O312" s="6">
        <f t="shared" si="28"/>
        <v>1</v>
      </c>
      <c r="P312" s="10">
        <f t="shared" si="33"/>
        <v>1</v>
      </c>
      <c r="Q312" s="10">
        <f t="shared" si="34"/>
        <v>0</v>
      </c>
      <c r="R312" s="10">
        <f t="shared" si="35"/>
        <v>0</v>
      </c>
    </row>
    <row r="313" spans="1:23" s="6" customFormat="1">
      <c r="A313" s="6">
        <v>312</v>
      </c>
      <c r="B313" s="9" t="s">
        <v>498</v>
      </c>
      <c r="C313" s="6">
        <v>14.55</v>
      </c>
      <c r="D313" s="8" t="s">
        <v>245</v>
      </c>
      <c r="E313" s="6" t="s">
        <v>636</v>
      </c>
      <c r="F313" s="6" t="s">
        <v>2</v>
      </c>
      <c r="G313" s="6" t="s">
        <v>12</v>
      </c>
      <c r="J313" s="10"/>
      <c r="K313" s="10">
        <v>1</v>
      </c>
      <c r="L313" s="10"/>
      <c r="M313" s="10"/>
      <c r="N313" s="10"/>
      <c r="O313" s="6">
        <f t="shared" si="28"/>
        <v>1</v>
      </c>
      <c r="P313" s="10">
        <f t="shared" si="33"/>
        <v>1</v>
      </c>
      <c r="Q313" s="10">
        <f t="shared" si="34"/>
        <v>0</v>
      </c>
      <c r="R313" s="10">
        <f t="shared" si="35"/>
        <v>0</v>
      </c>
    </row>
    <row r="314" spans="1:23" s="6" customFormat="1">
      <c r="A314" s="6">
        <v>313</v>
      </c>
      <c r="B314" s="9" t="s">
        <v>556</v>
      </c>
      <c r="C314" s="6">
        <v>15.16</v>
      </c>
      <c r="D314" s="8" t="s">
        <v>512</v>
      </c>
      <c r="E314" s="6" t="s">
        <v>639</v>
      </c>
      <c r="F314" s="6" t="s">
        <v>533</v>
      </c>
      <c r="J314" s="10"/>
      <c r="K314" s="10">
        <v>1</v>
      </c>
      <c r="L314" s="10"/>
      <c r="M314" s="10"/>
      <c r="N314" s="10"/>
      <c r="O314" s="6">
        <f t="shared" si="28"/>
        <v>1</v>
      </c>
      <c r="P314" s="10">
        <f t="shared" si="33"/>
        <v>0</v>
      </c>
      <c r="Q314" s="10">
        <f t="shared" si="34"/>
        <v>0</v>
      </c>
      <c r="R314" s="10">
        <f t="shared" si="35"/>
        <v>0</v>
      </c>
      <c r="S314" s="6" t="s">
        <v>545</v>
      </c>
      <c r="W314" s="10"/>
    </row>
    <row r="315" spans="1:23" s="6" customFormat="1">
      <c r="A315" s="6">
        <v>314</v>
      </c>
      <c r="B315" s="9" t="s">
        <v>499</v>
      </c>
      <c r="C315" s="6">
        <v>16.07</v>
      </c>
      <c r="D315" s="8" t="s">
        <v>632</v>
      </c>
      <c r="E315" s="6" t="s">
        <v>636</v>
      </c>
      <c r="F315" s="6" t="s">
        <v>2</v>
      </c>
      <c r="H315" s="6" t="s">
        <v>2</v>
      </c>
      <c r="J315" s="10">
        <v>1</v>
      </c>
      <c r="K315" s="10"/>
      <c r="L315" s="10"/>
      <c r="M315" s="10"/>
      <c r="N315" s="10"/>
      <c r="O315" s="6">
        <f t="shared" si="28"/>
        <v>1</v>
      </c>
      <c r="P315" s="10">
        <f t="shared" si="33"/>
        <v>0</v>
      </c>
      <c r="Q315" s="10">
        <f t="shared" si="34"/>
        <v>0</v>
      </c>
      <c r="R315" s="10">
        <f t="shared" si="35"/>
        <v>0</v>
      </c>
    </row>
    <row r="316" spans="1:23" s="6" customFormat="1">
      <c r="A316" s="6">
        <v>315</v>
      </c>
      <c r="B316" s="9" t="s">
        <v>499</v>
      </c>
      <c r="C316" s="6">
        <v>16.07</v>
      </c>
      <c r="D316" s="8" t="s">
        <v>632</v>
      </c>
      <c r="E316" s="6" t="s">
        <v>636</v>
      </c>
      <c r="F316" s="6" t="s">
        <v>2</v>
      </c>
      <c r="G316" s="6" t="s">
        <v>7</v>
      </c>
      <c r="J316" s="10"/>
      <c r="K316" s="10">
        <v>1</v>
      </c>
      <c r="L316" s="10"/>
      <c r="M316" s="10"/>
      <c r="N316" s="10"/>
      <c r="O316" s="6">
        <f t="shared" si="28"/>
        <v>1</v>
      </c>
      <c r="P316" s="10">
        <f t="shared" si="33"/>
        <v>0</v>
      </c>
      <c r="Q316" s="10">
        <f t="shared" si="34"/>
        <v>1</v>
      </c>
      <c r="R316" s="10">
        <f t="shared" si="35"/>
        <v>0</v>
      </c>
      <c r="W316" s="10"/>
    </row>
    <row r="317" spans="1:23" s="6" customFormat="1">
      <c r="A317" s="6">
        <v>316</v>
      </c>
      <c r="B317" s="9" t="s">
        <v>499</v>
      </c>
      <c r="C317" s="6">
        <v>16.07</v>
      </c>
      <c r="D317" s="8" t="s">
        <v>269</v>
      </c>
      <c r="E317" s="6" t="s">
        <v>636</v>
      </c>
      <c r="F317" s="6" t="s">
        <v>2</v>
      </c>
      <c r="G317" s="6" t="s">
        <v>12</v>
      </c>
      <c r="H317" s="6" t="s">
        <v>3</v>
      </c>
      <c r="J317" s="10"/>
      <c r="K317" s="10">
        <v>1</v>
      </c>
      <c r="L317" s="10"/>
      <c r="M317" s="10"/>
      <c r="N317" s="10"/>
      <c r="O317" s="6">
        <f t="shared" si="28"/>
        <v>1</v>
      </c>
      <c r="P317" s="10">
        <f t="shared" si="33"/>
        <v>1</v>
      </c>
      <c r="Q317" s="10">
        <f t="shared" si="34"/>
        <v>0</v>
      </c>
      <c r="R317" s="10">
        <f t="shared" si="35"/>
        <v>0</v>
      </c>
    </row>
    <row r="318" spans="1:23" s="6" customFormat="1">
      <c r="A318" s="6">
        <v>318</v>
      </c>
      <c r="B318" s="9" t="s">
        <v>500</v>
      </c>
      <c r="C318" s="6">
        <v>16.14</v>
      </c>
      <c r="D318" s="8" t="s">
        <v>632</v>
      </c>
      <c r="E318" s="6" t="s">
        <v>636</v>
      </c>
      <c r="F318" s="6" t="s">
        <v>2</v>
      </c>
      <c r="G318" s="6" t="s">
        <v>7</v>
      </c>
      <c r="J318" s="10"/>
      <c r="K318" s="10">
        <v>1</v>
      </c>
      <c r="L318" s="10"/>
      <c r="M318" s="10"/>
      <c r="N318" s="10"/>
      <c r="O318" s="6">
        <f t="shared" si="28"/>
        <v>1</v>
      </c>
      <c r="P318" s="10">
        <f t="shared" si="33"/>
        <v>0</v>
      </c>
      <c r="Q318" s="10">
        <f t="shared" si="34"/>
        <v>1</v>
      </c>
      <c r="R318" s="10">
        <f t="shared" si="35"/>
        <v>0</v>
      </c>
    </row>
    <row r="319" spans="1:23" s="6" customFormat="1">
      <c r="A319" s="6">
        <v>317</v>
      </c>
      <c r="B319" s="9" t="s">
        <v>500</v>
      </c>
      <c r="C319" s="6">
        <v>16.14</v>
      </c>
      <c r="D319" s="8" t="s">
        <v>487</v>
      </c>
      <c r="E319" s="6" t="s">
        <v>637</v>
      </c>
      <c r="F319" s="6" t="s">
        <v>2</v>
      </c>
      <c r="G319" s="6" t="s">
        <v>12</v>
      </c>
      <c r="H319" s="6" t="s">
        <v>3</v>
      </c>
      <c r="J319" s="10"/>
      <c r="K319" s="10">
        <v>1</v>
      </c>
      <c r="L319" s="10"/>
      <c r="M319" s="10"/>
      <c r="N319" s="10"/>
      <c r="O319" s="6">
        <f t="shared" si="28"/>
        <v>1</v>
      </c>
      <c r="P319" s="10">
        <f t="shared" si="33"/>
        <v>1</v>
      </c>
      <c r="Q319" s="10">
        <f t="shared" si="34"/>
        <v>0</v>
      </c>
      <c r="R319" s="10">
        <f t="shared" si="35"/>
        <v>0</v>
      </c>
      <c r="W319" s="10"/>
    </row>
    <row r="320" spans="1:23" s="6" customFormat="1">
      <c r="A320" s="6">
        <v>319</v>
      </c>
      <c r="B320" s="9" t="s">
        <v>500</v>
      </c>
      <c r="C320" s="6">
        <v>16.14</v>
      </c>
      <c r="D320" s="8" t="s">
        <v>353</v>
      </c>
      <c r="E320" s="6" t="s">
        <v>636</v>
      </c>
      <c r="F320" s="6" t="s">
        <v>2</v>
      </c>
      <c r="G320" s="6" t="s">
        <v>17</v>
      </c>
      <c r="J320" s="10"/>
      <c r="K320" s="10"/>
      <c r="L320" s="10"/>
      <c r="M320" s="10"/>
      <c r="N320" s="10"/>
      <c r="O320" s="6">
        <f t="shared" si="28"/>
        <v>0</v>
      </c>
      <c r="P320" s="10">
        <f t="shared" si="33"/>
        <v>0</v>
      </c>
      <c r="Q320" s="10">
        <f t="shared" si="34"/>
        <v>0</v>
      </c>
      <c r="R320" s="10">
        <f t="shared" si="35"/>
        <v>1</v>
      </c>
      <c r="W320" s="10"/>
    </row>
    <row r="321" spans="1:26" s="6" customFormat="1">
      <c r="A321" s="6">
        <v>320</v>
      </c>
      <c r="B321" s="9" t="s">
        <v>501</v>
      </c>
      <c r="C321" s="6">
        <v>18.04</v>
      </c>
      <c r="D321" s="8" t="s">
        <v>502</v>
      </c>
      <c r="E321" s="6" t="s">
        <v>636</v>
      </c>
      <c r="F321" s="6" t="s">
        <v>2</v>
      </c>
      <c r="G321" s="6" t="s">
        <v>12</v>
      </c>
      <c r="J321" s="10"/>
      <c r="K321" s="10"/>
      <c r="L321" s="10"/>
      <c r="M321" s="10"/>
      <c r="N321" s="10"/>
      <c r="O321" s="6">
        <f t="shared" si="28"/>
        <v>0</v>
      </c>
      <c r="P321" s="10">
        <f t="shared" si="33"/>
        <v>1</v>
      </c>
      <c r="Q321" s="10">
        <f t="shared" si="34"/>
        <v>0</v>
      </c>
      <c r="R321" s="10">
        <f t="shared" si="35"/>
        <v>0</v>
      </c>
      <c r="W321" s="10"/>
    </row>
    <row r="322" spans="1:26">
      <c r="A322" s="6">
        <v>321</v>
      </c>
      <c r="B322" s="9" t="s">
        <v>557</v>
      </c>
      <c r="C322" s="6">
        <v>18.260000000000002</v>
      </c>
      <c r="D322" s="8" t="s">
        <v>512</v>
      </c>
      <c r="E322" s="6" t="s">
        <v>639</v>
      </c>
      <c r="F322" s="6" t="s">
        <v>533</v>
      </c>
      <c r="G322" s="6"/>
      <c r="H322" s="6"/>
      <c r="I322" s="6"/>
      <c r="J322" s="10"/>
      <c r="K322" s="10">
        <v>1</v>
      </c>
      <c r="L322" s="10"/>
      <c r="M322" s="10"/>
      <c r="N322" s="10"/>
      <c r="O322" s="6">
        <f t="shared" si="28"/>
        <v>1</v>
      </c>
      <c r="P322" s="10">
        <f t="shared" si="33"/>
        <v>0</v>
      </c>
      <c r="Q322" s="10">
        <f t="shared" si="34"/>
        <v>0</v>
      </c>
      <c r="R322" s="10">
        <f t="shared" si="35"/>
        <v>0</v>
      </c>
      <c r="S322" s="6" t="s">
        <v>550</v>
      </c>
      <c r="T322" s="6"/>
      <c r="U322" s="6"/>
      <c r="V322" s="6"/>
      <c r="W322" s="10"/>
      <c r="X322" s="6"/>
      <c r="Y322" s="6"/>
      <c r="Z322" s="6"/>
    </row>
    <row r="323" spans="1:26">
      <c r="K323" s="20"/>
    </row>
    <row r="324" spans="1:26">
      <c r="J324" s="5">
        <f>COUNT(J1:J322)</f>
        <v>66</v>
      </c>
      <c r="K324" s="5">
        <f>SUM(K1:K322)</f>
        <v>166</v>
      </c>
      <c r="L324" s="5">
        <f>SUM(L1:L322)</f>
        <v>20</v>
      </c>
      <c r="M324" s="5">
        <f>SUM(M1:M322)</f>
        <v>44</v>
      </c>
      <c r="N324" s="5">
        <f>SUM(N1:N322)</f>
        <v>10</v>
      </c>
      <c r="O324" s="5">
        <f>SUM(O1:O322)</f>
        <v>296</v>
      </c>
      <c r="S324" s="1">
        <f>COUNTIF(O1:O322,"&gt;0")</f>
        <v>286</v>
      </c>
      <c r="W324" s="1">
        <f>SUM(W1:W249)</f>
        <v>17</v>
      </c>
    </row>
    <row r="325" spans="1:26">
      <c r="J325" s="20">
        <f>J324/S325</f>
        <v>0.20560747663551401</v>
      </c>
      <c r="K325" s="20">
        <f>K324/S325</f>
        <v>0.51713395638629278</v>
      </c>
      <c r="L325" s="20">
        <f>L324/S325</f>
        <v>6.2305295950155763E-2</v>
      </c>
      <c r="M325" s="20">
        <f>M324/S325</f>
        <v>0.13707165109034267</v>
      </c>
      <c r="S325" s="1">
        <f>COUNT(O1:O322)</f>
        <v>321</v>
      </c>
      <c r="U325" s="13"/>
    </row>
    <row r="326" spans="1:26">
      <c r="S326" s="13">
        <f>S324/S325</f>
        <v>0.8909657320872274</v>
      </c>
      <c r="T326" s="13"/>
    </row>
    <row r="328" spans="1:26">
      <c r="B328" s="15" t="s">
        <v>460</v>
      </c>
      <c r="F328" s="4" t="s">
        <v>461</v>
      </c>
      <c r="H328" s="4" t="s">
        <v>462</v>
      </c>
      <c r="S328" s="13"/>
      <c r="T328" s="13"/>
    </row>
    <row r="329" spans="1:26">
      <c r="A329" s="1">
        <v>30</v>
      </c>
      <c r="B329" s="2" t="s">
        <v>230</v>
      </c>
      <c r="C329" s="6">
        <v>12.49</v>
      </c>
      <c r="D329" s="6"/>
      <c r="F329" s="4" t="s">
        <v>260</v>
      </c>
      <c r="G329" s="1" t="s">
        <v>22</v>
      </c>
      <c r="S329" s="13"/>
      <c r="T329" s="13"/>
    </row>
    <row r="330" spans="1:26">
      <c r="B330" s="2" t="s">
        <v>209</v>
      </c>
      <c r="C330" s="6">
        <v>11.34</v>
      </c>
      <c r="F330" s="8" t="s">
        <v>120</v>
      </c>
      <c r="G330" s="6" t="s">
        <v>42</v>
      </c>
    </row>
    <row r="331" spans="1:26">
      <c r="B331" s="2" t="s">
        <v>208</v>
      </c>
      <c r="C331" s="6">
        <v>11.38</v>
      </c>
      <c r="D331" s="17"/>
      <c r="E331" s="21"/>
      <c r="F331" s="8" t="s">
        <v>120</v>
      </c>
      <c r="G331" s="6" t="s">
        <v>38</v>
      </c>
    </row>
    <row r="332" spans="1:26">
      <c r="B332" s="2" t="s">
        <v>216</v>
      </c>
      <c r="C332" s="6">
        <v>0.49</v>
      </c>
      <c r="F332" s="8" t="s">
        <v>135</v>
      </c>
      <c r="G332" s="6" t="s">
        <v>41</v>
      </c>
    </row>
    <row r="333" spans="1:26">
      <c r="B333" s="2" t="s">
        <v>217</v>
      </c>
      <c r="C333" s="6">
        <v>1.04</v>
      </c>
      <c r="F333" s="8" t="s">
        <v>135</v>
      </c>
      <c r="G333" s="6" t="s">
        <v>41</v>
      </c>
    </row>
    <row r="334" spans="1:26">
      <c r="B334" s="2" t="s">
        <v>218</v>
      </c>
      <c r="C334" s="6">
        <v>1.08</v>
      </c>
      <c r="F334" s="8" t="s">
        <v>135</v>
      </c>
      <c r="G334" s="6" t="s">
        <v>41</v>
      </c>
    </row>
    <row r="335" spans="1:26">
      <c r="B335" s="2" t="s">
        <v>219</v>
      </c>
      <c r="C335" s="6">
        <v>3.04</v>
      </c>
      <c r="F335" s="8" t="s">
        <v>159</v>
      </c>
      <c r="G335" s="6"/>
    </row>
  </sheetData>
  <sortState ref="A2:Y322">
    <sortCondition ref="B2:B322"/>
  </sortState>
  <conditionalFormatting sqref="O316:O321 O1:O314">
    <cfRule type="cellIs" dxfId="5" priority="4" operator="equal">
      <formula>0</formula>
    </cfRule>
  </conditionalFormatting>
  <conditionalFormatting sqref="X1:X1048576">
    <cfRule type="cellIs" dxfId="4" priority="3" operator="equal">
      <formula>1</formula>
    </cfRule>
  </conditionalFormatting>
  <conditionalFormatting sqref="O322">
    <cfRule type="cellIs" dxfId="3" priority="2" operator="equal">
      <formula>0</formula>
    </cfRule>
  </conditionalFormatting>
  <conditionalFormatting sqref="O315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9"/>
  <sheetViews>
    <sheetView workbookViewId="0">
      <selection activeCell="B2" sqref="B2"/>
    </sheetView>
  </sheetViews>
  <sheetFormatPr defaultColWidth="9.1796875" defaultRowHeight="14.5"/>
  <cols>
    <col min="1" max="1" width="62.1796875" style="1" bestFit="1" customWidth="1"/>
    <col min="2" max="2" width="7" style="1" customWidth="1"/>
    <col min="3" max="3" width="9.1796875" style="4"/>
    <col min="4" max="4" width="9.1796875" style="1"/>
    <col min="5" max="5" width="72.81640625" style="1" bestFit="1" customWidth="1"/>
    <col min="6" max="6" width="9.1796875" style="4"/>
    <col min="7" max="16384" width="9.1796875" style="1"/>
  </cols>
  <sheetData>
    <row r="1" spans="1:6">
      <c r="A1" s="1" t="s">
        <v>344</v>
      </c>
      <c r="B1" s="22">
        <f>22/1978</f>
        <v>1.1122345803842264E-2</v>
      </c>
    </row>
    <row r="2" spans="1:6">
      <c r="A2" s="1" t="s">
        <v>345</v>
      </c>
      <c r="C2" s="4" t="s">
        <v>251</v>
      </c>
    </row>
    <row r="3" spans="1:6">
      <c r="A3" s="1" t="s">
        <v>347</v>
      </c>
      <c r="C3" s="4" t="s">
        <v>264</v>
      </c>
    </row>
    <row r="4" spans="1:6">
      <c r="A4" s="1" t="s">
        <v>587</v>
      </c>
      <c r="C4" s="4" t="s">
        <v>296</v>
      </c>
    </row>
    <row r="5" spans="1:6">
      <c r="A5" s="1" t="s">
        <v>589</v>
      </c>
      <c r="C5" s="4" t="s">
        <v>266</v>
      </c>
    </row>
    <row r="6" spans="1:6">
      <c r="A6" s="1" t="s">
        <v>348</v>
      </c>
      <c r="C6" s="4" t="s">
        <v>296</v>
      </c>
    </row>
    <row r="7" spans="1:6">
      <c r="A7" s="1" t="s">
        <v>349</v>
      </c>
      <c r="C7" s="4" t="s">
        <v>252</v>
      </c>
    </row>
    <row r="8" spans="1:6">
      <c r="A8" s="1" t="s">
        <v>350</v>
      </c>
      <c r="C8" s="4" t="s">
        <v>241</v>
      </c>
    </row>
    <row r="9" spans="1:6">
      <c r="A9" s="1" t="s">
        <v>391</v>
      </c>
      <c r="C9" s="4" t="s">
        <v>239</v>
      </c>
    </row>
    <row r="10" spans="1:6">
      <c r="A10" s="1" t="s">
        <v>591</v>
      </c>
      <c r="C10" s="4" t="s">
        <v>351</v>
      </c>
    </row>
    <row r="11" spans="1:6">
      <c r="A11" s="1" t="s">
        <v>596</v>
      </c>
      <c r="C11" s="4" t="s">
        <v>114</v>
      </c>
    </row>
    <row r="12" spans="1:6">
      <c r="A12" s="1" t="s">
        <v>352</v>
      </c>
      <c r="C12" s="4" t="s">
        <v>353</v>
      </c>
    </row>
    <row r="13" spans="1:6">
      <c r="A13" s="1" t="s">
        <v>213</v>
      </c>
      <c r="C13" s="4" t="s">
        <v>346</v>
      </c>
    </row>
    <row r="14" spans="1:6">
      <c r="A14" s="1" t="s">
        <v>24</v>
      </c>
      <c r="C14" s="4" t="s">
        <v>114</v>
      </c>
    </row>
    <row r="15" spans="1:6" s="6" customFormat="1">
      <c r="A15" s="6" t="s">
        <v>24</v>
      </c>
      <c r="C15" s="8" t="s">
        <v>358</v>
      </c>
      <c r="E15" s="1" t="s">
        <v>588</v>
      </c>
      <c r="F15" s="4"/>
    </row>
    <row r="16" spans="1:6" s="6" customFormat="1">
      <c r="A16" s="6" t="s">
        <v>354</v>
      </c>
      <c r="C16" s="8" t="s">
        <v>355</v>
      </c>
      <c r="D16" s="6" t="s">
        <v>356</v>
      </c>
      <c r="E16" s="1" t="s">
        <v>589</v>
      </c>
      <c r="F16" s="4" t="s">
        <v>266</v>
      </c>
    </row>
    <row r="17" spans="1:6" s="6" customFormat="1">
      <c r="A17" s="6" t="s">
        <v>602</v>
      </c>
      <c r="C17" s="8" t="s">
        <v>250</v>
      </c>
      <c r="E17" s="1" t="s">
        <v>590</v>
      </c>
      <c r="F17" s="4" t="s">
        <v>477</v>
      </c>
    </row>
    <row r="18" spans="1:6">
      <c r="A18" s="1" t="s">
        <v>359</v>
      </c>
      <c r="C18" s="4" t="s">
        <v>21</v>
      </c>
      <c r="E18" s="1" t="s">
        <v>592</v>
      </c>
      <c r="F18" s="4" t="s">
        <v>593</v>
      </c>
    </row>
    <row r="19" spans="1:6">
      <c r="A19" s="1" t="s">
        <v>360</v>
      </c>
      <c r="C19" s="4" t="s">
        <v>361</v>
      </c>
      <c r="E19" s="1" t="s">
        <v>594</v>
      </c>
      <c r="F19" s="4" t="s">
        <v>595</v>
      </c>
    </row>
    <row r="20" spans="1:6">
      <c r="A20" s="1" t="s">
        <v>613</v>
      </c>
      <c r="C20" s="4" t="s">
        <v>614</v>
      </c>
      <c r="E20" s="1" t="s">
        <v>597</v>
      </c>
      <c r="F20" s="4" t="s">
        <v>598</v>
      </c>
    </row>
    <row r="21" spans="1:6">
      <c r="A21" s="1" t="s">
        <v>362</v>
      </c>
      <c r="C21" s="4" t="s">
        <v>295</v>
      </c>
      <c r="E21" s="1" t="s">
        <v>599</v>
      </c>
      <c r="F21" s="4" t="s">
        <v>275</v>
      </c>
    </row>
    <row r="22" spans="1:6">
      <c r="A22" s="1" t="s">
        <v>363</v>
      </c>
      <c r="C22" s="4" t="s">
        <v>364</v>
      </c>
      <c r="E22" s="1" t="s">
        <v>600</v>
      </c>
      <c r="F22" s="4" t="s">
        <v>601</v>
      </c>
    </row>
    <row r="23" spans="1:6">
      <c r="A23" s="1" t="s">
        <v>615</v>
      </c>
      <c r="C23" s="4" t="s">
        <v>295</v>
      </c>
      <c r="E23" s="1" t="s">
        <v>610</v>
      </c>
      <c r="F23" s="4" t="s">
        <v>611</v>
      </c>
    </row>
    <row r="24" spans="1:6">
      <c r="A24" s="1" t="s">
        <v>365</v>
      </c>
      <c r="C24" s="4" t="s">
        <v>114</v>
      </c>
      <c r="E24" s="1" t="s">
        <v>612</v>
      </c>
      <c r="F24" s="4" t="s">
        <v>470</v>
      </c>
    </row>
    <row r="25" spans="1:6">
      <c r="A25" s="1" t="s">
        <v>618</v>
      </c>
      <c r="C25" s="4" t="s">
        <v>619</v>
      </c>
      <c r="E25" s="1" t="s">
        <v>616</v>
      </c>
      <c r="F25" s="1" t="s">
        <v>617</v>
      </c>
    </row>
    <row r="26" spans="1:6">
      <c r="A26" s="1" t="s">
        <v>366</v>
      </c>
      <c r="C26" s="4" t="s">
        <v>241</v>
      </c>
      <c r="E26" s="1" t="s">
        <v>95</v>
      </c>
      <c r="F26" s="1" t="s">
        <v>620</v>
      </c>
    </row>
    <row r="27" spans="1:6">
      <c r="A27" s="1" t="s">
        <v>367</v>
      </c>
      <c r="C27" s="4" t="s">
        <v>240</v>
      </c>
    </row>
    <row r="28" spans="1:6">
      <c r="A28" s="1" t="s">
        <v>621</v>
      </c>
      <c r="C28" s="4" t="s">
        <v>478</v>
      </c>
    </row>
    <row r="29" spans="1:6">
      <c r="A29" s="1" t="s">
        <v>419</v>
      </c>
      <c r="C29" s="4" t="s">
        <v>622</v>
      </c>
    </row>
    <row r="30" spans="1:6">
      <c r="A30" s="1" t="s">
        <v>368</v>
      </c>
      <c r="C30" s="4" t="s">
        <v>369</v>
      </c>
    </row>
    <row r="31" spans="1:6">
      <c r="A31" s="1" t="s">
        <v>370</v>
      </c>
      <c r="C31" s="4" t="s">
        <v>371</v>
      </c>
    </row>
    <row r="32" spans="1:6">
      <c r="A32" s="1" t="s">
        <v>372</v>
      </c>
      <c r="C32" s="4" t="s">
        <v>21</v>
      </c>
    </row>
    <row r="33" spans="1:6">
      <c r="A33" s="1" t="s">
        <v>623</v>
      </c>
      <c r="C33" s="4" t="s">
        <v>290</v>
      </c>
      <c r="F33" s="1"/>
    </row>
    <row r="36" spans="1:6">
      <c r="A36" s="1" t="s">
        <v>603</v>
      </c>
    </row>
    <row r="37" spans="1:6">
      <c r="A37" s="1" t="s">
        <v>604</v>
      </c>
      <c r="C37" s="4" t="s">
        <v>606</v>
      </c>
    </row>
    <row r="38" spans="1:6">
      <c r="A38" s="1" t="s">
        <v>605</v>
      </c>
      <c r="C38" s="4" t="s">
        <v>607</v>
      </c>
    </row>
    <row r="39" spans="1:6">
      <c r="A39" s="1" t="s">
        <v>608</v>
      </c>
      <c r="C39" s="4" t="s">
        <v>609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C23" sqref="C23"/>
    </sheetView>
  </sheetViews>
  <sheetFormatPr defaultColWidth="9.1796875" defaultRowHeight="14.5"/>
  <cols>
    <col min="1" max="1" width="9.1796875" style="1"/>
    <col min="2" max="8" width="5.26953125" style="1" customWidth="1"/>
    <col min="9" max="11" width="9.1796875" style="1"/>
    <col min="12" max="17" width="4.81640625" style="1" customWidth="1"/>
    <col min="18" max="16384" width="9.1796875" style="1"/>
  </cols>
  <sheetData>
    <row r="1" spans="1:17">
      <c r="B1" s="1" t="s">
        <v>651</v>
      </c>
      <c r="C1" s="1" t="s">
        <v>60</v>
      </c>
      <c r="D1" s="1" t="s">
        <v>646</v>
      </c>
      <c r="E1" s="1" t="s">
        <v>2</v>
      </c>
      <c r="F1" s="23" t="s">
        <v>650</v>
      </c>
      <c r="G1" s="1" t="s">
        <v>645</v>
      </c>
      <c r="H1" s="1" t="s">
        <v>3</v>
      </c>
    </row>
    <row r="2" spans="1:17">
      <c r="A2" s="1" t="s">
        <v>636</v>
      </c>
      <c r="B2" s="1">
        <f>SUM(C2:E2)</f>
        <v>962</v>
      </c>
      <c r="C2" s="1">
        <f>281-SUM(C3:C6)</f>
        <v>268</v>
      </c>
      <c r="D2" s="1">
        <f>519-SUM(D3:D6)</f>
        <v>438</v>
      </c>
      <c r="E2" s="1">
        <f>321-SUM(E3:E7)</f>
        <v>256</v>
      </c>
      <c r="F2" s="23">
        <f>SUM(G2:H2)</f>
        <v>1836</v>
      </c>
      <c r="G2" s="1">
        <f>414-SUM(G3:G7)</f>
        <v>354</v>
      </c>
      <c r="H2" s="1">
        <f>1602-SUM(H3:H4)</f>
        <v>1482</v>
      </c>
    </row>
    <row r="3" spans="1:17">
      <c r="A3" s="1" t="s">
        <v>638</v>
      </c>
      <c r="B3" s="1">
        <f t="shared" ref="B3:B7" si="0">SUM(C3:E3)</f>
        <v>42</v>
      </c>
      <c r="C3" s="1">
        <f>0+1+1+0</f>
        <v>2</v>
      </c>
      <c r="D3" s="1">
        <f>17+9</f>
        <v>26</v>
      </c>
      <c r="E3" s="1">
        <f>6+4+2+2</f>
        <v>14</v>
      </c>
      <c r="F3" s="23">
        <f t="shared" ref="F3:F7" si="1">SUM(G3:H3)</f>
        <v>90</v>
      </c>
      <c r="G3" s="1">
        <f>3+1+0+0+16+1</f>
        <v>21</v>
      </c>
      <c r="H3" s="1">
        <f>31+18+17+3</f>
        <v>69</v>
      </c>
      <c r="K3" s="4" t="s">
        <v>653</v>
      </c>
    </row>
    <row r="4" spans="1:17">
      <c r="A4" s="1" t="s">
        <v>647</v>
      </c>
      <c r="B4" s="1">
        <f t="shared" si="0"/>
        <v>64</v>
      </c>
      <c r="C4" s="1">
        <v>0</v>
      </c>
      <c r="D4" s="1">
        <f>16+39</f>
        <v>55</v>
      </c>
      <c r="E4" s="1">
        <v>9</v>
      </c>
      <c r="F4" s="23">
        <f t="shared" si="1"/>
        <v>54</v>
      </c>
      <c r="G4" s="1">
        <v>3</v>
      </c>
      <c r="H4" s="1">
        <f>20+31</f>
        <v>51</v>
      </c>
      <c r="I4" s="1">
        <f>SUM(G4:H4)+SUM(C4:E4)</f>
        <v>118</v>
      </c>
      <c r="J4" s="1" t="s">
        <v>654</v>
      </c>
      <c r="K4" s="4" t="s">
        <v>655</v>
      </c>
    </row>
    <row r="5" spans="1:17">
      <c r="A5" s="1" t="s">
        <v>512</v>
      </c>
      <c r="B5" s="1">
        <f t="shared" si="0"/>
        <v>20</v>
      </c>
      <c r="C5" s="1">
        <v>3</v>
      </c>
      <c r="E5" s="1">
        <v>17</v>
      </c>
      <c r="F5" s="23">
        <f t="shared" si="1"/>
        <v>196</v>
      </c>
      <c r="G5" s="1">
        <v>26</v>
      </c>
      <c r="H5" s="1">
        <v>170</v>
      </c>
    </row>
    <row r="6" spans="1:17">
      <c r="A6" s="1" t="s">
        <v>641</v>
      </c>
      <c r="B6" s="1">
        <f t="shared" si="0"/>
        <v>15</v>
      </c>
      <c r="C6" s="1">
        <f>2+5+0+1</f>
        <v>8</v>
      </c>
      <c r="E6" s="1">
        <v>7</v>
      </c>
      <c r="F6" s="23">
        <f t="shared" si="1"/>
        <v>1025</v>
      </c>
      <c r="G6" s="1">
        <f>10+0+0+0</f>
        <v>10</v>
      </c>
      <c r="H6" s="1">
        <v>1015</v>
      </c>
      <c r="K6" s="4" t="s">
        <v>652</v>
      </c>
    </row>
    <row r="7" spans="1:17">
      <c r="A7" s="1" t="s">
        <v>648</v>
      </c>
      <c r="B7" s="1">
        <f t="shared" si="0"/>
        <v>18</v>
      </c>
      <c r="E7" s="1">
        <v>18</v>
      </c>
      <c r="F7" s="23">
        <f t="shared" si="1"/>
        <v>118</v>
      </c>
      <c r="G7" s="1">
        <v>0</v>
      </c>
      <c r="H7" s="1">
        <v>118</v>
      </c>
    </row>
    <row r="8" spans="1:17">
      <c r="A8" s="1" t="s">
        <v>649</v>
      </c>
      <c r="B8" s="1">
        <f>SUM(B2:B7)</f>
        <v>1121</v>
      </c>
      <c r="C8" s="1">
        <f t="shared" ref="C8:H8" si="2">SUM(C2:C7)</f>
        <v>281</v>
      </c>
      <c r="D8" s="1">
        <f t="shared" si="2"/>
        <v>519</v>
      </c>
      <c r="E8" s="1">
        <f t="shared" si="2"/>
        <v>321</v>
      </c>
      <c r="F8" s="23">
        <f t="shared" si="2"/>
        <v>3319</v>
      </c>
      <c r="G8" s="1">
        <f t="shared" si="2"/>
        <v>414</v>
      </c>
      <c r="H8" s="1">
        <f t="shared" si="2"/>
        <v>2905</v>
      </c>
    </row>
    <row r="9" spans="1:17">
      <c r="F9" s="13">
        <f>F8/E11</f>
        <v>0.74752252252252249</v>
      </c>
      <c r="H9" s="13">
        <f>H8/E12</f>
        <v>0.90049597024178551</v>
      </c>
    </row>
    <row r="11" spans="1:17">
      <c r="D11" s="2" t="s">
        <v>656</v>
      </c>
      <c r="E11" s="1">
        <f>B8+F8</f>
        <v>4440</v>
      </c>
    </row>
    <row r="12" spans="1:17">
      <c r="D12" s="2" t="s">
        <v>657</v>
      </c>
      <c r="E12" s="1">
        <f>E8+H8</f>
        <v>3226</v>
      </c>
    </row>
    <row r="13" spans="1:17">
      <c r="K13" s="1" t="s">
        <v>669</v>
      </c>
      <c r="L13" s="1" t="s">
        <v>60</v>
      </c>
      <c r="N13" s="1" t="s">
        <v>679</v>
      </c>
      <c r="O13" s="1" t="s">
        <v>687</v>
      </c>
      <c r="P13" s="1" t="s">
        <v>688</v>
      </c>
      <c r="Q13" s="1" t="s">
        <v>689</v>
      </c>
    </row>
    <row r="14" spans="1:17">
      <c r="A14" s="1" t="s">
        <v>658</v>
      </c>
      <c r="M14" s="1" t="s">
        <v>670</v>
      </c>
      <c r="N14" s="1">
        <v>35</v>
      </c>
      <c r="O14" s="1">
        <v>12</v>
      </c>
      <c r="P14" s="1">
        <v>1</v>
      </c>
      <c r="Q14" s="1">
        <v>16</v>
      </c>
    </row>
    <row r="15" spans="1:17">
      <c r="B15" s="1" t="s">
        <v>659</v>
      </c>
      <c r="C15" s="1" t="s">
        <v>660</v>
      </c>
      <c r="D15" s="1" t="s">
        <v>661</v>
      </c>
      <c r="E15" s="1" t="s">
        <v>662</v>
      </c>
      <c r="F15" s="1" t="s">
        <v>663</v>
      </c>
      <c r="M15" s="1" t="s">
        <v>675</v>
      </c>
    </row>
    <row r="16" spans="1:17">
      <c r="B16" s="1">
        <v>6</v>
      </c>
      <c r="C16" s="1">
        <v>13</v>
      </c>
      <c r="D16" s="1">
        <v>2</v>
      </c>
      <c r="E16" s="1">
        <v>0</v>
      </c>
      <c r="F16" s="1">
        <v>0</v>
      </c>
      <c r="G16" s="1">
        <f>SUM(B16:F16)</f>
        <v>21</v>
      </c>
      <c r="M16" s="2" t="s">
        <v>671</v>
      </c>
      <c r="N16" s="1">
        <v>8</v>
      </c>
      <c r="O16" s="1">
        <v>2</v>
      </c>
    </row>
    <row r="17" spans="1:22">
      <c r="A17" s="1" t="s">
        <v>664</v>
      </c>
      <c r="M17" s="1" t="s">
        <v>672</v>
      </c>
      <c r="N17" s="1">
        <v>5</v>
      </c>
      <c r="O17" s="1">
        <v>3</v>
      </c>
      <c r="Q17" s="1">
        <v>2</v>
      </c>
    </row>
    <row r="18" spans="1:22">
      <c r="B18" s="1" t="s">
        <v>659</v>
      </c>
      <c r="C18" s="1" t="s">
        <v>660</v>
      </c>
      <c r="D18" s="1" t="s">
        <v>661</v>
      </c>
      <c r="E18" s="1" t="s">
        <v>662</v>
      </c>
      <c r="F18" s="1" t="s">
        <v>663</v>
      </c>
      <c r="M18" s="1" t="s">
        <v>676</v>
      </c>
    </row>
    <row r="19" spans="1:22">
      <c r="B19" s="1">
        <f>278-SUM(C19:F19)</f>
        <v>60</v>
      </c>
      <c r="C19" s="1">
        <v>108</v>
      </c>
      <c r="D19" s="1">
        <v>40</v>
      </c>
      <c r="E19" s="1">
        <v>47</v>
      </c>
      <c r="F19" s="1">
        <v>23</v>
      </c>
      <c r="G19" s="1">
        <f>SUM(B19:F19)</f>
        <v>278</v>
      </c>
      <c r="M19" s="1" t="s">
        <v>673</v>
      </c>
      <c r="N19" s="1">
        <v>5</v>
      </c>
      <c r="P19" s="1">
        <v>1</v>
      </c>
    </row>
    <row r="20" spans="1:22">
      <c r="M20" s="1" t="s">
        <v>677</v>
      </c>
      <c r="V20" s="13"/>
    </row>
    <row r="21" spans="1:22">
      <c r="A21" s="1" t="s">
        <v>665</v>
      </c>
      <c r="M21" s="1" t="s">
        <v>674</v>
      </c>
      <c r="N21" s="1">
        <v>1</v>
      </c>
      <c r="O21" s="1">
        <v>2</v>
      </c>
      <c r="P21" s="1">
        <v>3</v>
      </c>
      <c r="Q21" s="1">
        <v>2</v>
      </c>
    </row>
    <row r="22" spans="1:22">
      <c r="B22" s="1" t="s">
        <v>659</v>
      </c>
      <c r="C22" s="1" t="s">
        <v>660</v>
      </c>
      <c r="D22" s="1" t="s">
        <v>661</v>
      </c>
      <c r="E22" s="1" t="s">
        <v>662</v>
      </c>
      <c r="F22" s="1" t="s">
        <v>663</v>
      </c>
      <c r="M22" s="1" t="s">
        <v>678</v>
      </c>
    </row>
    <row r="23" spans="1:22">
      <c r="C23" s="1">
        <f>13+14</f>
        <v>27</v>
      </c>
      <c r="D23" s="1">
        <v>2</v>
      </c>
      <c r="E23" s="1">
        <v>2</v>
      </c>
      <c r="F23" s="1">
        <v>1</v>
      </c>
      <c r="G23" s="1">
        <f>SUM(B23:F23)</f>
        <v>32</v>
      </c>
      <c r="M23" s="1" t="s">
        <v>680</v>
      </c>
      <c r="N23" s="1">
        <v>6</v>
      </c>
      <c r="O23" s="1">
        <v>2</v>
      </c>
      <c r="P23" s="1">
        <v>5</v>
      </c>
      <c r="Q23" s="1">
        <v>2</v>
      </c>
    </row>
    <row r="24" spans="1:22">
      <c r="M24" s="1" t="s">
        <v>681</v>
      </c>
      <c r="N24" s="1">
        <v>6</v>
      </c>
      <c r="O24" s="1">
        <v>2</v>
      </c>
      <c r="Q24" s="1">
        <v>3</v>
      </c>
    </row>
    <row r="25" spans="1:22">
      <c r="A25" s="1" t="s">
        <v>666</v>
      </c>
      <c r="H25" s="1">
        <f>SUM(G23:G27)</f>
        <v>46</v>
      </c>
      <c r="M25" s="13" t="s">
        <v>682</v>
      </c>
      <c r="N25" s="1">
        <v>3</v>
      </c>
      <c r="O25" s="1">
        <v>1</v>
      </c>
      <c r="P25" s="1">
        <v>2</v>
      </c>
      <c r="Q25" s="1">
        <v>2</v>
      </c>
    </row>
    <row r="26" spans="1:22">
      <c r="B26" s="1" t="s">
        <v>659</v>
      </c>
      <c r="C26" s="1" t="s">
        <v>660</v>
      </c>
      <c r="D26" s="1" t="s">
        <v>661</v>
      </c>
      <c r="E26" s="1" t="s">
        <v>662</v>
      </c>
      <c r="F26" s="1" t="s">
        <v>663</v>
      </c>
      <c r="M26" s="1" t="s">
        <v>683</v>
      </c>
      <c r="N26" s="1">
        <v>9</v>
      </c>
      <c r="O26" s="1">
        <v>5</v>
      </c>
      <c r="P26" s="1">
        <v>1</v>
      </c>
      <c r="Q26" s="1">
        <v>1</v>
      </c>
    </row>
    <row r="27" spans="1:22">
      <c r="B27" s="1">
        <v>3</v>
      </c>
      <c r="C27" s="1">
        <v>6</v>
      </c>
      <c r="D27" s="1">
        <v>2</v>
      </c>
      <c r="E27" s="1">
        <v>2</v>
      </c>
      <c r="F27" s="1">
        <v>1</v>
      </c>
      <c r="G27" s="1">
        <f>SUM(B27:F27)</f>
        <v>14</v>
      </c>
      <c r="M27" s="1" t="s">
        <v>684</v>
      </c>
      <c r="N27" s="1">
        <v>5</v>
      </c>
      <c r="O27" s="1">
        <v>1</v>
      </c>
      <c r="Q27" s="1">
        <v>2</v>
      </c>
    </row>
    <row r="28" spans="1:22">
      <c r="M28" s="1" t="s">
        <v>685</v>
      </c>
      <c r="N28" s="1">
        <v>17</v>
      </c>
      <c r="O28" s="1">
        <v>17</v>
      </c>
      <c r="P28" s="1">
        <v>8</v>
      </c>
    </row>
    <row r="29" spans="1:22">
      <c r="M29" s="1" t="s">
        <v>686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2"/>
  <sheetViews>
    <sheetView topLeftCell="A67" workbookViewId="0">
      <selection activeCell="I86" sqref="I86"/>
    </sheetView>
  </sheetViews>
  <sheetFormatPr defaultColWidth="9.1796875" defaultRowHeight="14.5"/>
  <cols>
    <col min="1" max="1" width="9.1796875" style="1"/>
    <col min="2" max="2" width="45.26953125" style="1" customWidth="1"/>
    <col min="3" max="5" width="9.1796875" style="1" customWidth="1"/>
    <col min="6" max="16384" width="9.1796875" style="1"/>
  </cols>
  <sheetData>
    <row r="1" spans="1:8" s="6" customFormat="1">
      <c r="A1" s="6">
        <v>0</v>
      </c>
      <c r="B1" s="9" t="s">
        <v>153</v>
      </c>
      <c r="C1" s="6" t="s">
        <v>0</v>
      </c>
      <c r="D1" s="6" t="s">
        <v>690</v>
      </c>
      <c r="E1" s="6" t="s">
        <v>692</v>
      </c>
      <c r="F1" s="6" t="s">
        <v>0</v>
      </c>
      <c r="G1" s="6" t="s">
        <v>690</v>
      </c>
      <c r="H1" s="6" t="s">
        <v>691</v>
      </c>
    </row>
    <row r="2" spans="1:8">
      <c r="A2" s="6">
        <v>2</v>
      </c>
      <c r="B2" s="9" t="s">
        <v>1</v>
      </c>
      <c r="C2" s="6">
        <v>0.39</v>
      </c>
      <c r="D2" s="8" t="s">
        <v>281</v>
      </c>
      <c r="E2" s="6" t="s">
        <v>38</v>
      </c>
      <c r="F2" s="1">
        <v>0.42</v>
      </c>
      <c r="G2" s="1" t="s">
        <v>693</v>
      </c>
      <c r="H2" s="1" t="s">
        <v>38</v>
      </c>
    </row>
    <row r="3" spans="1:8">
      <c r="A3" s="6">
        <v>3</v>
      </c>
      <c r="B3" s="9" t="s">
        <v>6</v>
      </c>
      <c r="C3" s="6">
        <v>0.44</v>
      </c>
      <c r="D3" s="8" t="s">
        <v>114</v>
      </c>
      <c r="E3" s="6" t="s">
        <v>40</v>
      </c>
      <c r="F3" s="1">
        <v>0.14000000000000001</v>
      </c>
      <c r="G3" s="1" t="s">
        <v>694</v>
      </c>
      <c r="H3" s="1" t="s">
        <v>41</v>
      </c>
    </row>
    <row r="4" spans="1:8">
      <c r="A4" s="6">
        <v>4</v>
      </c>
      <c r="B4" s="9" t="s">
        <v>561</v>
      </c>
      <c r="C4" s="6">
        <v>0.25</v>
      </c>
      <c r="D4" s="8" t="s">
        <v>254</v>
      </c>
      <c r="E4" s="6" t="s">
        <v>38</v>
      </c>
      <c r="F4" s="1">
        <v>0.16</v>
      </c>
      <c r="G4" s="1" t="s">
        <v>695</v>
      </c>
      <c r="H4" s="1" t="s">
        <v>38</v>
      </c>
    </row>
    <row r="5" spans="1:8">
      <c r="A5" s="6">
        <v>5</v>
      </c>
      <c r="B5" s="9" t="s">
        <v>340</v>
      </c>
      <c r="C5" s="6">
        <v>0.45</v>
      </c>
      <c r="D5" s="8" t="s">
        <v>271</v>
      </c>
      <c r="E5" s="6" t="s">
        <v>38</v>
      </c>
      <c r="F5" s="1">
        <v>1.37</v>
      </c>
      <c r="G5" s="1" t="s">
        <v>696</v>
      </c>
      <c r="H5" s="1" t="s">
        <v>42</v>
      </c>
    </row>
    <row r="6" spans="1:8">
      <c r="A6" s="6">
        <v>6</v>
      </c>
      <c r="B6" s="9" t="s">
        <v>11</v>
      </c>
      <c r="C6" s="6">
        <v>1.24</v>
      </c>
      <c r="D6" s="8" t="s">
        <v>254</v>
      </c>
      <c r="E6" s="6" t="s">
        <v>40</v>
      </c>
      <c r="F6" s="3">
        <v>4</v>
      </c>
      <c r="G6" s="1" t="s">
        <v>697</v>
      </c>
      <c r="H6" s="1" t="s">
        <v>38</v>
      </c>
    </row>
    <row r="7" spans="1:8">
      <c r="A7" s="6">
        <v>7</v>
      </c>
      <c r="B7" s="9" t="s">
        <v>14</v>
      </c>
      <c r="C7" s="6">
        <v>6.28</v>
      </c>
      <c r="D7" s="8" t="s">
        <v>259</v>
      </c>
      <c r="E7" s="6" t="s">
        <v>38</v>
      </c>
      <c r="F7" s="1">
        <v>5.15</v>
      </c>
      <c r="G7" s="1" t="s">
        <v>698</v>
      </c>
      <c r="H7" s="1" t="s">
        <v>38</v>
      </c>
    </row>
    <row r="8" spans="1:8">
      <c r="A8" s="6">
        <v>8</v>
      </c>
      <c r="B8" s="9" t="s">
        <v>201</v>
      </c>
      <c r="C8" s="6">
        <v>0.45</v>
      </c>
      <c r="D8" s="8" t="s">
        <v>276</v>
      </c>
      <c r="E8" s="6" t="s">
        <v>38</v>
      </c>
      <c r="F8" s="1">
        <v>6.06</v>
      </c>
      <c r="G8" s="1" t="s">
        <v>699</v>
      </c>
      <c r="H8" s="1" t="s">
        <v>39</v>
      </c>
    </row>
    <row r="9" spans="1:8">
      <c r="A9" s="6">
        <v>9</v>
      </c>
      <c r="B9" s="9" t="s">
        <v>202</v>
      </c>
      <c r="C9" s="6">
        <v>1.35</v>
      </c>
      <c r="D9" s="8" t="s">
        <v>253</v>
      </c>
      <c r="E9" s="6" t="s">
        <v>38</v>
      </c>
      <c r="F9" s="1">
        <v>1.07</v>
      </c>
      <c r="G9" s="1" t="s">
        <v>700</v>
      </c>
      <c r="H9" s="1" t="s">
        <v>40</v>
      </c>
    </row>
    <row r="10" spans="1:8">
      <c r="A10" s="6">
        <v>10</v>
      </c>
      <c r="B10" s="9" t="s">
        <v>203</v>
      </c>
      <c r="C10" s="6">
        <v>1.37</v>
      </c>
      <c r="D10" s="8" t="s">
        <v>276</v>
      </c>
      <c r="E10" s="6" t="s">
        <v>40</v>
      </c>
      <c r="F10" s="3">
        <v>1.3</v>
      </c>
      <c r="G10" s="1" t="s">
        <v>701</v>
      </c>
      <c r="H10" s="1" t="s">
        <v>39</v>
      </c>
    </row>
    <row r="11" spans="1:8">
      <c r="A11" s="6">
        <v>11</v>
      </c>
      <c r="B11" s="9" t="s">
        <v>204</v>
      </c>
      <c r="C11" s="6">
        <v>3.21</v>
      </c>
      <c r="D11" s="8" t="s">
        <v>240</v>
      </c>
      <c r="E11" s="6" t="s">
        <v>38</v>
      </c>
      <c r="F11" s="1">
        <v>1.57</v>
      </c>
      <c r="G11" s="1" t="s">
        <v>702</v>
      </c>
      <c r="H11" s="1" t="s">
        <v>40</v>
      </c>
    </row>
    <row r="12" spans="1:8">
      <c r="A12" s="6">
        <v>12</v>
      </c>
      <c r="B12" s="9" t="s">
        <v>205</v>
      </c>
      <c r="C12" s="6">
        <v>3.31</v>
      </c>
      <c r="D12" s="8" t="s">
        <v>283</v>
      </c>
      <c r="E12" s="6" t="s">
        <v>38</v>
      </c>
      <c r="F12" s="1">
        <v>3.25</v>
      </c>
      <c r="G12" s="1" t="s">
        <v>701</v>
      </c>
      <c r="H12" s="1" t="s">
        <v>38</v>
      </c>
    </row>
    <row r="13" spans="1:8">
      <c r="A13" s="6">
        <v>13</v>
      </c>
      <c r="B13" s="9" t="s">
        <v>221</v>
      </c>
      <c r="C13" s="6">
        <v>4.18</v>
      </c>
      <c r="D13" s="8" t="s">
        <v>266</v>
      </c>
      <c r="E13" s="6" t="s">
        <v>39</v>
      </c>
      <c r="F13" s="1">
        <v>3.25</v>
      </c>
      <c r="G13" s="1" t="s">
        <v>703</v>
      </c>
      <c r="H13" s="1" t="s">
        <v>38</v>
      </c>
    </row>
    <row r="14" spans="1:8">
      <c r="A14" s="6">
        <v>14</v>
      </c>
      <c r="B14" s="9" t="s">
        <v>222</v>
      </c>
      <c r="C14" s="6">
        <v>5.36</v>
      </c>
      <c r="D14" s="8" t="s">
        <v>262</v>
      </c>
      <c r="E14" s="6" t="s">
        <v>38</v>
      </c>
      <c r="F14" s="1">
        <v>4.29</v>
      </c>
      <c r="G14" s="1" t="s">
        <v>704</v>
      </c>
      <c r="H14" s="1" t="s">
        <v>38</v>
      </c>
    </row>
    <row r="15" spans="1:8">
      <c r="A15" s="6">
        <v>15</v>
      </c>
      <c r="B15" s="9" t="s">
        <v>223</v>
      </c>
      <c r="C15" s="6">
        <v>5.39</v>
      </c>
      <c r="D15" s="8" t="s">
        <v>270</v>
      </c>
      <c r="E15" s="6" t="s">
        <v>40</v>
      </c>
      <c r="F15" s="1">
        <v>5.0599999999999996</v>
      </c>
      <c r="G15" s="1" t="s">
        <v>700</v>
      </c>
      <c r="H15" s="1" t="s">
        <v>39</v>
      </c>
    </row>
    <row r="16" spans="1:8">
      <c r="A16" s="6">
        <v>16</v>
      </c>
      <c r="B16" s="9" t="s">
        <v>224</v>
      </c>
      <c r="C16" s="6">
        <v>6.56</v>
      </c>
      <c r="D16" s="8" t="s">
        <v>114</v>
      </c>
      <c r="E16" s="6" t="s">
        <v>39</v>
      </c>
      <c r="F16" s="1">
        <v>5.33</v>
      </c>
      <c r="G16" s="1" t="s">
        <v>705</v>
      </c>
      <c r="H16" s="1" t="s">
        <v>40</v>
      </c>
    </row>
    <row r="17" spans="1:8">
      <c r="A17" s="6">
        <v>17</v>
      </c>
      <c r="B17" s="9" t="s">
        <v>225</v>
      </c>
      <c r="C17" s="6">
        <v>7.31</v>
      </c>
      <c r="D17" s="8" t="s">
        <v>296</v>
      </c>
      <c r="E17" s="6" t="s">
        <v>41</v>
      </c>
      <c r="F17" s="1">
        <v>6.21</v>
      </c>
      <c r="G17" s="1" t="s">
        <v>706</v>
      </c>
      <c r="H17" s="1" t="s">
        <v>41</v>
      </c>
    </row>
    <row r="18" spans="1:8">
      <c r="A18" s="6">
        <v>18</v>
      </c>
      <c r="B18" s="9" t="s">
        <v>226</v>
      </c>
      <c r="C18" s="6">
        <v>7.47</v>
      </c>
      <c r="D18" s="8" t="s">
        <v>296</v>
      </c>
      <c r="E18" s="6" t="s">
        <v>40</v>
      </c>
      <c r="F18" s="1">
        <v>6.59</v>
      </c>
      <c r="G18" s="1" t="s">
        <v>707</v>
      </c>
      <c r="H18" s="1" t="s">
        <v>40</v>
      </c>
    </row>
    <row r="19" spans="1:8">
      <c r="A19" s="6">
        <v>19</v>
      </c>
      <c r="B19" s="9" t="s">
        <v>227</v>
      </c>
      <c r="C19" s="6">
        <v>9.5399999999999991</v>
      </c>
      <c r="D19" s="8" t="s">
        <v>239</v>
      </c>
      <c r="E19" s="6" t="s">
        <v>38</v>
      </c>
      <c r="F19" s="1">
        <v>7.27</v>
      </c>
      <c r="G19" s="1" t="s">
        <v>708</v>
      </c>
      <c r="H19" s="1" t="s">
        <v>40</v>
      </c>
    </row>
    <row r="20" spans="1:8">
      <c r="A20" s="6">
        <v>20</v>
      </c>
      <c r="B20" s="9" t="s">
        <v>228</v>
      </c>
      <c r="C20" s="6">
        <v>10.16</v>
      </c>
      <c r="D20" s="8" t="s">
        <v>239</v>
      </c>
      <c r="E20" s="6" t="s">
        <v>38</v>
      </c>
      <c r="F20" s="1">
        <v>7.41</v>
      </c>
      <c r="G20" s="1" t="s">
        <v>709</v>
      </c>
      <c r="H20" s="1" t="s">
        <v>39</v>
      </c>
    </row>
    <row r="21" spans="1:8">
      <c r="A21" s="6">
        <v>21</v>
      </c>
      <c r="B21" s="9" t="s">
        <v>206</v>
      </c>
      <c r="C21" s="6">
        <v>10.18</v>
      </c>
      <c r="D21" s="8" t="s">
        <v>239</v>
      </c>
      <c r="E21" s="6" t="s">
        <v>38</v>
      </c>
      <c r="F21" s="1">
        <v>8.02</v>
      </c>
      <c r="G21" s="1" t="s">
        <v>710</v>
      </c>
      <c r="H21" s="1" t="s">
        <v>40</v>
      </c>
    </row>
    <row r="22" spans="1:8">
      <c r="A22" s="6">
        <v>22</v>
      </c>
      <c r="B22" s="9" t="s">
        <v>581</v>
      </c>
      <c r="C22" s="6">
        <v>10.24</v>
      </c>
      <c r="D22" s="8" t="s">
        <v>239</v>
      </c>
      <c r="E22" s="6" t="s">
        <v>39</v>
      </c>
      <c r="F22" s="1">
        <v>8.02</v>
      </c>
      <c r="G22" s="1" t="s">
        <v>706</v>
      </c>
      <c r="H22" s="1" t="s">
        <v>38</v>
      </c>
    </row>
    <row r="23" spans="1:8">
      <c r="A23" s="6">
        <v>23</v>
      </c>
      <c r="B23" s="9" t="s">
        <v>207</v>
      </c>
      <c r="C23" s="6">
        <v>11.15</v>
      </c>
      <c r="D23" s="8" t="s">
        <v>21</v>
      </c>
      <c r="E23" s="6" t="s">
        <v>39</v>
      </c>
      <c r="F23" s="1">
        <v>9.34</v>
      </c>
      <c r="G23" s="1" t="s">
        <v>711</v>
      </c>
      <c r="H23" s="1" t="s">
        <v>40</v>
      </c>
    </row>
    <row r="24" spans="1:8">
      <c r="A24" s="6">
        <v>24</v>
      </c>
      <c r="B24" s="9" t="s">
        <v>583</v>
      </c>
      <c r="C24" s="7">
        <v>11.2</v>
      </c>
      <c r="D24" s="8" t="s">
        <v>239</v>
      </c>
      <c r="E24" s="6" t="s">
        <v>38</v>
      </c>
      <c r="F24" s="1">
        <v>10.119999999999999</v>
      </c>
      <c r="G24" s="1" t="s">
        <v>710</v>
      </c>
      <c r="H24" s="1" t="s">
        <v>38</v>
      </c>
    </row>
    <row r="25" spans="1:8">
      <c r="A25" s="6">
        <v>25</v>
      </c>
      <c r="B25" s="9" t="s">
        <v>584</v>
      </c>
      <c r="C25" s="6">
        <v>11.31</v>
      </c>
      <c r="D25" s="8" t="s">
        <v>21</v>
      </c>
      <c r="E25" s="6" t="s">
        <v>40</v>
      </c>
      <c r="F25" s="1">
        <v>10.47</v>
      </c>
      <c r="G25" s="1" t="s">
        <v>712</v>
      </c>
      <c r="H25" s="1" t="s">
        <v>40</v>
      </c>
    </row>
    <row r="26" spans="1:8">
      <c r="A26" s="6">
        <v>26</v>
      </c>
      <c r="B26" s="9" t="s">
        <v>585</v>
      </c>
      <c r="C26" s="6">
        <v>11.41</v>
      </c>
      <c r="D26" s="8" t="s">
        <v>239</v>
      </c>
      <c r="E26" s="6" t="s">
        <v>38</v>
      </c>
      <c r="F26" s="1">
        <v>12.57</v>
      </c>
      <c r="G26" s="1" t="s">
        <v>713</v>
      </c>
      <c r="H26" s="1" t="s">
        <v>38</v>
      </c>
    </row>
    <row r="27" spans="1:8">
      <c r="A27" s="6">
        <v>27</v>
      </c>
      <c r="B27" s="9" t="s">
        <v>210</v>
      </c>
      <c r="C27" s="6">
        <v>1.21</v>
      </c>
      <c r="D27" s="8" t="s">
        <v>271</v>
      </c>
      <c r="E27" s="6" t="s">
        <v>38</v>
      </c>
      <c r="F27" s="1">
        <v>0.27</v>
      </c>
      <c r="G27" s="1" t="s">
        <v>698</v>
      </c>
      <c r="H27" s="1" t="s">
        <v>38</v>
      </c>
    </row>
    <row r="28" spans="1:8">
      <c r="A28" s="6">
        <v>28</v>
      </c>
      <c r="B28" s="9" t="s">
        <v>211</v>
      </c>
      <c r="C28" s="6">
        <v>3.27</v>
      </c>
      <c r="D28" s="8" t="s">
        <v>279</v>
      </c>
      <c r="E28" s="6" t="s">
        <v>42</v>
      </c>
      <c r="F28" s="1">
        <v>0.49</v>
      </c>
      <c r="G28" s="1" t="s">
        <v>707</v>
      </c>
      <c r="H28" s="1" t="s">
        <v>41</v>
      </c>
    </row>
    <row r="29" spans="1:8">
      <c r="A29" s="6">
        <v>29</v>
      </c>
      <c r="B29" s="9" t="s">
        <v>212</v>
      </c>
      <c r="C29" s="7">
        <v>4.2</v>
      </c>
      <c r="D29" s="8" t="s">
        <v>114</v>
      </c>
      <c r="E29" s="6" t="s">
        <v>41</v>
      </c>
      <c r="F29" s="1">
        <v>1.17</v>
      </c>
      <c r="G29" s="1" t="s">
        <v>707</v>
      </c>
      <c r="H29" s="1" t="s">
        <v>38</v>
      </c>
    </row>
    <row r="30" spans="1:8">
      <c r="A30" s="6">
        <v>30</v>
      </c>
      <c r="B30" s="9" t="s">
        <v>213</v>
      </c>
      <c r="C30" s="6">
        <v>4.32</v>
      </c>
      <c r="D30" s="8" t="s">
        <v>276</v>
      </c>
      <c r="E30" s="6" t="s">
        <v>40</v>
      </c>
      <c r="F30" s="1">
        <v>5.47</v>
      </c>
      <c r="G30" s="1" t="s">
        <v>712</v>
      </c>
      <c r="H30" s="1" t="s">
        <v>40</v>
      </c>
    </row>
    <row r="31" spans="1:8">
      <c r="A31" s="6">
        <v>31</v>
      </c>
      <c r="B31" s="9" t="s">
        <v>214</v>
      </c>
      <c r="C31" s="6">
        <v>5.25</v>
      </c>
      <c r="D31" s="8" t="s">
        <v>284</v>
      </c>
      <c r="E31" s="6" t="s">
        <v>40</v>
      </c>
      <c r="F31" s="1">
        <v>5.47</v>
      </c>
      <c r="G31" s="1" t="s">
        <v>711</v>
      </c>
      <c r="H31" s="1" t="s">
        <v>38</v>
      </c>
    </row>
    <row r="32" spans="1:8">
      <c r="A32" s="6">
        <v>32</v>
      </c>
      <c r="B32" s="9" t="s">
        <v>215</v>
      </c>
      <c r="C32" s="7">
        <v>6.3</v>
      </c>
      <c r="D32" s="8" t="s">
        <v>21</v>
      </c>
      <c r="E32" s="6" t="s">
        <v>40</v>
      </c>
      <c r="F32" s="1">
        <v>5.57</v>
      </c>
      <c r="G32" s="1" t="s">
        <v>714</v>
      </c>
      <c r="H32" s="1" t="s">
        <v>42</v>
      </c>
    </row>
    <row r="33" spans="1:8">
      <c r="A33" s="6">
        <v>33</v>
      </c>
      <c r="B33" s="9" t="s">
        <v>25</v>
      </c>
      <c r="C33" s="6">
        <v>2.37</v>
      </c>
      <c r="D33" s="8" t="s">
        <v>275</v>
      </c>
      <c r="E33" s="6" t="s">
        <v>38</v>
      </c>
      <c r="F33" s="1">
        <v>0.21</v>
      </c>
      <c r="G33" s="1" t="s">
        <v>715</v>
      </c>
      <c r="H33" s="1" t="s">
        <v>42</v>
      </c>
    </row>
    <row r="34" spans="1:8">
      <c r="A34" s="6">
        <v>34</v>
      </c>
      <c r="B34" s="9" t="s">
        <v>26</v>
      </c>
      <c r="C34" s="7">
        <v>8.1</v>
      </c>
      <c r="D34" s="8" t="s">
        <v>284</v>
      </c>
      <c r="E34" s="6" t="s">
        <v>38</v>
      </c>
      <c r="F34" s="1">
        <v>1.25</v>
      </c>
      <c r="G34" s="1" t="s">
        <v>716</v>
      </c>
      <c r="H34" s="1" t="s">
        <v>38</v>
      </c>
    </row>
    <row r="35" spans="1:8">
      <c r="A35" s="6">
        <v>35</v>
      </c>
      <c r="B35" s="9" t="s">
        <v>27</v>
      </c>
      <c r="C35" s="6">
        <v>8.15</v>
      </c>
      <c r="D35" s="8" t="s">
        <v>255</v>
      </c>
      <c r="E35" s="6" t="s">
        <v>38</v>
      </c>
      <c r="F35" s="1">
        <v>1.47</v>
      </c>
      <c r="G35" s="1" t="s">
        <v>717</v>
      </c>
      <c r="H35" s="1" t="s">
        <v>38</v>
      </c>
    </row>
    <row r="36" spans="1:8">
      <c r="A36" s="6">
        <v>36</v>
      </c>
      <c r="B36" s="9" t="s">
        <v>28</v>
      </c>
      <c r="C36" s="6">
        <v>9.23</v>
      </c>
      <c r="D36" s="8" t="s">
        <v>247</v>
      </c>
      <c r="E36" s="6" t="s">
        <v>38</v>
      </c>
      <c r="F36" s="3">
        <v>8.3000000000000007</v>
      </c>
      <c r="G36" s="1" t="s">
        <v>718</v>
      </c>
      <c r="H36" s="1" t="s">
        <v>38</v>
      </c>
    </row>
    <row r="37" spans="1:8">
      <c r="A37" s="6">
        <v>37</v>
      </c>
      <c r="B37" s="9" t="s">
        <v>313</v>
      </c>
      <c r="C37" s="6">
        <v>0.09</v>
      </c>
      <c r="D37" s="8" t="s">
        <v>285</v>
      </c>
      <c r="E37" s="6" t="s">
        <v>41</v>
      </c>
      <c r="F37" s="1">
        <v>0.19</v>
      </c>
      <c r="G37" s="1" t="s">
        <v>719</v>
      </c>
      <c r="H37" s="1" t="s">
        <v>41</v>
      </c>
    </row>
    <row r="38" spans="1:8">
      <c r="A38" s="6">
        <v>38</v>
      </c>
      <c r="B38" s="9" t="s">
        <v>30</v>
      </c>
      <c r="C38" s="6">
        <v>1.1499999999999999</v>
      </c>
      <c r="D38" s="8" t="s">
        <v>238</v>
      </c>
      <c r="E38" s="6" t="s">
        <v>40</v>
      </c>
      <c r="F38" s="1">
        <v>0.13</v>
      </c>
      <c r="G38" s="1" t="s">
        <v>702</v>
      </c>
      <c r="H38" s="1" t="s">
        <v>38</v>
      </c>
    </row>
    <row r="39" spans="1:8">
      <c r="A39" s="6">
        <v>39</v>
      </c>
      <c r="B39" s="9" t="s">
        <v>31</v>
      </c>
      <c r="C39" s="6">
        <v>0.08</v>
      </c>
      <c r="D39" s="8" t="s">
        <v>284</v>
      </c>
      <c r="E39" s="6" t="s">
        <v>38</v>
      </c>
      <c r="F39" s="1">
        <v>0.06</v>
      </c>
      <c r="G39" s="1" t="s">
        <v>717</v>
      </c>
      <c r="H39" s="1" t="s">
        <v>42</v>
      </c>
    </row>
    <row r="40" spans="1:8">
      <c r="A40" s="6">
        <v>40</v>
      </c>
      <c r="B40" s="9" t="s">
        <v>32</v>
      </c>
      <c r="C40" s="6">
        <v>0.12</v>
      </c>
      <c r="D40" s="8" t="s">
        <v>284</v>
      </c>
      <c r="E40" s="6" t="s">
        <v>38</v>
      </c>
      <c r="F40" s="1">
        <v>1.1499999999999999</v>
      </c>
      <c r="G40" s="1" t="s">
        <v>716</v>
      </c>
      <c r="H40" s="1" t="s">
        <v>38</v>
      </c>
    </row>
    <row r="41" spans="1:8">
      <c r="A41" s="6">
        <v>41</v>
      </c>
      <c r="B41" s="9" t="s">
        <v>33</v>
      </c>
      <c r="C41" s="6">
        <v>1.1200000000000001</v>
      </c>
      <c r="D41" s="8" t="s">
        <v>21</v>
      </c>
      <c r="E41" s="6" t="s">
        <v>42</v>
      </c>
      <c r="F41" s="1">
        <v>2.12</v>
      </c>
      <c r="G41" s="1" t="s">
        <v>720</v>
      </c>
      <c r="H41" s="1" t="s">
        <v>40</v>
      </c>
    </row>
    <row r="42" spans="1:8">
      <c r="A42" s="6">
        <v>42</v>
      </c>
      <c r="B42" s="9" t="s">
        <v>34</v>
      </c>
      <c r="C42" s="6">
        <v>2.57</v>
      </c>
      <c r="D42" s="8" t="s">
        <v>272</v>
      </c>
      <c r="E42" s="6" t="s">
        <v>38</v>
      </c>
      <c r="F42" s="1">
        <v>2.41</v>
      </c>
      <c r="G42" s="1" t="s">
        <v>721</v>
      </c>
      <c r="H42" s="1" t="s">
        <v>39</v>
      </c>
    </row>
    <row r="43" spans="1:8">
      <c r="A43" s="6">
        <v>43</v>
      </c>
      <c r="B43" s="9" t="s">
        <v>35</v>
      </c>
      <c r="C43" s="7">
        <v>3.4</v>
      </c>
      <c r="D43" s="8" t="s">
        <v>245</v>
      </c>
      <c r="E43" s="6" t="s">
        <v>38</v>
      </c>
      <c r="F43" s="1">
        <v>3.33</v>
      </c>
      <c r="G43" s="1" t="s">
        <v>722</v>
      </c>
      <c r="H43" s="1" t="s">
        <v>38</v>
      </c>
    </row>
    <row r="44" spans="1:8">
      <c r="A44" s="6">
        <v>44</v>
      </c>
      <c r="B44" s="9" t="s">
        <v>36</v>
      </c>
      <c r="C44" s="6">
        <v>4.12</v>
      </c>
      <c r="D44" s="8" t="s">
        <v>275</v>
      </c>
      <c r="E44" s="6" t="s">
        <v>38</v>
      </c>
      <c r="F44" s="1">
        <v>4.1500000000000004</v>
      </c>
      <c r="G44" s="1" t="s">
        <v>723</v>
      </c>
      <c r="H44" s="1" t="s">
        <v>40</v>
      </c>
    </row>
    <row r="45" spans="1:8">
      <c r="A45" s="6">
        <v>45</v>
      </c>
      <c r="B45" s="9" t="s">
        <v>44</v>
      </c>
      <c r="C45" s="6">
        <v>4.51</v>
      </c>
      <c r="D45" s="8" t="s">
        <v>265</v>
      </c>
      <c r="E45" s="6" t="s">
        <v>40</v>
      </c>
      <c r="F45" s="1">
        <v>5.08</v>
      </c>
      <c r="G45" s="1" t="s">
        <v>724</v>
      </c>
      <c r="H45" s="1" t="s">
        <v>38</v>
      </c>
    </row>
    <row r="46" spans="1:8">
      <c r="A46" s="6">
        <v>46</v>
      </c>
      <c r="B46" s="9" t="s">
        <v>45</v>
      </c>
      <c r="C46" s="6">
        <v>6.55</v>
      </c>
      <c r="D46" s="8" t="s">
        <v>243</v>
      </c>
      <c r="E46" s="6" t="s">
        <v>38</v>
      </c>
      <c r="F46" s="1">
        <v>6.07</v>
      </c>
      <c r="G46" s="1" t="s">
        <v>725</v>
      </c>
      <c r="H46" s="1" t="s">
        <v>38</v>
      </c>
    </row>
    <row r="47" spans="1:8">
      <c r="A47" s="6">
        <v>47</v>
      </c>
      <c r="B47" s="9" t="s">
        <v>46</v>
      </c>
      <c r="C47" s="6">
        <v>7.28</v>
      </c>
      <c r="D47" s="8" t="s">
        <v>263</v>
      </c>
      <c r="E47" s="6" t="s">
        <v>40</v>
      </c>
      <c r="F47" s="1">
        <v>8.23</v>
      </c>
      <c r="G47" s="1" t="s">
        <v>726</v>
      </c>
      <c r="H47" s="1" t="s">
        <v>38</v>
      </c>
    </row>
    <row r="48" spans="1:8">
      <c r="A48" s="6">
        <v>48</v>
      </c>
      <c r="B48" s="9" t="s">
        <v>47</v>
      </c>
      <c r="C48" s="6">
        <v>8.2899999999999991</v>
      </c>
      <c r="D48" s="8" t="s">
        <v>256</v>
      </c>
      <c r="E48" s="6" t="s">
        <v>41</v>
      </c>
      <c r="F48" s="1">
        <v>8.4499999999999993</v>
      </c>
      <c r="G48" s="1" t="s">
        <v>727</v>
      </c>
      <c r="H48" s="1" t="s">
        <v>39</v>
      </c>
    </row>
    <row r="49" spans="1:8">
      <c r="A49" s="6">
        <v>49</v>
      </c>
      <c r="B49" s="9" t="s">
        <v>48</v>
      </c>
      <c r="C49" s="6">
        <v>8.44</v>
      </c>
      <c r="D49" s="8" t="s">
        <v>300</v>
      </c>
      <c r="E49" s="6" t="s">
        <v>41</v>
      </c>
      <c r="F49" s="1">
        <v>9.14</v>
      </c>
      <c r="G49" s="1" t="s">
        <v>722</v>
      </c>
      <c r="H49" s="1" t="s">
        <v>38</v>
      </c>
    </row>
    <row r="50" spans="1:8">
      <c r="A50" s="6">
        <v>50</v>
      </c>
      <c r="B50" s="9" t="s">
        <v>49</v>
      </c>
      <c r="C50" s="6">
        <v>9.1199999999999992</v>
      </c>
      <c r="D50" s="8" t="s">
        <v>255</v>
      </c>
      <c r="E50" s="6" t="s">
        <v>38</v>
      </c>
      <c r="F50" s="3">
        <v>9.4</v>
      </c>
      <c r="G50" s="1" t="s">
        <v>711</v>
      </c>
      <c r="H50" s="1" t="s">
        <v>42</v>
      </c>
    </row>
    <row r="51" spans="1:8">
      <c r="A51" s="6">
        <v>51</v>
      </c>
      <c r="B51" s="9" t="s">
        <v>50</v>
      </c>
      <c r="C51" s="7">
        <v>9.1999999999999993</v>
      </c>
      <c r="D51" s="8" t="s">
        <v>240</v>
      </c>
      <c r="E51" s="6" t="s">
        <v>39</v>
      </c>
      <c r="F51" s="1">
        <v>9.57</v>
      </c>
      <c r="G51" s="1" t="s">
        <v>722</v>
      </c>
      <c r="H51" s="1" t="s">
        <v>38</v>
      </c>
    </row>
    <row r="52" spans="1:8">
      <c r="A52" s="6">
        <v>52</v>
      </c>
      <c r="B52" s="9" t="s">
        <v>51</v>
      </c>
      <c r="C52" s="6">
        <v>10.18</v>
      </c>
      <c r="D52" s="8" t="s">
        <v>21</v>
      </c>
      <c r="E52" s="6" t="s">
        <v>39</v>
      </c>
      <c r="F52" s="1">
        <v>10.11</v>
      </c>
      <c r="G52" s="1" t="s">
        <v>728</v>
      </c>
      <c r="H52" s="1" t="s">
        <v>39</v>
      </c>
    </row>
    <row r="53" spans="1:8">
      <c r="A53" s="6">
        <v>53</v>
      </c>
      <c r="B53" s="9" t="s">
        <v>52</v>
      </c>
      <c r="C53" s="7">
        <v>11.4</v>
      </c>
      <c r="D53" s="8" t="s">
        <v>334</v>
      </c>
      <c r="E53" s="6" t="s">
        <v>40</v>
      </c>
      <c r="F53" s="1">
        <v>10.14</v>
      </c>
      <c r="G53" s="1" t="s">
        <v>729</v>
      </c>
      <c r="H53" s="1" t="s">
        <v>38</v>
      </c>
    </row>
    <row r="54" spans="1:8">
      <c r="A54" s="6">
        <v>54</v>
      </c>
      <c r="B54" s="9" t="s">
        <v>53</v>
      </c>
      <c r="C54" s="6">
        <v>15.55</v>
      </c>
      <c r="D54" s="8" t="s">
        <v>255</v>
      </c>
      <c r="E54" s="6" t="s">
        <v>38</v>
      </c>
      <c r="F54" s="1">
        <v>11.43</v>
      </c>
      <c r="G54" s="1" t="s">
        <v>730</v>
      </c>
      <c r="H54" s="1" t="s">
        <v>38</v>
      </c>
    </row>
    <row r="55" spans="1:8">
      <c r="A55" s="6">
        <v>55</v>
      </c>
      <c r="B55" s="9" t="s">
        <v>54</v>
      </c>
      <c r="C55" s="6">
        <v>16.55</v>
      </c>
      <c r="D55" s="8" t="s">
        <v>21</v>
      </c>
      <c r="E55" s="6" t="s">
        <v>38</v>
      </c>
      <c r="F55" s="1">
        <v>12.06</v>
      </c>
      <c r="G55" s="1" t="s">
        <v>731</v>
      </c>
      <c r="H55" s="1" t="s">
        <v>42</v>
      </c>
    </row>
    <row r="56" spans="1:8">
      <c r="A56" s="6">
        <v>56</v>
      </c>
      <c r="B56" s="9" t="s">
        <v>54</v>
      </c>
      <c r="C56" s="6">
        <v>16.55</v>
      </c>
      <c r="D56" s="8" t="s">
        <v>242</v>
      </c>
      <c r="E56" s="6" t="s">
        <v>41</v>
      </c>
      <c r="F56" s="1">
        <v>13.28</v>
      </c>
      <c r="G56" s="1" t="s">
        <v>732</v>
      </c>
      <c r="H56" s="1" t="s">
        <v>38</v>
      </c>
    </row>
    <row r="57" spans="1:8">
      <c r="A57" s="6">
        <v>57</v>
      </c>
      <c r="B57" s="9" t="s">
        <v>55</v>
      </c>
      <c r="C57" s="6">
        <v>17.32</v>
      </c>
      <c r="D57" s="8" t="s">
        <v>121</v>
      </c>
      <c r="E57" s="6" t="s">
        <v>41</v>
      </c>
      <c r="F57" s="1">
        <v>16.260000000000002</v>
      </c>
      <c r="G57" s="1" t="s">
        <v>711</v>
      </c>
      <c r="H57" s="1" t="s">
        <v>40</v>
      </c>
    </row>
    <row r="58" spans="1:8">
      <c r="A58" s="6">
        <v>58</v>
      </c>
      <c r="B58" s="9" t="s">
        <v>56</v>
      </c>
      <c r="C58" s="7">
        <v>19.5</v>
      </c>
      <c r="D58" s="8" t="s">
        <v>284</v>
      </c>
      <c r="E58" s="6" t="s">
        <v>39</v>
      </c>
      <c r="F58" s="3">
        <v>19.399999999999999</v>
      </c>
      <c r="G58" s="1" t="s">
        <v>733</v>
      </c>
      <c r="H58" s="1" t="s">
        <v>39</v>
      </c>
    </row>
    <row r="59" spans="1:8">
      <c r="A59" s="6">
        <v>59</v>
      </c>
      <c r="B59" s="9" t="s">
        <v>58</v>
      </c>
      <c r="C59" s="6">
        <v>19.59</v>
      </c>
      <c r="D59" s="8" t="s">
        <v>255</v>
      </c>
      <c r="E59" s="6" t="s">
        <v>41</v>
      </c>
      <c r="F59" s="1">
        <v>19.59</v>
      </c>
      <c r="G59" s="1" t="s">
        <v>701</v>
      </c>
      <c r="H59" s="1" t="s">
        <v>38</v>
      </c>
    </row>
    <row r="60" spans="1:8">
      <c r="A60" s="6">
        <v>60</v>
      </c>
      <c r="B60" s="9" t="s">
        <v>59</v>
      </c>
      <c r="C60" s="6">
        <v>21.14</v>
      </c>
      <c r="D60" s="8" t="s">
        <v>239</v>
      </c>
      <c r="E60" s="6" t="s">
        <v>38</v>
      </c>
      <c r="F60" s="1">
        <v>21.17</v>
      </c>
      <c r="G60" s="1" t="s">
        <v>734</v>
      </c>
      <c r="H60" s="1" t="s">
        <v>40</v>
      </c>
    </row>
    <row r="61" spans="1:8">
      <c r="A61" s="6">
        <v>61</v>
      </c>
      <c r="B61" s="9" t="s">
        <v>61</v>
      </c>
      <c r="C61" s="6">
        <v>21.27</v>
      </c>
      <c r="D61" s="8" t="s">
        <v>298</v>
      </c>
      <c r="E61" s="6" t="s">
        <v>38</v>
      </c>
      <c r="F61" s="1">
        <v>21.46</v>
      </c>
      <c r="G61" s="1" t="s">
        <v>735</v>
      </c>
      <c r="H61" s="1" t="s">
        <v>39</v>
      </c>
    </row>
    <row r="62" spans="1:8">
      <c r="A62" s="6">
        <v>62</v>
      </c>
      <c r="B62" s="9" t="s">
        <v>63</v>
      </c>
      <c r="C62" s="6">
        <v>21.34</v>
      </c>
      <c r="D62" s="8" t="s">
        <v>278</v>
      </c>
      <c r="E62" s="6" t="s">
        <v>41</v>
      </c>
      <c r="F62" s="1">
        <v>22.01</v>
      </c>
      <c r="G62" s="1" t="s">
        <v>736</v>
      </c>
      <c r="H62" s="1" t="s">
        <v>38</v>
      </c>
    </row>
    <row r="63" spans="1:8">
      <c r="A63" s="6">
        <v>63</v>
      </c>
      <c r="B63" s="9" t="s">
        <v>64</v>
      </c>
      <c r="C63" s="7">
        <v>21.4</v>
      </c>
      <c r="D63" s="8" t="s">
        <v>302</v>
      </c>
      <c r="E63" s="6" t="s">
        <v>41</v>
      </c>
      <c r="F63" s="1">
        <v>22.36</v>
      </c>
      <c r="G63" s="1" t="s">
        <v>737</v>
      </c>
      <c r="H63" s="1" t="s">
        <v>38</v>
      </c>
    </row>
    <row r="64" spans="1:8">
      <c r="A64" s="6">
        <v>64</v>
      </c>
      <c r="B64" s="9" t="s">
        <v>67</v>
      </c>
      <c r="C64" s="6">
        <v>22.43</v>
      </c>
      <c r="D64" s="8" t="s">
        <v>240</v>
      </c>
      <c r="E64" s="6" t="s">
        <v>38</v>
      </c>
      <c r="F64" s="1">
        <v>22.56</v>
      </c>
      <c r="G64" s="1" t="s">
        <v>738</v>
      </c>
      <c r="H64" s="1" t="s">
        <v>38</v>
      </c>
    </row>
    <row r="65" spans="1:8">
      <c r="A65" s="6">
        <v>65</v>
      </c>
      <c r="B65" s="9" t="s">
        <v>68</v>
      </c>
      <c r="C65" s="6">
        <v>1.1200000000000001</v>
      </c>
      <c r="D65" s="8" t="s">
        <v>288</v>
      </c>
      <c r="E65" s="6" t="s">
        <v>41</v>
      </c>
      <c r="F65" s="1">
        <v>7.0000000000000007E-2</v>
      </c>
      <c r="G65" s="1" t="s">
        <v>696</v>
      </c>
      <c r="H65" s="1" t="s">
        <v>38</v>
      </c>
    </row>
    <row r="66" spans="1:8">
      <c r="A66" s="6">
        <v>66</v>
      </c>
      <c r="B66" s="9" t="s">
        <v>70</v>
      </c>
      <c r="C66" s="6">
        <v>3.33</v>
      </c>
      <c r="D66" s="8" t="s">
        <v>304</v>
      </c>
      <c r="E66" s="6" t="s">
        <v>38</v>
      </c>
      <c r="F66" s="1">
        <v>0.28000000000000003</v>
      </c>
      <c r="G66" s="1" t="s">
        <v>726</v>
      </c>
      <c r="H66" s="1" t="s">
        <v>38</v>
      </c>
    </row>
    <row r="67" spans="1:8">
      <c r="A67" s="6">
        <v>67</v>
      </c>
      <c r="B67" s="9" t="s">
        <v>198</v>
      </c>
      <c r="C67" s="6">
        <v>0.17</v>
      </c>
      <c r="D67" s="8" t="s">
        <v>239</v>
      </c>
      <c r="E67" s="6" t="s">
        <v>38</v>
      </c>
      <c r="F67" s="1">
        <v>0.23</v>
      </c>
      <c r="G67" s="1" t="s">
        <v>730</v>
      </c>
      <c r="H67" s="1" t="s">
        <v>42</v>
      </c>
    </row>
    <row r="68" spans="1:8">
      <c r="A68" s="6">
        <v>68</v>
      </c>
      <c r="B68" s="9" t="s">
        <v>199</v>
      </c>
      <c r="C68" s="7">
        <v>1.1000000000000001</v>
      </c>
      <c r="D68" s="8" t="s">
        <v>21</v>
      </c>
      <c r="E68" s="6" t="s">
        <v>38</v>
      </c>
      <c r="F68" s="3">
        <v>0.3</v>
      </c>
      <c r="G68" s="1" t="s">
        <v>739</v>
      </c>
      <c r="H68" s="1" t="s">
        <v>42</v>
      </c>
    </row>
    <row r="69" spans="1:8">
      <c r="A69" s="6">
        <v>69</v>
      </c>
      <c r="B69" s="9" t="s">
        <v>199</v>
      </c>
      <c r="C69" s="7">
        <v>1.1000000000000001</v>
      </c>
      <c r="D69" s="8" t="s">
        <v>242</v>
      </c>
      <c r="E69" s="6" t="s">
        <v>41</v>
      </c>
      <c r="F69" s="1">
        <v>1.06</v>
      </c>
      <c r="G69" s="1" t="s">
        <v>730</v>
      </c>
      <c r="H69" s="1" t="s">
        <v>38</v>
      </c>
    </row>
    <row r="70" spans="1:8">
      <c r="A70" s="6">
        <v>70</v>
      </c>
      <c r="B70" s="9" t="s">
        <v>200</v>
      </c>
      <c r="C70" s="6">
        <v>1.38</v>
      </c>
      <c r="D70" s="8" t="s">
        <v>301</v>
      </c>
      <c r="E70" s="6" t="s">
        <v>38</v>
      </c>
      <c r="F70" s="1">
        <v>1.44</v>
      </c>
      <c r="G70" s="1" t="s">
        <v>737</v>
      </c>
      <c r="H70" s="1" t="s">
        <v>40</v>
      </c>
    </row>
    <row r="71" spans="1:8">
      <c r="A71" s="6">
        <v>71</v>
      </c>
      <c r="B71" s="9" t="s">
        <v>71</v>
      </c>
      <c r="C71" s="6">
        <v>0.48</v>
      </c>
      <c r="D71" s="8" t="s">
        <v>21</v>
      </c>
      <c r="E71" s="6" t="s">
        <v>39</v>
      </c>
      <c r="F71" s="1">
        <v>0.26</v>
      </c>
      <c r="G71" s="1" t="s">
        <v>704</v>
      </c>
      <c r="H71" s="1" t="s">
        <v>42</v>
      </c>
    </row>
    <row r="72" spans="1:8">
      <c r="A72" s="6">
        <v>72</v>
      </c>
      <c r="B72" s="9" t="s">
        <v>73</v>
      </c>
      <c r="C72" s="6">
        <v>1.43</v>
      </c>
      <c r="D72" s="8" t="s">
        <v>269</v>
      </c>
      <c r="E72" s="6" t="s">
        <v>41</v>
      </c>
      <c r="F72" s="1">
        <v>1.37</v>
      </c>
      <c r="G72" s="1" t="s">
        <v>740</v>
      </c>
      <c r="H72" s="1" t="s">
        <v>38</v>
      </c>
    </row>
    <row r="73" spans="1:8">
      <c r="A73" s="6">
        <v>73</v>
      </c>
      <c r="B73" s="9" t="s">
        <v>72</v>
      </c>
      <c r="C73" s="6">
        <v>3.28</v>
      </c>
      <c r="D73" s="8" t="s">
        <v>21</v>
      </c>
      <c r="E73" s="6" t="s">
        <v>39</v>
      </c>
      <c r="F73" s="1">
        <v>1.43</v>
      </c>
      <c r="G73" s="1" t="s">
        <v>726</v>
      </c>
      <c r="H73" s="1" t="s">
        <v>38</v>
      </c>
    </row>
    <row r="74" spans="1:8">
      <c r="A74" s="6">
        <v>74</v>
      </c>
      <c r="B74" s="9" t="s">
        <v>74</v>
      </c>
      <c r="C74" s="6">
        <v>0.16</v>
      </c>
      <c r="D74" s="8" t="s">
        <v>255</v>
      </c>
      <c r="E74" s="6" t="s">
        <v>38</v>
      </c>
      <c r="F74" s="1">
        <v>0.31</v>
      </c>
      <c r="G74" s="1" t="s">
        <v>722</v>
      </c>
      <c r="H74" s="1" t="s">
        <v>38</v>
      </c>
    </row>
    <row r="75" spans="1:8">
      <c r="A75" s="6">
        <v>75</v>
      </c>
      <c r="B75" s="9" t="s">
        <v>75</v>
      </c>
      <c r="C75" s="6">
        <v>0.42</v>
      </c>
      <c r="D75" s="8" t="s">
        <v>264</v>
      </c>
      <c r="E75" s="6" t="s">
        <v>41</v>
      </c>
      <c r="F75" s="3">
        <v>1.1000000000000001</v>
      </c>
      <c r="G75" s="1" t="s">
        <v>704</v>
      </c>
      <c r="H75" s="1" t="s">
        <v>41</v>
      </c>
    </row>
    <row r="76" spans="1:8">
      <c r="A76" s="6">
        <v>76</v>
      </c>
      <c r="B76" s="9" t="s">
        <v>76</v>
      </c>
      <c r="C76" s="7">
        <v>1</v>
      </c>
      <c r="D76" s="8" t="s">
        <v>247</v>
      </c>
      <c r="E76" s="6" t="s">
        <v>38</v>
      </c>
      <c r="F76" s="1">
        <v>3.45</v>
      </c>
      <c r="G76" s="1" t="s">
        <v>702</v>
      </c>
      <c r="H76" s="1" t="s">
        <v>38</v>
      </c>
    </row>
    <row r="77" spans="1:8">
      <c r="A77" s="6">
        <v>77</v>
      </c>
      <c r="B77" s="9" t="s">
        <v>77</v>
      </c>
      <c r="C77" s="6">
        <v>1.04</v>
      </c>
      <c r="D77" s="8" t="s">
        <v>284</v>
      </c>
      <c r="E77" s="6" t="s">
        <v>40</v>
      </c>
      <c r="F77" s="3">
        <v>3.5</v>
      </c>
      <c r="G77" s="1" t="s">
        <v>741</v>
      </c>
      <c r="H77" s="1" t="s">
        <v>42</v>
      </c>
    </row>
    <row r="78" spans="1:8">
      <c r="A78" s="6">
        <v>78</v>
      </c>
      <c r="B78" s="9" t="s">
        <v>78</v>
      </c>
      <c r="C78" s="6">
        <v>1.28</v>
      </c>
      <c r="D78" s="8" t="s">
        <v>250</v>
      </c>
      <c r="E78" s="6" t="s">
        <v>38</v>
      </c>
      <c r="F78" s="1">
        <v>4.09</v>
      </c>
      <c r="G78" s="1" t="s">
        <v>742</v>
      </c>
      <c r="H78" s="1" t="s">
        <v>38</v>
      </c>
    </row>
    <row r="79" spans="1:8">
      <c r="A79" s="6">
        <v>79</v>
      </c>
      <c r="B79" s="9" t="s">
        <v>78</v>
      </c>
      <c r="C79" s="6">
        <v>1.28</v>
      </c>
      <c r="D79" s="8" t="s">
        <v>274</v>
      </c>
      <c r="E79" s="6" t="s">
        <v>39</v>
      </c>
      <c r="F79" s="1">
        <v>6.07</v>
      </c>
      <c r="G79" s="1" t="s">
        <v>743</v>
      </c>
      <c r="H79" s="1" t="s">
        <v>38</v>
      </c>
    </row>
    <row r="80" spans="1:8">
      <c r="A80" s="6">
        <v>80</v>
      </c>
      <c r="B80" s="9" t="s">
        <v>317</v>
      </c>
      <c r="C80" s="6">
        <v>0.14000000000000001</v>
      </c>
      <c r="D80" s="8" t="s">
        <v>291</v>
      </c>
      <c r="E80" s="6" t="s">
        <v>38</v>
      </c>
      <c r="F80" s="1">
        <v>0.13</v>
      </c>
      <c r="G80" s="1" t="s">
        <v>744</v>
      </c>
      <c r="H80" s="1" t="s">
        <v>38</v>
      </c>
    </row>
    <row r="81" spans="1:8">
      <c r="A81" s="6">
        <v>81</v>
      </c>
      <c r="B81" s="9" t="s">
        <v>479</v>
      </c>
      <c r="C81" s="6">
        <v>0.25</v>
      </c>
      <c r="D81" s="8" t="s">
        <v>315</v>
      </c>
      <c r="E81" s="6" t="s">
        <v>38</v>
      </c>
      <c r="F81" s="1">
        <v>0.18</v>
      </c>
      <c r="G81" s="1" t="s">
        <v>745</v>
      </c>
      <c r="H81" s="1" t="s">
        <v>40</v>
      </c>
    </row>
    <row r="85" spans="1:8">
      <c r="C85" s="1" t="s">
        <v>651</v>
      </c>
      <c r="F85" s="1" t="s">
        <v>650</v>
      </c>
    </row>
    <row r="86" spans="1:8">
      <c r="C86" s="1" t="s">
        <v>39</v>
      </c>
      <c r="D86" s="1">
        <f>COUNTIF(E1:E81,"rise")</f>
        <v>10</v>
      </c>
      <c r="F86" s="1" t="s">
        <v>39</v>
      </c>
      <c r="G86" s="1">
        <f>COUNTIF(H1:H81,"rise")</f>
        <v>9</v>
      </c>
    </row>
    <row r="87" spans="1:8">
      <c r="C87" s="1" t="s">
        <v>40</v>
      </c>
      <c r="D87" s="1">
        <f>COUNTIF(E1:E81,"high")</f>
        <v>14</v>
      </c>
      <c r="F87" s="1" t="s">
        <v>40</v>
      </c>
      <c r="G87" s="1">
        <f>COUNTIF(H1:H81,"high")</f>
        <v>15</v>
      </c>
    </row>
    <row r="88" spans="1:8">
      <c r="C88" s="1" t="s">
        <v>41</v>
      </c>
      <c r="D88" s="1">
        <f>COUNTIF(E1:E81,"mid")</f>
        <v>14</v>
      </c>
      <c r="F88" s="1" t="s">
        <v>41</v>
      </c>
      <c r="G88" s="1">
        <f>COUNTIF(H1:H81,"mid")</f>
        <v>5</v>
      </c>
    </row>
    <row r="89" spans="1:8">
      <c r="C89" s="1" t="s">
        <v>42</v>
      </c>
      <c r="D89" s="1">
        <f>COUNTIF(E1:E81,"low")</f>
        <v>2</v>
      </c>
      <c r="F89" s="1" t="s">
        <v>42</v>
      </c>
      <c r="G89" s="1">
        <f>COUNTIF(H1:H81,"low")</f>
        <v>10</v>
      </c>
    </row>
    <row r="90" spans="1:8">
      <c r="C90" s="1" t="s">
        <v>38</v>
      </c>
      <c r="D90" s="1">
        <f>COUNTIF(E1:E81,"fall")</f>
        <v>40</v>
      </c>
      <c r="F90" s="1" t="s">
        <v>38</v>
      </c>
      <c r="G90" s="1">
        <f>COUNTIF(H1:H81,"fall")</f>
        <v>41</v>
      </c>
    </row>
    <row r="92" spans="1:8">
      <c r="C92" s="1" t="s">
        <v>746</v>
      </c>
      <c r="D92" s="1">
        <f>SUM(D88:D89)</f>
        <v>16</v>
      </c>
      <c r="F92" s="1" t="s">
        <v>746</v>
      </c>
      <c r="G92" s="1">
        <f>SUM(G88:G89)</f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zoomScaleNormal="100" workbookViewId="0">
      <pane ySplit="1" topLeftCell="A26" activePane="bottomLeft" state="frozen"/>
      <selection pane="bottomLeft" activeCell="C42" sqref="C42"/>
    </sheetView>
  </sheetViews>
  <sheetFormatPr defaultColWidth="9.1796875" defaultRowHeight="14.5"/>
  <cols>
    <col min="1" max="1" width="3.26953125" style="1" bestFit="1" customWidth="1"/>
    <col min="2" max="2" width="48.81640625" style="2" customWidth="1"/>
    <col min="3" max="3" width="9.1796875" style="1"/>
    <col min="4" max="5" width="8.1796875" style="1" customWidth="1"/>
    <col min="6" max="6" width="7.7265625" style="1" customWidth="1"/>
    <col min="7" max="16384" width="9.1796875" style="1"/>
  </cols>
  <sheetData>
    <row r="1" spans="1:6">
      <c r="A1" s="1">
        <v>1</v>
      </c>
      <c r="B1" s="2" t="s">
        <v>195</v>
      </c>
      <c r="C1" s="1" t="s">
        <v>194</v>
      </c>
      <c r="D1" s="1" t="s">
        <v>196</v>
      </c>
      <c r="E1" s="1" t="s">
        <v>197</v>
      </c>
      <c r="F1" s="1" t="s">
        <v>166</v>
      </c>
    </row>
    <row r="2" spans="1:6">
      <c r="A2" s="1">
        <v>2</v>
      </c>
      <c r="B2" s="2" t="s">
        <v>167</v>
      </c>
      <c r="C2" s="3">
        <v>1.4</v>
      </c>
      <c r="D2" s="1">
        <v>0</v>
      </c>
      <c r="E2" s="1">
        <v>1</v>
      </c>
      <c r="F2" s="11">
        <f>COUNTIF('-Uv (new)'!Z:Z,B2)</f>
        <v>1</v>
      </c>
    </row>
    <row r="3" spans="1:6">
      <c r="A3" s="1">
        <v>3</v>
      </c>
      <c r="B3" s="2" t="s">
        <v>168</v>
      </c>
      <c r="C3" s="3">
        <v>1.39</v>
      </c>
      <c r="D3" s="1">
        <v>0</v>
      </c>
      <c r="E3" s="1">
        <v>1</v>
      </c>
      <c r="F3" s="11">
        <f>COUNTIF('-Uv (new)'!Z:Z,B3)</f>
        <v>4</v>
      </c>
    </row>
    <row r="4" spans="1:6">
      <c r="A4" s="1">
        <v>4</v>
      </c>
      <c r="B4" s="2" t="s">
        <v>169</v>
      </c>
      <c r="C4" s="3">
        <v>1.28</v>
      </c>
      <c r="D4" s="1">
        <v>0</v>
      </c>
      <c r="E4" s="1">
        <v>1</v>
      </c>
      <c r="F4" s="11">
        <f>COUNTIF('-Uv (new)'!Z:Z,B4)</f>
        <v>6</v>
      </c>
    </row>
    <row r="5" spans="1:6">
      <c r="A5" s="1">
        <v>5</v>
      </c>
      <c r="B5" s="2" t="s">
        <v>170</v>
      </c>
      <c r="C5" s="3">
        <v>8.33</v>
      </c>
      <c r="D5" s="1">
        <v>0</v>
      </c>
      <c r="E5" s="1">
        <v>1</v>
      </c>
      <c r="F5" s="11">
        <f>COUNTIF('-Uv (new)'!Z:Z,B5)</f>
        <v>19</v>
      </c>
    </row>
    <row r="6" spans="1:6">
      <c r="A6" s="1">
        <v>6</v>
      </c>
      <c r="B6" s="2" t="s">
        <v>235</v>
      </c>
      <c r="C6" s="3">
        <v>13.14</v>
      </c>
      <c r="D6" s="1">
        <v>0</v>
      </c>
      <c r="E6" s="1">
        <v>1</v>
      </c>
      <c r="F6" s="11">
        <f>COUNTIF('-Uv (new)'!Z:Z,B6)</f>
        <v>46</v>
      </c>
    </row>
    <row r="7" spans="1:6">
      <c r="A7" s="1">
        <v>7</v>
      </c>
      <c r="B7" s="2" t="s">
        <v>236</v>
      </c>
      <c r="C7" s="3">
        <v>7.05</v>
      </c>
      <c r="D7" s="1">
        <v>0</v>
      </c>
      <c r="E7" s="1">
        <v>1</v>
      </c>
      <c r="F7" s="11">
        <f>COUNTIF('-Uv (new)'!Z:Z,B7)</f>
        <v>25</v>
      </c>
    </row>
    <row r="8" spans="1:6">
      <c r="A8" s="1">
        <v>8</v>
      </c>
      <c r="B8" s="2" t="s">
        <v>171</v>
      </c>
      <c r="C8" s="3">
        <v>10.1</v>
      </c>
      <c r="D8" s="1">
        <v>0</v>
      </c>
      <c r="E8" s="1">
        <v>1</v>
      </c>
      <c r="F8" s="11">
        <f>COUNTIF('-Uv (new)'!Z:Z,B8)</f>
        <v>17</v>
      </c>
    </row>
    <row r="9" spans="1:6">
      <c r="A9" s="1">
        <v>9</v>
      </c>
      <c r="B9" s="2" t="s">
        <v>312</v>
      </c>
      <c r="C9" s="3">
        <v>0.41</v>
      </c>
      <c r="D9" s="1">
        <v>0</v>
      </c>
      <c r="E9" s="1">
        <v>1</v>
      </c>
      <c r="F9" s="11">
        <f>COUNTIF('-Uv (new)'!Z:Z,B9)</f>
        <v>0</v>
      </c>
    </row>
    <row r="10" spans="1:6">
      <c r="A10" s="1">
        <v>10</v>
      </c>
      <c r="B10" s="2" t="s">
        <v>311</v>
      </c>
      <c r="C10" s="3">
        <v>1.1499999999999999</v>
      </c>
      <c r="D10" s="1">
        <v>0</v>
      </c>
      <c r="E10" s="1">
        <v>1</v>
      </c>
      <c r="F10" s="11">
        <f>COUNTIF('-Uv (new)'!Z:Z,B10)</f>
        <v>1</v>
      </c>
    </row>
    <row r="11" spans="1:6">
      <c r="A11" s="1">
        <v>28</v>
      </c>
      <c r="B11" s="9" t="s">
        <v>172</v>
      </c>
      <c r="C11" s="7">
        <f>1.49-0.26</f>
        <v>1.23</v>
      </c>
      <c r="D11" s="1">
        <v>1</v>
      </c>
      <c r="E11" s="1">
        <v>0</v>
      </c>
      <c r="F11" s="11">
        <f>COUNTIF('-Uv (new)'!Z:Z,B11)</f>
        <v>1</v>
      </c>
    </row>
    <row r="12" spans="1:6">
      <c r="A12" s="1">
        <v>11</v>
      </c>
      <c r="B12" s="2" t="s">
        <v>173</v>
      </c>
      <c r="C12" s="3">
        <v>9.4499999999999993</v>
      </c>
      <c r="D12" s="1">
        <v>0</v>
      </c>
      <c r="E12" s="1">
        <v>1</v>
      </c>
      <c r="F12" s="11">
        <f>COUNTIF('-Uv (new)'!Z:Z,B12)</f>
        <v>8</v>
      </c>
    </row>
    <row r="13" spans="1:6">
      <c r="A13" s="1">
        <v>12</v>
      </c>
      <c r="B13" s="2" t="s">
        <v>174</v>
      </c>
      <c r="C13" s="3">
        <v>0.43</v>
      </c>
      <c r="D13" s="1">
        <v>0</v>
      </c>
      <c r="E13" s="1">
        <v>1</v>
      </c>
      <c r="F13" s="11">
        <f>COUNTIF('-Uv (new)'!Z:Z,B13)</f>
        <v>2</v>
      </c>
    </row>
    <row r="14" spans="1:6">
      <c r="A14" s="1">
        <v>13</v>
      </c>
      <c r="B14" s="9" t="s">
        <v>175</v>
      </c>
      <c r="C14" s="7">
        <v>2.54</v>
      </c>
      <c r="D14" s="1">
        <v>0</v>
      </c>
      <c r="E14" s="1">
        <v>1</v>
      </c>
      <c r="F14" s="11">
        <f>COUNTIF('-Uv (new)'!Z:Z,B14)</f>
        <v>1</v>
      </c>
    </row>
    <row r="15" spans="1:6">
      <c r="A15" s="1">
        <v>14</v>
      </c>
      <c r="B15" s="2" t="s">
        <v>176</v>
      </c>
      <c r="C15" s="3">
        <v>23.1</v>
      </c>
      <c r="D15" s="1">
        <v>0</v>
      </c>
      <c r="E15" s="1">
        <v>1</v>
      </c>
      <c r="F15" s="11">
        <f>COUNTIF('-Uv (new)'!Z:Z,B15)</f>
        <v>56</v>
      </c>
    </row>
    <row r="16" spans="1:6">
      <c r="A16" s="1">
        <v>15</v>
      </c>
      <c r="B16" s="2" t="s">
        <v>177</v>
      </c>
      <c r="C16" s="3">
        <v>4.01</v>
      </c>
      <c r="D16" s="1">
        <v>0</v>
      </c>
      <c r="E16" s="1">
        <v>1</v>
      </c>
      <c r="F16" s="11">
        <f>COUNTIF('-Uv (new)'!Z:Z,B16)</f>
        <v>5</v>
      </c>
    </row>
    <row r="17" spans="1:6">
      <c r="A17" s="1">
        <v>16</v>
      </c>
      <c r="B17" s="2" t="s">
        <v>178</v>
      </c>
      <c r="C17" s="3">
        <v>2.2000000000000002</v>
      </c>
      <c r="D17" s="1">
        <v>0</v>
      </c>
      <c r="E17" s="1">
        <v>1</v>
      </c>
      <c r="F17" s="11">
        <f>COUNTIF('-Uv (new)'!Z:Z,B17)</f>
        <v>4</v>
      </c>
    </row>
    <row r="18" spans="1:6">
      <c r="A18" s="1">
        <v>17</v>
      </c>
      <c r="B18" s="2" t="s">
        <v>179</v>
      </c>
      <c r="C18" s="3">
        <v>4.38</v>
      </c>
      <c r="D18" s="1">
        <v>0</v>
      </c>
      <c r="E18" s="1">
        <v>1</v>
      </c>
      <c r="F18" s="11">
        <f>COUNTIF('-Uv (new)'!Z:Z,B18)</f>
        <v>11</v>
      </c>
    </row>
    <row r="19" spans="1:6">
      <c r="A19" s="1">
        <v>18</v>
      </c>
      <c r="B19" s="2" t="s">
        <v>231</v>
      </c>
      <c r="C19" s="3">
        <v>5.5</v>
      </c>
      <c r="D19" s="1">
        <v>0</v>
      </c>
      <c r="E19" s="1">
        <v>1</v>
      </c>
      <c r="F19" s="11">
        <f>COUNTIF('-Uv (new)'!Z:Z,B19)</f>
        <v>1</v>
      </c>
    </row>
    <row r="20" spans="1:6">
      <c r="A20" s="1">
        <v>19</v>
      </c>
      <c r="B20" s="2" t="s">
        <v>2376</v>
      </c>
      <c r="C20" s="3">
        <v>1.47</v>
      </c>
      <c r="D20" s="1">
        <v>0</v>
      </c>
      <c r="E20" s="1">
        <v>1</v>
      </c>
      <c r="F20" s="11">
        <f>COUNTIF('-Uv (new)'!Z:Z,B20)</f>
        <v>1</v>
      </c>
    </row>
    <row r="21" spans="1:6">
      <c r="A21" s="1">
        <v>29</v>
      </c>
      <c r="B21" s="2" t="s">
        <v>180</v>
      </c>
      <c r="C21" s="3">
        <v>6.11</v>
      </c>
      <c r="D21" s="1">
        <v>1</v>
      </c>
      <c r="E21" s="1">
        <v>0</v>
      </c>
      <c r="F21" s="11">
        <f>COUNTIF('-Uv (new)'!Z:Z,B21)</f>
        <v>18</v>
      </c>
    </row>
    <row r="22" spans="1:6">
      <c r="A22" s="1">
        <v>20</v>
      </c>
      <c r="B22" s="2" t="s">
        <v>181</v>
      </c>
      <c r="C22" s="3">
        <v>15.37</v>
      </c>
      <c r="D22" s="1">
        <v>0</v>
      </c>
      <c r="E22" s="1">
        <v>1</v>
      </c>
      <c r="F22" s="11">
        <f>COUNTIF('-Uv (new)'!Z:Z,B22)</f>
        <v>16</v>
      </c>
    </row>
    <row r="23" spans="1:6">
      <c r="A23" s="1">
        <v>21</v>
      </c>
      <c r="B23" s="2" t="s">
        <v>182</v>
      </c>
      <c r="C23" s="3">
        <v>4.07</v>
      </c>
      <c r="D23" s="1">
        <v>0</v>
      </c>
      <c r="E23" s="1">
        <v>1</v>
      </c>
      <c r="F23" s="11">
        <f>COUNTIF('-Uv (new)'!Z:Z,B23)</f>
        <v>6</v>
      </c>
    </row>
    <row r="24" spans="1:6">
      <c r="A24" s="1">
        <v>22</v>
      </c>
      <c r="B24" s="2" t="s">
        <v>183</v>
      </c>
      <c r="C24" s="3">
        <v>2.04</v>
      </c>
      <c r="D24" s="1">
        <v>0</v>
      </c>
      <c r="E24" s="1">
        <v>1</v>
      </c>
      <c r="F24" s="11">
        <f>COUNTIF('-Uv (new)'!Z:Z,B24)</f>
        <v>1</v>
      </c>
    </row>
    <row r="25" spans="1:6">
      <c r="A25" s="1">
        <v>23</v>
      </c>
      <c r="B25" s="2" t="s">
        <v>184</v>
      </c>
      <c r="C25" s="3">
        <v>1.1000000000000001</v>
      </c>
      <c r="D25" s="1">
        <v>0</v>
      </c>
      <c r="E25" s="1">
        <v>1</v>
      </c>
      <c r="F25" s="11">
        <f>COUNTIF('-Uv (new)'!Z:Z,B25)</f>
        <v>5</v>
      </c>
    </row>
    <row r="26" spans="1:6">
      <c r="A26" s="1">
        <v>30</v>
      </c>
      <c r="B26" s="2" t="s">
        <v>316</v>
      </c>
      <c r="C26" s="3">
        <v>4.1399999999999997</v>
      </c>
      <c r="D26" s="1">
        <v>1</v>
      </c>
      <c r="E26" s="1">
        <v>0</v>
      </c>
      <c r="F26" s="11">
        <f>COUNTIF('-Uv (new)'!Z:Z,B26)</f>
        <v>22</v>
      </c>
    </row>
    <row r="27" spans="1:6">
      <c r="A27" s="1">
        <v>31</v>
      </c>
      <c r="B27" s="2" t="s">
        <v>232</v>
      </c>
      <c r="C27" s="3">
        <v>1.43</v>
      </c>
      <c r="D27" s="1">
        <v>1</v>
      </c>
      <c r="E27" s="1">
        <v>0</v>
      </c>
      <c r="F27" s="11">
        <f>COUNTIF('-Uv (new)'!Z:Z,B27)</f>
        <v>13</v>
      </c>
    </row>
    <row r="28" spans="1:6">
      <c r="A28" s="1">
        <v>32</v>
      </c>
      <c r="B28" s="2" t="s">
        <v>233</v>
      </c>
      <c r="C28" s="3">
        <v>1.01</v>
      </c>
      <c r="D28" s="1">
        <v>1</v>
      </c>
      <c r="E28" s="1">
        <v>0</v>
      </c>
      <c r="F28" s="11">
        <f>COUNTIF('-Uv (new)'!Z:Z,B28)</f>
        <v>0</v>
      </c>
    </row>
    <row r="29" spans="1:6">
      <c r="A29" s="1">
        <v>33</v>
      </c>
      <c r="B29" s="2" t="s">
        <v>185</v>
      </c>
      <c r="C29" s="3">
        <v>3.03</v>
      </c>
      <c r="D29" s="1">
        <v>1</v>
      </c>
      <c r="E29" s="1">
        <v>0</v>
      </c>
      <c r="F29" s="11">
        <f>COUNTIF('-Uv (new)'!Z:Z,B29)</f>
        <v>13</v>
      </c>
    </row>
    <row r="30" spans="1:6">
      <c r="A30" s="1">
        <v>34</v>
      </c>
      <c r="B30" s="2" t="s">
        <v>186</v>
      </c>
      <c r="C30" s="3">
        <v>3.3</v>
      </c>
      <c r="D30" s="1">
        <v>1</v>
      </c>
      <c r="E30" s="1">
        <v>0</v>
      </c>
      <c r="F30" s="11">
        <f>COUNTIF('-Uv (new)'!Z:Z,B30)</f>
        <v>13</v>
      </c>
    </row>
    <row r="31" spans="1:6">
      <c r="A31" s="1">
        <v>35</v>
      </c>
      <c r="B31" s="2" t="s">
        <v>187</v>
      </c>
      <c r="C31" s="3">
        <v>1.36</v>
      </c>
      <c r="D31" s="1">
        <v>1</v>
      </c>
      <c r="E31" s="1">
        <v>0</v>
      </c>
      <c r="F31" s="11">
        <f>COUNTIF('-Uv (new)'!Z:Z,B31)</f>
        <v>6</v>
      </c>
    </row>
    <row r="32" spans="1:6">
      <c r="A32" s="1">
        <v>36</v>
      </c>
      <c r="B32" s="2" t="s">
        <v>188</v>
      </c>
      <c r="C32" s="3">
        <v>2.21</v>
      </c>
      <c r="D32" s="1">
        <v>1</v>
      </c>
      <c r="E32" s="1">
        <v>0</v>
      </c>
      <c r="F32" s="11">
        <f>COUNTIF('-Uv (new)'!Z:Z,B32)</f>
        <v>8</v>
      </c>
    </row>
    <row r="33" spans="1:6">
      <c r="A33" s="1">
        <v>24</v>
      </c>
      <c r="B33" s="2" t="s">
        <v>189</v>
      </c>
      <c r="C33" s="3">
        <v>5.17</v>
      </c>
      <c r="D33" s="1">
        <v>0</v>
      </c>
      <c r="E33" s="1">
        <v>1</v>
      </c>
      <c r="F33" s="11">
        <f>COUNTIF('-Uv (new)'!Z:Z,B33)</f>
        <v>11</v>
      </c>
    </row>
    <row r="34" spans="1:6">
      <c r="A34" s="1">
        <v>25</v>
      </c>
      <c r="B34" s="2" t="s">
        <v>190</v>
      </c>
      <c r="C34" s="3">
        <v>2.17</v>
      </c>
      <c r="D34" s="1">
        <v>0</v>
      </c>
      <c r="E34" s="1">
        <v>1</v>
      </c>
      <c r="F34" s="11">
        <f>COUNTIF('-Uv (new)'!Z:Z,B34)</f>
        <v>2</v>
      </c>
    </row>
    <row r="35" spans="1:6">
      <c r="A35" s="1">
        <v>37</v>
      </c>
      <c r="B35" s="2" t="s">
        <v>191</v>
      </c>
      <c r="C35" s="3">
        <v>4.5</v>
      </c>
      <c r="D35" s="1">
        <v>1</v>
      </c>
      <c r="E35" s="1">
        <v>0</v>
      </c>
      <c r="F35" s="11">
        <f>COUNTIF('-Uv (new)'!Z:Z,B35)</f>
        <v>17</v>
      </c>
    </row>
    <row r="36" spans="1:6">
      <c r="A36" s="1">
        <v>26</v>
      </c>
      <c r="B36" s="2" t="s">
        <v>192</v>
      </c>
      <c r="C36" s="3">
        <v>4.2300000000000004</v>
      </c>
      <c r="D36" s="1">
        <v>0</v>
      </c>
      <c r="E36" s="1">
        <v>1</v>
      </c>
      <c r="F36" s="11">
        <f>COUNTIF('-Uv (new)'!Z:Z,B36)</f>
        <v>13</v>
      </c>
    </row>
    <row r="37" spans="1:6">
      <c r="A37" s="1">
        <v>27</v>
      </c>
      <c r="B37" s="2" t="s">
        <v>193</v>
      </c>
      <c r="C37" s="3">
        <v>2.5099999999999998</v>
      </c>
      <c r="D37" s="1">
        <v>0</v>
      </c>
      <c r="E37" s="1">
        <v>1</v>
      </c>
      <c r="F37" s="11">
        <f>COUNTIF('-Uv (new)'!Z:Z,B37)</f>
        <v>11</v>
      </c>
    </row>
    <row r="38" spans="1:6">
      <c r="A38" s="1">
        <v>38</v>
      </c>
      <c r="B38" s="2" t="s">
        <v>633</v>
      </c>
      <c r="C38" s="3">
        <v>20.18</v>
      </c>
      <c r="D38" s="1">
        <v>0</v>
      </c>
      <c r="E38" s="1">
        <v>1</v>
      </c>
      <c r="F38" s="11">
        <f>COUNTIF('-Uv (new)'!Z:Z,B38)</f>
        <v>39</v>
      </c>
    </row>
    <row r="39" spans="1:6">
      <c r="C39" s="3"/>
    </row>
    <row r="40" spans="1:6">
      <c r="C40" s="3"/>
    </row>
    <row r="41" spans="1:6">
      <c r="C41" s="12"/>
      <c r="D41" s="14">
        <f>SUMIFS(C1:C38,D1:D38,"1")</f>
        <v>28.32</v>
      </c>
      <c r="E41" s="14">
        <f>SUMIFS(C1:C38,E1:E38,"1")</f>
        <v>154.16999999999999</v>
      </c>
      <c r="F41" s="14">
        <f>SUM(C2:C38)</f>
        <v>182.49</v>
      </c>
    </row>
    <row r="42" spans="1:6">
      <c r="C42" s="12" t="s">
        <v>166</v>
      </c>
      <c r="D42" s="12">
        <f>SUMIFS(F1:F38,D1:D38,"1")</f>
        <v>111</v>
      </c>
      <c r="E42" s="12">
        <f>SUMIFS(F1:F38,E1:E38,"1")</f>
        <v>312</v>
      </c>
      <c r="F42" s="12">
        <f>SUM(F2:F38)</f>
        <v>423</v>
      </c>
    </row>
    <row r="43" spans="1:6">
      <c r="C43" s="15" t="s">
        <v>333</v>
      </c>
      <c r="D43" s="14">
        <f>D42/D41</f>
        <v>3.9194915254237288</v>
      </c>
      <c r="E43" s="14">
        <f>E42/E41</f>
        <v>2.0237400272426544</v>
      </c>
      <c r="F43" s="14">
        <f>F42/F41</f>
        <v>2.3179352293276341</v>
      </c>
    </row>
    <row r="45" spans="1:6">
      <c r="E45" s="1">
        <f>D43/E43</f>
        <v>1.9367564374185136</v>
      </c>
    </row>
  </sheetData>
  <sortState ref="A2:H38">
    <sortCondition ref="B2:B3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32"/>
  <sheetViews>
    <sheetView tabSelected="1" zoomScaleNormal="100" workbookViewId="0">
      <pane ySplit="1" topLeftCell="A410" activePane="bottomLeft" state="frozen"/>
      <selection pane="bottomLeft" activeCell="K426" sqref="K426"/>
    </sheetView>
  </sheetViews>
  <sheetFormatPr defaultColWidth="9.1796875" defaultRowHeight="14.5"/>
  <cols>
    <col min="1" max="1" width="41.90625" style="2" customWidth="1"/>
    <col min="2" max="3" width="6.7265625" style="1" customWidth="1"/>
    <col min="4" max="4" width="10.54296875" style="8" customWidth="1"/>
    <col min="5" max="5" width="3.26953125" style="6" customWidth="1"/>
    <col min="6" max="9" width="4.7265625" style="1" customWidth="1"/>
    <col min="10" max="14" width="4.7265625" style="5" customWidth="1"/>
    <col min="15" max="15" width="4.7265625" style="1" customWidth="1"/>
    <col min="16" max="18" width="4.7265625" style="5" customWidth="1"/>
    <col min="19" max="19" width="11.36328125" style="1" customWidth="1"/>
    <col min="20" max="20" width="2.1796875" style="1" customWidth="1"/>
    <col min="21" max="21" width="5.453125" style="1" customWidth="1"/>
    <col min="22" max="24" width="3.54296875" style="1" customWidth="1"/>
    <col min="25" max="25" width="9.1796875" style="1" customWidth="1"/>
    <col min="26" max="26" width="33.6328125" style="1" customWidth="1"/>
    <col min="27" max="16384" width="9.1796875" style="1"/>
  </cols>
  <sheetData>
    <row r="1" spans="1:26" s="6" customFormat="1">
      <c r="A1" s="9" t="s">
        <v>153</v>
      </c>
      <c r="B1" s="6" t="s">
        <v>0</v>
      </c>
      <c r="C1" s="8" t="s">
        <v>634</v>
      </c>
      <c r="D1" s="8" t="s">
        <v>1047</v>
      </c>
      <c r="E1" s="6" t="s">
        <v>635</v>
      </c>
      <c r="F1" s="6" t="s">
        <v>4</v>
      </c>
      <c r="G1" s="6" t="s">
        <v>456</v>
      </c>
      <c r="H1" s="6" t="s">
        <v>5</v>
      </c>
      <c r="I1" s="6" t="s">
        <v>455</v>
      </c>
      <c r="J1" s="10" t="s">
        <v>465</v>
      </c>
      <c r="K1" s="10" t="s">
        <v>668</v>
      </c>
      <c r="L1" s="10" t="s">
        <v>505</v>
      </c>
      <c r="M1" s="10" t="s">
        <v>62</v>
      </c>
      <c r="N1" s="10" t="s">
        <v>382</v>
      </c>
      <c r="O1" s="6" t="s">
        <v>155</v>
      </c>
      <c r="P1" s="10" t="s">
        <v>12</v>
      </c>
      <c r="Q1" s="10" t="s">
        <v>7</v>
      </c>
      <c r="R1" s="10" t="s">
        <v>154</v>
      </c>
      <c r="S1" s="6" t="s">
        <v>8</v>
      </c>
      <c r="U1" s="6" t="s">
        <v>37</v>
      </c>
      <c r="V1" s="6" t="s">
        <v>307</v>
      </c>
      <c r="W1" s="6" t="s">
        <v>382</v>
      </c>
      <c r="X1" s="6" t="s">
        <v>560</v>
      </c>
      <c r="Y1" s="6" t="s">
        <v>564</v>
      </c>
    </row>
    <row r="2" spans="1:26" s="6" customFormat="1">
      <c r="A2" s="2" t="s">
        <v>787</v>
      </c>
      <c r="B2" s="6">
        <v>3.27</v>
      </c>
      <c r="C2" s="4" t="s">
        <v>788</v>
      </c>
      <c r="D2" s="8" t="s">
        <v>279</v>
      </c>
      <c r="E2" s="6" t="s">
        <v>636</v>
      </c>
      <c r="F2" s="6" t="s">
        <v>3</v>
      </c>
      <c r="H2" s="6" t="s">
        <v>2</v>
      </c>
      <c r="J2" s="10">
        <v>0</v>
      </c>
      <c r="K2" s="10"/>
      <c r="L2" s="10"/>
      <c r="M2" s="10"/>
      <c r="N2" s="10"/>
      <c r="O2" s="6">
        <f t="shared" ref="O2:O65" si="0">COUNT(J2:M2)</f>
        <v>1</v>
      </c>
      <c r="P2" s="10">
        <f t="shared" ref="P2:P65" si="1">COUNTIF(G2,"=te")</f>
        <v>0</v>
      </c>
      <c r="Q2" s="10">
        <f t="shared" ref="Q2:Q65" si="2">COUNTIF(G2,"=ma")</f>
        <v>0</v>
      </c>
      <c r="R2" s="10">
        <f t="shared" ref="R2:R65" si="3">COUNTIF(G2,"=f")+COUNTIF(G2,"=fa")</f>
        <v>0</v>
      </c>
      <c r="S2" s="6" t="s">
        <v>578</v>
      </c>
      <c r="T2" s="6">
        <v>1</v>
      </c>
      <c r="U2" s="6" t="s">
        <v>42</v>
      </c>
      <c r="Y2" s="6" t="s">
        <v>572</v>
      </c>
      <c r="Z2" s="9" t="s">
        <v>236</v>
      </c>
    </row>
    <row r="3" spans="1:26" s="6" customFormat="1">
      <c r="A3" s="2" t="s">
        <v>814</v>
      </c>
      <c r="B3" s="6">
        <v>5.22</v>
      </c>
      <c r="C3" s="4" t="s">
        <v>815</v>
      </c>
      <c r="D3" s="8" t="s">
        <v>351</v>
      </c>
      <c r="E3" s="6" t="s">
        <v>636</v>
      </c>
      <c r="F3" s="6" t="s">
        <v>3</v>
      </c>
      <c r="H3" s="6" t="s">
        <v>2</v>
      </c>
      <c r="I3" s="6" t="s">
        <v>12</v>
      </c>
      <c r="J3" s="10">
        <v>0</v>
      </c>
      <c r="K3" s="10"/>
      <c r="L3" s="10"/>
      <c r="M3" s="10"/>
      <c r="N3" s="10"/>
      <c r="O3" s="6">
        <f t="shared" si="0"/>
        <v>1</v>
      </c>
      <c r="P3" s="10">
        <f t="shared" si="1"/>
        <v>0</v>
      </c>
      <c r="Q3" s="10">
        <f t="shared" si="2"/>
        <v>0</v>
      </c>
      <c r="R3" s="10">
        <f t="shared" si="3"/>
        <v>0</v>
      </c>
      <c r="S3" s="6" t="s">
        <v>399</v>
      </c>
      <c r="Y3" s="6" t="s">
        <v>568</v>
      </c>
      <c r="Z3" s="9" t="s">
        <v>173</v>
      </c>
    </row>
    <row r="4" spans="1:26" s="6" customFormat="1">
      <c r="A4" s="2" t="s">
        <v>54</v>
      </c>
      <c r="B4" s="6">
        <v>16.55</v>
      </c>
      <c r="C4" s="4" t="s">
        <v>838</v>
      </c>
      <c r="D4" s="8" t="s">
        <v>21</v>
      </c>
      <c r="E4" s="6" t="s">
        <v>636</v>
      </c>
      <c r="F4" s="6" t="s">
        <v>3</v>
      </c>
      <c r="H4" s="6" t="s">
        <v>2</v>
      </c>
      <c r="J4" s="10">
        <v>0</v>
      </c>
      <c r="K4" s="10"/>
      <c r="L4" s="10"/>
      <c r="M4" s="10"/>
      <c r="N4" s="10"/>
      <c r="O4" s="6">
        <f t="shared" si="0"/>
        <v>1</v>
      </c>
      <c r="P4" s="10">
        <f t="shared" si="1"/>
        <v>0</v>
      </c>
      <c r="Q4" s="10">
        <f t="shared" si="2"/>
        <v>0</v>
      </c>
      <c r="R4" s="10">
        <f t="shared" si="3"/>
        <v>0</v>
      </c>
      <c r="T4" s="6">
        <v>1</v>
      </c>
      <c r="U4" s="6" t="s">
        <v>41</v>
      </c>
      <c r="V4" s="6" t="s">
        <v>163</v>
      </c>
      <c r="X4" s="6">
        <v>1</v>
      </c>
      <c r="Y4" s="6" t="s">
        <v>568</v>
      </c>
      <c r="Z4" s="9" t="s">
        <v>176</v>
      </c>
    </row>
    <row r="5" spans="1:26" s="6" customFormat="1">
      <c r="A5" s="2" t="s">
        <v>926</v>
      </c>
      <c r="B5" s="7">
        <v>4.2</v>
      </c>
      <c r="C5" s="4" t="s">
        <v>804</v>
      </c>
      <c r="D5" s="8" t="s">
        <v>251</v>
      </c>
      <c r="E5" s="6" t="s">
        <v>636</v>
      </c>
      <c r="F5" s="6" t="s">
        <v>3</v>
      </c>
      <c r="H5" s="6" t="s">
        <v>2</v>
      </c>
      <c r="J5" s="10">
        <v>0</v>
      </c>
      <c r="K5" s="10"/>
      <c r="L5" s="10"/>
      <c r="M5" s="10"/>
      <c r="N5" s="10"/>
      <c r="O5" s="6">
        <f t="shared" si="0"/>
        <v>1</v>
      </c>
      <c r="P5" s="10">
        <f t="shared" si="1"/>
        <v>0</v>
      </c>
      <c r="Q5" s="10">
        <f t="shared" si="2"/>
        <v>0</v>
      </c>
      <c r="R5" s="10">
        <f t="shared" si="3"/>
        <v>0</v>
      </c>
      <c r="S5" s="6" t="s">
        <v>130</v>
      </c>
      <c r="Y5" s="6" t="s">
        <v>572</v>
      </c>
      <c r="Z5" s="9" t="s">
        <v>189</v>
      </c>
    </row>
    <row r="6" spans="1:26" s="6" customFormat="1">
      <c r="A6" s="2" t="s">
        <v>940</v>
      </c>
      <c r="B6" s="6">
        <v>2.12</v>
      </c>
      <c r="C6" s="4" t="s">
        <v>835</v>
      </c>
      <c r="D6" s="8" t="s">
        <v>998</v>
      </c>
      <c r="E6" s="6" t="s">
        <v>636</v>
      </c>
      <c r="F6" s="6" t="s">
        <v>3</v>
      </c>
      <c r="H6" s="6" t="s">
        <v>2</v>
      </c>
      <c r="I6" s="6" t="s">
        <v>7</v>
      </c>
      <c r="J6" s="10">
        <v>0</v>
      </c>
      <c r="K6" s="10"/>
      <c r="L6" s="10"/>
      <c r="M6" s="10"/>
      <c r="N6" s="10"/>
      <c r="O6" s="6">
        <f t="shared" si="0"/>
        <v>1</v>
      </c>
      <c r="P6" s="10">
        <f t="shared" si="1"/>
        <v>0</v>
      </c>
      <c r="Q6" s="10">
        <f t="shared" si="2"/>
        <v>0</v>
      </c>
      <c r="R6" s="10">
        <f t="shared" si="3"/>
        <v>0</v>
      </c>
      <c r="S6" s="6" t="s">
        <v>445</v>
      </c>
      <c r="Y6" s="6" t="s">
        <v>568</v>
      </c>
      <c r="Z6" s="9" t="s">
        <v>192</v>
      </c>
    </row>
    <row r="7" spans="1:26" s="6" customFormat="1">
      <c r="A7" s="2" t="s">
        <v>383</v>
      </c>
      <c r="B7" s="6">
        <v>0.43</v>
      </c>
      <c r="C7" s="4" t="s">
        <v>960</v>
      </c>
      <c r="D7" s="8" t="s">
        <v>281</v>
      </c>
      <c r="E7" s="6" t="s">
        <v>636</v>
      </c>
      <c r="F7" s="6" t="s">
        <v>3</v>
      </c>
      <c r="H7" s="6" t="s">
        <v>2</v>
      </c>
      <c r="I7" s="6" t="s">
        <v>12</v>
      </c>
      <c r="J7" s="10">
        <v>1</v>
      </c>
      <c r="K7" s="10"/>
      <c r="L7" s="10"/>
      <c r="M7" s="10"/>
      <c r="N7" s="10"/>
      <c r="O7" s="6">
        <f t="shared" si="0"/>
        <v>1</v>
      </c>
      <c r="P7" s="10">
        <f t="shared" si="1"/>
        <v>0</v>
      </c>
      <c r="Q7" s="10">
        <f t="shared" si="2"/>
        <v>0</v>
      </c>
      <c r="R7" s="10">
        <f t="shared" si="3"/>
        <v>0</v>
      </c>
      <c r="S7" s="6" t="s">
        <v>578</v>
      </c>
      <c r="Y7" s="6" t="s">
        <v>568</v>
      </c>
      <c r="Z7" s="9" t="s">
        <v>168</v>
      </c>
    </row>
    <row r="8" spans="1:26" s="6" customFormat="1">
      <c r="A8" s="2" t="s">
        <v>596</v>
      </c>
      <c r="B8" s="6">
        <v>3.54</v>
      </c>
      <c r="C8" s="4" t="s">
        <v>789</v>
      </c>
      <c r="D8" s="8" t="s">
        <v>264</v>
      </c>
      <c r="E8" s="6" t="s">
        <v>636</v>
      </c>
      <c r="F8" s="6" t="s">
        <v>3</v>
      </c>
      <c r="H8" s="6" t="s">
        <v>2</v>
      </c>
      <c r="I8" s="6" t="s">
        <v>7</v>
      </c>
      <c r="J8" s="10">
        <v>1</v>
      </c>
      <c r="K8" s="10"/>
      <c r="L8" s="10"/>
      <c r="M8" s="10"/>
      <c r="N8" s="10"/>
      <c r="O8" s="6">
        <f t="shared" si="0"/>
        <v>1</v>
      </c>
      <c r="P8" s="10">
        <f t="shared" si="1"/>
        <v>0</v>
      </c>
      <c r="Q8" s="10">
        <f t="shared" si="2"/>
        <v>0</v>
      </c>
      <c r="R8" s="10">
        <f t="shared" si="3"/>
        <v>0</v>
      </c>
      <c r="Y8" s="6" t="s">
        <v>568</v>
      </c>
      <c r="Z8" s="9" t="s">
        <v>236</v>
      </c>
    </row>
    <row r="9" spans="1:26" s="6" customFormat="1">
      <c r="A9" s="2" t="s">
        <v>427</v>
      </c>
      <c r="B9" s="6">
        <v>5.04</v>
      </c>
      <c r="C9" s="4" t="s">
        <v>114</v>
      </c>
      <c r="D9" s="8" t="s">
        <v>114</v>
      </c>
      <c r="E9" s="6" t="s">
        <v>636</v>
      </c>
      <c r="F9" s="6" t="s">
        <v>3</v>
      </c>
      <c r="H9" s="6" t="s">
        <v>2</v>
      </c>
      <c r="I9" s="6" t="s">
        <v>7</v>
      </c>
      <c r="J9" s="10">
        <v>1</v>
      </c>
      <c r="K9" s="10"/>
      <c r="L9" s="10"/>
      <c r="M9" s="10"/>
      <c r="N9" s="10"/>
      <c r="O9" s="6">
        <f t="shared" si="0"/>
        <v>1</v>
      </c>
      <c r="P9" s="10">
        <f t="shared" si="1"/>
        <v>0</v>
      </c>
      <c r="Q9" s="10">
        <f t="shared" si="2"/>
        <v>0</v>
      </c>
      <c r="R9" s="10">
        <f t="shared" si="3"/>
        <v>0</v>
      </c>
      <c r="Y9" s="6" t="s">
        <v>568</v>
      </c>
      <c r="Z9" s="9" t="s">
        <v>171</v>
      </c>
    </row>
    <row r="10" spans="1:26" s="6" customFormat="1">
      <c r="A10" s="2" t="s">
        <v>812</v>
      </c>
      <c r="B10" s="6">
        <v>4.4400000000000004</v>
      </c>
      <c r="C10" s="4" t="s">
        <v>813</v>
      </c>
      <c r="D10" s="8" t="s">
        <v>357</v>
      </c>
      <c r="E10" s="6" t="s">
        <v>636</v>
      </c>
      <c r="F10" s="6" t="s">
        <v>3</v>
      </c>
      <c r="H10" s="6" t="s">
        <v>2</v>
      </c>
      <c r="I10" s="6" t="s">
        <v>12</v>
      </c>
      <c r="J10" s="10">
        <v>1</v>
      </c>
      <c r="K10" s="10"/>
      <c r="L10" s="10"/>
      <c r="M10" s="10"/>
      <c r="N10" s="10"/>
      <c r="O10" s="6">
        <f t="shared" si="0"/>
        <v>1</v>
      </c>
      <c r="P10" s="10">
        <f t="shared" si="1"/>
        <v>0</v>
      </c>
      <c r="Q10" s="10">
        <f t="shared" si="2"/>
        <v>0</v>
      </c>
      <c r="R10" s="10">
        <f t="shared" si="3"/>
        <v>0</v>
      </c>
      <c r="Y10" s="6" t="s">
        <v>568</v>
      </c>
      <c r="Z10" s="9" t="s">
        <v>173</v>
      </c>
    </row>
    <row r="11" spans="1:26" s="6" customFormat="1">
      <c r="A11" s="2" t="s">
        <v>430</v>
      </c>
      <c r="B11" s="6">
        <v>10.16</v>
      </c>
      <c r="C11" s="4" t="s">
        <v>976</v>
      </c>
      <c r="D11" s="8" t="s">
        <v>429</v>
      </c>
      <c r="E11" s="6" t="s">
        <v>636</v>
      </c>
      <c r="F11" s="6" t="s">
        <v>3</v>
      </c>
      <c r="H11" s="6" t="s">
        <v>2</v>
      </c>
      <c r="I11" s="6" t="s">
        <v>7</v>
      </c>
      <c r="J11" s="10">
        <v>1</v>
      </c>
      <c r="K11" s="10"/>
      <c r="L11" s="10"/>
      <c r="M11" s="10"/>
      <c r="N11" s="10"/>
      <c r="O11" s="6">
        <f t="shared" si="0"/>
        <v>1</v>
      </c>
      <c r="P11" s="10">
        <f t="shared" si="1"/>
        <v>0</v>
      </c>
      <c r="Q11" s="10">
        <f t="shared" si="2"/>
        <v>0</v>
      </c>
      <c r="R11" s="10">
        <f t="shared" si="3"/>
        <v>0</v>
      </c>
      <c r="X11" s="6">
        <v>1</v>
      </c>
      <c r="Y11" s="6" t="s">
        <v>568</v>
      </c>
      <c r="Z11" s="9" t="s">
        <v>176</v>
      </c>
    </row>
    <row r="12" spans="1:26" s="6" customFormat="1">
      <c r="A12" s="2" t="s">
        <v>433</v>
      </c>
      <c r="B12" s="6">
        <v>16.13</v>
      </c>
      <c r="C12" s="4" t="s">
        <v>978</v>
      </c>
      <c r="D12" s="8" t="s">
        <v>351</v>
      </c>
      <c r="E12" s="6" t="s">
        <v>636</v>
      </c>
      <c r="F12" s="6" t="s">
        <v>3</v>
      </c>
      <c r="H12" s="6" t="s">
        <v>2</v>
      </c>
      <c r="I12" s="6" t="s">
        <v>7</v>
      </c>
      <c r="J12" s="10">
        <v>1</v>
      </c>
      <c r="K12" s="10"/>
      <c r="L12" s="10"/>
      <c r="M12" s="10"/>
      <c r="N12" s="10"/>
      <c r="O12" s="6">
        <f t="shared" si="0"/>
        <v>1</v>
      </c>
      <c r="P12" s="10">
        <f t="shared" si="1"/>
        <v>0</v>
      </c>
      <c r="Q12" s="10">
        <f t="shared" si="2"/>
        <v>0</v>
      </c>
      <c r="R12" s="10">
        <f t="shared" si="3"/>
        <v>0</v>
      </c>
      <c r="X12" s="6">
        <v>1</v>
      </c>
      <c r="Y12" s="6" t="s">
        <v>568</v>
      </c>
      <c r="Z12" s="9" t="s">
        <v>176</v>
      </c>
    </row>
    <row r="13" spans="1:26" s="6" customFormat="1">
      <c r="A13" s="2" t="s">
        <v>434</v>
      </c>
      <c r="B13" s="7">
        <v>17.100000000000001</v>
      </c>
      <c r="C13" s="4" t="s">
        <v>121</v>
      </c>
      <c r="D13" s="8" t="s">
        <v>121</v>
      </c>
      <c r="E13" s="6" t="s">
        <v>636</v>
      </c>
      <c r="F13" s="6" t="s">
        <v>3</v>
      </c>
      <c r="H13" s="6" t="s">
        <v>2</v>
      </c>
      <c r="I13" s="6" t="s">
        <v>7</v>
      </c>
      <c r="J13" s="10">
        <v>1</v>
      </c>
      <c r="K13" s="10"/>
      <c r="L13" s="10"/>
      <c r="M13" s="10"/>
      <c r="N13" s="10"/>
      <c r="O13" s="6">
        <f t="shared" si="0"/>
        <v>1</v>
      </c>
      <c r="P13" s="10">
        <f t="shared" si="1"/>
        <v>0</v>
      </c>
      <c r="Q13" s="10">
        <f t="shared" si="2"/>
        <v>0</v>
      </c>
      <c r="R13" s="10">
        <f t="shared" si="3"/>
        <v>0</v>
      </c>
      <c r="Y13" s="6" t="s">
        <v>568</v>
      </c>
      <c r="Z13" s="9" t="s">
        <v>176</v>
      </c>
    </row>
    <row r="14" spans="1:26" s="6" customFormat="1">
      <c r="A14" s="2" t="s">
        <v>314</v>
      </c>
      <c r="B14" s="6">
        <v>21.17</v>
      </c>
      <c r="C14" s="4" t="s">
        <v>842</v>
      </c>
      <c r="D14" s="8" t="s">
        <v>308</v>
      </c>
      <c r="E14" s="6" t="s">
        <v>636</v>
      </c>
      <c r="F14" s="6" t="s">
        <v>3</v>
      </c>
      <c r="G14" s="6" t="s">
        <v>97</v>
      </c>
      <c r="H14" s="6" t="s">
        <v>2</v>
      </c>
      <c r="I14" s="6" t="s">
        <v>7</v>
      </c>
      <c r="J14" s="10">
        <v>1</v>
      </c>
      <c r="K14" s="10"/>
      <c r="L14" s="10"/>
      <c r="M14" s="10"/>
      <c r="N14" s="10"/>
      <c r="O14" s="6">
        <f t="shared" si="0"/>
        <v>1</v>
      </c>
      <c r="P14" s="10">
        <f t="shared" si="1"/>
        <v>0</v>
      </c>
      <c r="Q14" s="10">
        <f t="shared" si="2"/>
        <v>0</v>
      </c>
      <c r="R14" s="10">
        <f t="shared" si="3"/>
        <v>0</v>
      </c>
      <c r="S14" s="6" t="s">
        <v>338</v>
      </c>
      <c r="W14" s="6">
        <v>1</v>
      </c>
      <c r="Y14" s="6" t="s">
        <v>568</v>
      </c>
      <c r="Z14" s="9" t="s">
        <v>176</v>
      </c>
    </row>
    <row r="15" spans="1:26" s="6" customFormat="1">
      <c r="A15" s="2" t="s">
        <v>66</v>
      </c>
      <c r="B15" s="6">
        <v>22.17</v>
      </c>
      <c r="C15" s="4" t="s">
        <v>981</v>
      </c>
      <c r="D15" s="8" t="s">
        <v>264</v>
      </c>
      <c r="E15" s="6" t="s">
        <v>636</v>
      </c>
      <c r="F15" s="6" t="s">
        <v>3</v>
      </c>
      <c r="H15" s="6" t="s">
        <v>2</v>
      </c>
      <c r="I15" s="6" t="s">
        <v>7</v>
      </c>
      <c r="J15" s="10">
        <v>1</v>
      </c>
      <c r="K15" s="10"/>
      <c r="L15" s="10"/>
      <c r="M15" s="28" t="s">
        <v>1115</v>
      </c>
      <c r="N15" s="10"/>
      <c r="O15" s="6">
        <f t="shared" si="0"/>
        <v>1</v>
      </c>
      <c r="P15" s="10">
        <f t="shared" si="1"/>
        <v>0</v>
      </c>
      <c r="Q15" s="10">
        <f t="shared" si="2"/>
        <v>0</v>
      </c>
      <c r="R15" s="10">
        <f t="shared" si="3"/>
        <v>0</v>
      </c>
      <c r="Y15" s="6" t="s">
        <v>568</v>
      </c>
      <c r="Z15" s="9" t="s">
        <v>176</v>
      </c>
    </row>
    <row r="16" spans="1:26" s="6" customFormat="1">
      <c r="A16" s="2" t="s">
        <v>198</v>
      </c>
      <c r="B16" s="6">
        <v>0.17</v>
      </c>
      <c r="C16" s="4" t="s">
        <v>769</v>
      </c>
      <c r="D16" s="8" t="s">
        <v>239</v>
      </c>
      <c r="E16" s="6" t="s">
        <v>636</v>
      </c>
      <c r="F16" s="6" t="s">
        <v>3</v>
      </c>
      <c r="G16" s="6" t="s">
        <v>450</v>
      </c>
      <c r="H16" s="6" t="s">
        <v>2</v>
      </c>
      <c r="J16" s="10">
        <v>1</v>
      </c>
      <c r="K16" s="10"/>
      <c r="L16" s="10"/>
      <c r="M16" s="28" t="s">
        <v>1115</v>
      </c>
      <c r="N16" s="10"/>
      <c r="O16" s="6">
        <f t="shared" si="0"/>
        <v>1</v>
      </c>
      <c r="P16" s="10">
        <f t="shared" si="1"/>
        <v>0</v>
      </c>
      <c r="Q16" s="10">
        <f t="shared" si="2"/>
        <v>0</v>
      </c>
      <c r="R16" s="10">
        <f t="shared" si="3"/>
        <v>0</v>
      </c>
      <c r="T16" s="6">
        <v>1</v>
      </c>
      <c r="U16" s="6" t="s">
        <v>38</v>
      </c>
      <c r="W16" s="6">
        <v>1</v>
      </c>
      <c r="X16" s="6">
        <v>1</v>
      </c>
      <c r="Y16" s="6" t="s">
        <v>568</v>
      </c>
      <c r="Z16" s="9" t="s">
        <v>178</v>
      </c>
    </row>
    <row r="17" spans="1:26" s="6" customFormat="1">
      <c r="A17" s="2" t="s">
        <v>848</v>
      </c>
      <c r="B17" s="7">
        <v>1.1000000000000001</v>
      </c>
      <c r="C17" s="4" t="s">
        <v>986</v>
      </c>
      <c r="D17" s="8" t="s">
        <v>242</v>
      </c>
      <c r="E17" s="6" t="s">
        <v>636</v>
      </c>
      <c r="F17" s="6" t="s">
        <v>3</v>
      </c>
      <c r="G17" s="6" t="s">
        <v>97</v>
      </c>
      <c r="H17" s="6" t="s">
        <v>2</v>
      </c>
      <c r="I17" s="6" t="s">
        <v>7</v>
      </c>
      <c r="J17" s="10">
        <v>1</v>
      </c>
      <c r="K17" s="10"/>
      <c r="L17" s="10"/>
      <c r="M17" s="10"/>
      <c r="N17" s="10"/>
      <c r="O17" s="6">
        <f t="shared" si="0"/>
        <v>1</v>
      </c>
      <c r="P17" s="10">
        <f t="shared" si="1"/>
        <v>0</v>
      </c>
      <c r="Q17" s="10">
        <f t="shared" si="2"/>
        <v>0</v>
      </c>
      <c r="R17" s="10">
        <f t="shared" si="3"/>
        <v>0</v>
      </c>
      <c r="S17" s="6" t="s">
        <v>338</v>
      </c>
      <c r="T17" s="6">
        <v>1</v>
      </c>
      <c r="U17" s="6" t="s">
        <v>41</v>
      </c>
      <c r="W17" s="6">
        <v>1</v>
      </c>
      <c r="Y17" s="6" t="s">
        <v>568</v>
      </c>
      <c r="Z17" s="9" t="s">
        <v>178</v>
      </c>
    </row>
    <row r="18" spans="1:26" s="6" customFormat="1">
      <c r="A18" s="2" t="s">
        <v>73</v>
      </c>
      <c r="B18" s="6">
        <v>1.43</v>
      </c>
      <c r="C18" s="4" t="s">
        <v>847</v>
      </c>
      <c r="D18" s="8" t="s">
        <v>269</v>
      </c>
      <c r="E18" s="6" t="s">
        <v>636</v>
      </c>
      <c r="F18" s="6" t="s">
        <v>3</v>
      </c>
      <c r="H18" s="6" t="s">
        <v>2</v>
      </c>
      <c r="I18" s="6" t="s">
        <v>7</v>
      </c>
      <c r="J18" s="10">
        <v>1</v>
      </c>
      <c r="K18" s="10"/>
      <c r="L18" s="10"/>
      <c r="M18" s="10"/>
      <c r="N18" s="10"/>
      <c r="O18" s="6">
        <f t="shared" si="0"/>
        <v>1</v>
      </c>
      <c r="P18" s="10">
        <f t="shared" si="1"/>
        <v>0</v>
      </c>
      <c r="Q18" s="10">
        <f t="shared" si="2"/>
        <v>0</v>
      </c>
      <c r="R18" s="10">
        <f t="shared" si="3"/>
        <v>0</v>
      </c>
      <c r="S18" s="6" t="s">
        <v>578</v>
      </c>
      <c r="T18" s="6">
        <v>1</v>
      </c>
      <c r="U18" s="6" t="s">
        <v>41</v>
      </c>
      <c r="W18" s="6">
        <v>1</v>
      </c>
      <c r="X18" s="6">
        <v>1</v>
      </c>
      <c r="Y18" s="6" t="s">
        <v>568</v>
      </c>
      <c r="Z18" s="9" t="s">
        <v>179</v>
      </c>
    </row>
    <row r="19" spans="1:26" s="6" customFormat="1">
      <c r="A19" s="2" t="s">
        <v>85</v>
      </c>
      <c r="B19" s="10">
        <v>8.36</v>
      </c>
      <c r="C19" s="4" t="s">
        <v>827</v>
      </c>
      <c r="D19" s="8" t="s">
        <v>256</v>
      </c>
      <c r="E19" s="6" t="s">
        <v>636</v>
      </c>
      <c r="F19" s="10" t="s">
        <v>3</v>
      </c>
      <c r="G19" s="16"/>
      <c r="H19" s="10" t="s">
        <v>2</v>
      </c>
      <c r="J19" s="10">
        <v>1</v>
      </c>
      <c r="K19" s="10"/>
      <c r="L19" s="10"/>
      <c r="M19" s="10"/>
      <c r="N19" s="10"/>
      <c r="O19" s="6">
        <f t="shared" si="0"/>
        <v>1</v>
      </c>
      <c r="P19" s="10">
        <f t="shared" si="1"/>
        <v>0</v>
      </c>
      <c r="Q19" s="10">
        <f t="shared" si="2"/>
        <v>0</v>
      </c>
      <c r="R19" s="10">
        <f t="shared" si="3"/>
        <v>0</v>
      </c>
      <c r="S19" s="10" t="s">
        <v>571</v>
      </c>
      <c r="T19" s="10"/>
      <c r="U19" s="10"/>
      <c r="V19" s="10">
        <v>1</v>
      </c>
      <c r="Y19" s="6" t="s">
        <v>572</v>
      </c>
      <c r="Z19" s="9" t="s">
        <v>181</v>
      </c>
    </row>
    <row r="20" spans="1:26" s="6" customFormat="1">
      <c r="A20" s="2" t="s">
        <v>93</v>
      </c>
      <c r="B20" s="6">
        <v>0.17</v>
      </c>
      <c r="C20" s="4" t="s">
        <v>874</v>
      </c>
      <c r="D20" s="8" t="s">
        <v>248</v>
      </c>
      <c r="E20" s="6" t="s">
        <v>636</v>
      </c>
      <c r="F20" s="6" t="s">
        <v>3</v>
      </c>
      <c r="H20" s="6" t="s">
        <v>2</v>
      </c>
      <c r="I20" s="6" t="s">
        <v>12</v>
      </c>
      <c r="J20" s="10">
        <v>1</v>
      </c>
      <c r="K20" s="10"/>
      <c r="L20" s="10"/>
      <c r="M20" s="10"/>
      <c r="N20" s="10"/>
      <c r="O20" s="6">
        <f t="shared" si="0"/>
        <v>1</v>
      </c>
      <c r="P20" s="10">
        <f t="shared" si="1"/>
        <v>0</v>
      </c>
      <c r="Q20" s="10">
        <f t="shared" si="2"/>
        <v>0</v>
      </c>
      <c r="R20" s="10">
        <f t="shared" si="3"/>
        <v>0</v>
      </c>
      <c r="S20" s="6" t="s">
        <v>578</v>
      </c>
      <c r="X20" s="6">
        <v>1</v>
      </c>
      <c r="Y20" s="6" t="s">
        <v>568</v>
      </c>
      <c r="Z20" s="9" t="s">
        <v>184</v>
      </c>
    </row>
    <row r="21" spans="1:26" s="6" customFormat="1">
      <c r="A21" s="2" t="s">
        <v>886</v>
      </c>
      <c r="B21" s="7">
        <v>2.2000000000000002</v>
      </c>
      <c r="C21" s="4" t="s">
        <v>887</v>
      </c>
      <c r="D21" s="8" t="s">
        <v>293</v>
      </c>
      <c r="E21" s="6" t="s">
        <v>636</v>
      </c>
      <c r="F21" s="6" t="s">
        <v>3</v>
      </c>
      <c r="G21" s="6" t="s">
        <v>97</v>
      </c>
      <c r="H21" s="6" t="s">
        <v>2</v>
      </c>
      <c r="I21" s="6" t="s">
        <v>98</v>
      </c>
      <c r="J21" s="10">
        <v>1</v>
      </c>
      <c r="K21" s="10"/>
      <c r="L21" s="10"/>
      <c r="M21" s="28" t="s">
        <v>1115</v>
      </c>
      <c r="N21" s="10"/>
      <c r="O21" s="6">
        <f t="shared" si="0"/>
        <v>1</v>
      </c>
      <c r="P21" s="10">
        <f t="shared" si="1"/>
        <v>0</v>
      </c>
      <c r="Q21" s="10">
        <f t="shared" si="2"/>
        <v>0</v>
      </c>
      <c r="R21" s="10">
        <f t="shared" si="3"/>
        <v>0</v>
      </c>
      <c r="X21" s="6">
        <v>1</v>
      </c>
      <c r="Y21" s="6" t="s">
        <v>568</v>
      </c>
      <c r="Z21" s="9" t="s">
        <v>316</v>
      </c>
    </row>
    <row r="22" spans="1:26" s="6" customFormat="1">
      <c r="A22" s="2" t="s">
        <v>136</v>
      </c>
      <c r="B22" s="6">
        <v>1.46</v>
      </c>
      <c r="C22" s="4" t="s">
        <v>932</v>
      </c>
      <c r="D22" s="8" t="s">
        <v>306</v>
      </c>
      <c r="E22" s="6" t="s">
        <v>636</v>
      </c>
      <c r="F22" s="6" t="s">
        <v>3</v>
      </c>
      <c r="H22" s="6" t="s">
        <v>2</v>
      </c>
      <c r="J22" s="10">
        <v>1</v>
      </c>
      <c r="K22" s="10"/>
      <c r="L22" s="10"/>
      <c r="M22" s="10"/>
      <c r="N22" s="10"/>
      <c r="O22" s="6">
        <f t="shared" si="0"/>
        <v>1</v>
      </c>
      <c r="P22" s="10">
        <f t="shared" si="1"/>
        <v>0</v>
      </c>
      <c r="Q22" s="10">
        <f t="shared" si="2"/>
        <v>0</v>
      </c>
      <c r="R22" s="10">
        <f t="shared" si="3"/>
        <v>0</v>
      </c>
      <c r="V22" s="6">
        <v>0</v>
      </c>
      <c r="Y22" s="6" t="s">
        <v>570</v>
      </c>
      <c r="Z22" s="9" t="s">
        <v>191</v>
      </c>
    </row>
    <row r="23" spans="1:26" s="6" customFormat="1">
      <c r="A23" s="2" t="s">
        <v>146</v>
      </c>
      <c r="B23" s="6">
        <v>0.06</v>
      </c>
      <c r="C23" s="4" t="s">
        <v>803</v>
      </c>
      <c r="D23" s="8" t="s">
        <v>255</v>
      </c>
      <c r="E23" s="6" t="s">
        <v>636</v>
      </c>
      <c r="F23" s="6" t="s">
        <v>3</v>
      </c>
      <c r="H23" s="6" t="s">
        <v>2</v>
      </c>
      <c r="I23" s="6" t="s">
        <v>12</v>
      </c>
      <c r="J23" s="10">
        <v>1</v>
      </c>
      <c r="K23" s="10"/>
      <c r="L23" s="10"/>
      <c r="M23" s="10"/>
      <c r="N23" s="10"/>
      <c r="O23" s="6">
        <f t="shared" si="0"/>
        <v>1</v>
      </c>
      <c r="P23" s="10">
        <f t="shared" si="1"/>
        <v>0</v>
      </c>
      <c r="Q23" s="10">
        <f t="shared" si="2"/>
        <v>0</v>
      </c>
      <c r="R23" s="10">
        <f t="shared" si="3"/>
        <v>0</v>
      </c>
      <c r="S23" s="6" t="s">
        <v>578</v>
      </c>
      <c r="W23" s="6">
        <v>1</v>
      </c>
      <c r="X23" s="6">
        <v>1</v>
      </c>
      <c r="Y23" s="6" t="s">
        <v>568</v>
      </c>
      <c r="Z23" s="9" t="s">
        <v>193</v>
      </c>
    </row>
    <row r="24" spans="1:26" s="6" customFormat="1">
      <c r="A24" s="2" t="s">
        <v>490</v>
      </c>
      <c r="B24" s="6">
        <v>11.13</v>
      </c>
      <c r="C24" s="4" t="s">
        <v>956</v>
      </c>
      <c r="D24" s="8" t="s">
        <v>491</v>
      </c>
      <c r="E24" s="6" t="s">
        <v>636</v>
      </c>
      <c r="F24" s="6" t="s">
        <v>3</v>
      </c>
      <c r="H24" s="6" t="s">
        <v>2</v>
      </c>
      <c r="J24" s="10">
        <v>1</v>
      </c>
      <c r="K24" s="10"/>
      <c r="L24" s="10"/>
      <c r="M24" s="10"/>
      <c r="N24" s="10"/>
      <c r="O24" s="6">
        <f t="shared" si="0"/>
        <v>1</v>
      </c>
      <c r="P24" s="10">
        <f t="shared" si="1"/>
        <v>0</v>
      </c>
      <c r="Q24" s="10">
        <f t="shared" si="2"/>
        <v>0</v>
      </c>
      <c r="R24" s="10">
        <f t="shared" si="3"/>
        <v>0</v>
      </c>
      <c r="Y24" s="6" t="s">
        <v>572</v>
      </c>
      <c r="Z24" s="9" t="s">
        <v>633</v>
      </c>
    </row>
    <row r="25" spans="1:26" s="6" customFormat="1">
      <c r="A25" s="2" t="s">
        <v>1077</v>
      </c>
      <c r="B25" s="1"/>
      <c r="C25" s="1"/>
      <c r="D25" s="4" t="s">
        <v>1051</v>
      </c>
      <c r="F25" s="1" t="s">
        <v>3</v>
      </c>
      <c r="G25" s="1"/>
      <c r="H25" s="1" t="s">
        <v>2</v>
      </c>
      <c r="I25" s="1" t="s">
        <v>12</v>
      </c>
      <c r="J25" s="5">
        <v>1</v>
      </c>
      <c r="K25" s="5"/>
      <c r="L25" s="5"/>
      <c r="M25" s="5"/>
      <c r="N25" s="5"/>
      <c r="O25" s="6">
        <f t="shared" si="0"/>
        <v>1</v>
      </c>
      <c r="P25" s="10">
        <f t="shared" si="1"/>
        <v>0</v>
      </c>
      <c r="Q25" s="10">
        <f t="shared" si="2"/>
        <v>0</v>
      </c>
      <c r="R25" s="10">
        <f t="shared" si="3"/>
        <v>0</v>
      </c>
      <c r="S25" s="1"/>
      <c r="T25" s="1"/>
      <c r="U25" s="1"/>
      <c r="V25" s="1"/>
      <c r="W25" s="1"/>
      <c r="X25" s="1"/>
      <c r="Y25" s="1"/>
      <c r="Z25" s="9" t="s">
        <v>633</v>
      </c>
    </row>
    <row r="26" spans="1:26" s="6" customFormat="1">
      <c r="A26" s="2" t="s">
        <v>507</v>
      </c>
      <c r="B26" s="7">
        <v>10.5</v>
      </c>
      <c r="C26" s="4" t="s">
        <v>413</v>
      </c>
      <c r="D26" s="8" t="s">
        <v>413</v>
      </c>
      <c r="E26" s="6" t="s">
        <v>638</v>
      </c>
      <c r="F26" s="6" t="s">
        <v>3</v>
      </c>
      <c r="H26" s="6" t="s">
        <v>558</v>
      </c>
      <c r="J26" s="10">
        <v>0</v>
      </c>
      <c r="K26" s="10"/>
      <c r="L26" s="10"/>
      <c r="M26" s="10"/>
      <c r="O26" s="6">
        <f t="shared" si="0"/>
        <v>1</v>
      </c>
      <c r="P26" s="10">
        <f t="shared" si="1"/>
        <v>0</v>
      </c>
      <c r="Q26" s="10">
        <f t="shared" si="2"/>
        <v>0</v>
      </c>
      <c r="R26" s="10">
        <f t="shared" si="3"/>
        <v>0</v>
      </c>
      <c r="Y26" s="6" t="s">
        <v>568</v>
      </c>
      <c r="Z26" s="9" t="s">
        <v>176</v>
      </c>
    </row>
    <row r="27" spans="1:26" s="6" customFormat="1">
      <c r="A27" s="2" t="s">
        <v>481</v>
      </c>
      <c r="B27" s="7">
        <v>0.24</v>
      </c>
      <c r="C27" s="4" t="s">
        <v>238</v>
      </c>
      <c r="D27" s="8" t="s">
        <v>238</v>
      </c>
      <c r="E27" s="6" t="s">
        <v>638</v>
      </c>
      <c r="F27" s="6" t="s">
        <v>559</v>
      </c>
      <c r="H27" s="6" t="s">
        <v>558</v>
      </c>
      <c r="I27" s="6" t="s">
        <v>12</v>
      </c>
      <c r="J27" s="10">
        <v>1</v>
      </c>
      <c r="K27" s="10"/>
      <c r="L27" s="10"/>
      <c r="M27" s="10"/>
      <c r="N27" s="10"/>
      <c r="O27" s="6">
        <f t="shared" si="0"/>
        <v>1</v>
      </c>
      <c r="P27" s="10">
        <f t="shared" si="1"/>
        <v>0</v>
      </c>
      <c r="Q27" s="10">
        <f t="shared" si="2"/>
        <v>0</v>
      </c>
      <c r="R27" s="10">
        <f t="shared" si="3"/>
        <v>0</v>
      </c>
      <c r="Y27" s="6" t="s">
        <v>568</v>
      </c>
      <c r="Z27" s="9" t="s">
        <v>186</v>
      </c>
    </row>
    <row r="28" spans="1:26" s="6" customFormat="1">
      <c r="A28" s="2" t="s">
        <v>561</v>
      </c>
      <c r="B28" s="6">
        <v>0.25</v>
      </c>
      <c r="C28" s="4" t="s">
        <v>752</v>
      </c>
      <c r="D28" s="8" t="s">
        <v>254</v>
      </c>
      <c r="E28" s="6" t="s">
        <v>636</v>
      </c>
      <c r="F28" s="6" t="s">
        <v>2</v>
      </c>
      <c r="G28" s="6" t="s">
        <v>7</v>
      </c>
      <c r="H28" s="6" t="s">
        <v>3</v>
      </c>
      <c r="J28" s="10">
        <v>0</v>
      </c>
      <c r="K28" s="10"/>
      <c r="L28" s="10"/>
      <c r="M28" s="10"/>
      <c r="N28" s="10"/>
      <c r="O28" s="6">
        <f t="shared" si="0"/>
        <v>1</v>
      </c>
      <c r="P28" s="10">
        <f t="shared" si="1"/>
        <v>0</v>
      </c>
      <c r="Q28" s="10">
        <f t="shared" si="2"/>
        <v>1</v>
      </c>
      <c r="R28" s="10">
        <f t="shared" si="3"/>
        <v>0</v>
      </c>
      <c r="S28" s="6" t="s">
        <v>10</v>
      </c>
      <c r="T28" s="6">
        <v>1</v>
      </c>
      <c r="U28" s="6" t="s">
        <v>38</v>
      </c>
      <c r="V28" s="6">
        <v>1</v>
      </c>
      <c r="Y28" s="6" t="s">
        <v>563</v>
      </c>
      <c r="Z28" s="9" t="s">
        <v>170</v>
      </c>
    </row>
    <row r="29" spans="1:26" s="6" customFormat="1">
      <c r="A29" s="2" t="s">
        <v>49</v>
      </c>
      <c r="B29" s="6">
        <v>9.1199999999999992</v>
      </c>
      <c r="C29" s="4" t="s">
        <v>975</v>
      </c>
      <c r="D29" s="8" t="s">
        <v>255</v>
      </c>
      <c r="E29" s="6" t="s">
        <v>636</v>
      </c>
      <c r="F29" s="6" t="s">
        <v>2</v>
      </c>
      <c r="G29" s="6" t="s">
        <v>7</v>
      </c>
      <c r="H29" s="6" t="s">
        <v>3</v>
      </c>
      <c r="J29" s="10">
        <v>0</v>
      </c>
      <c r="K29" s="10"/>
      <c r="L29" s="10"/>
      <c r="M29" s="10"/>
      <c r="N29" s="10"/>
      <c r="O29" s="6">
        <f t="shared" si="0"/>
        <v>1</v>
      </c>
      <c r="P29" s="10">
        <f t="shared" si="1"/>
        <v>0</v>
      </c>
      <c r="Q29" s="10">
        <f t="shared" si="2"/>
        <v>1</v>
      </c>
      <c r="R29" s="10">
        <f t="shared" si="3"/>
        <v>0</v>
      </c>
      <c r="T29" s="6">
        <v>1</v>
      </c>
      <c r="U29" s="6" t="s">
        <v>38</v>
      </c>
      <c r="V29" s="6">
        <v>1</v>
      </c>
      <c r="X29" s="6">
        <v>1</v>
      </c>
      <c r="Y29" s="6" t="s">
        <v>563</v>
      </c>
      <c r="Z29" s="9" t="s">
        <v>176</v>
      </c>
    </row>
    <row r="30" spans="1:26" s="6" customFormat="1">
      <c r="A30" s="2" t="s">
        <v>415</v>
      </c>
      <c r="B30" s="7">
        <v>4.01</v>
      </c>
      <c r="C30" s="4" t="s">
        <v>795</v>
      </c>
      <c r="D30" s="8" t="s">
        <v>998</v>
      </c>
      <c r="E30" s="6" t="s">
        <v>636</v>
      </c>
      <c r="F30" s="6" t="s">
        <v>2</v>
      </c>
      <c r="G30" s="6" t="s">
        <v>12</v>
      </c>
      <c r="H30" s="6" t="s">
        <v>3</v>
      </c>
      <c r="J30" s="10">
        <v>0</v>
      </c>
      <c r="K30" s="10"/>
      <c r="L30" s="10"/>
      <c r="M30" s="10"/>
      <c r="N30" s="10"/>
      <c r="O30" s="6">
        <f t="shared" si="0"/>
        <v>1</v>
      </c>
      <c r="P30" s="10">
        <f t="shared" si="1"/>
        <v>1</v>
      </c>
      <c r="Q30" s="10">
        <f t="shared" si="2"/>
        <v>0</v>
      </c>
      <c r="R30" s="10">
        <f t="shared" si="3"/>
        <v>0</v>
      </c>
      <c r="S30" s="6" t="s">
        <v>417</v>
      </c>
      <c r="Y30" s="6" t="s">
        <v>563</v>
      </c>
      <c r="Z30" s="9" t="s">
        <v>180</v>
      </c>
    </row>
    <row r="31" spans="1:26" s="6" customFormat="1">
      <c r="A31" s="2" t="s">
        <v>384</v>
      </c>
      <c r="B31" s="7">
        <v>0.2</v>
      </c>
      <c r="C31" s="4" t="s">
        <v>747</v>
      </c>
      <c r="D31" s="8" t="s">
        <v>371</v>
      </c>
      <c r="E31" s="6" t="s">
        <v>636</v>
      </c>
      <c r="F31" s="6" t="s">
        <v>2</v>
      </c>
      <c r="G31" s="6" t="s">
        <v>12</v>
      </c>
      <c r="H31" s="6" t="s">
        <v>3</v>
      </c>
      <c r="J31" s="10">
        <v>1</v>
      </c>
      <c r="K31" s="10"/>
      <c r="L31" s="10"/>
      <c r="M31" s="10"/>
      <c r="N31" s="10"/>
      <c r="O31" s="6">
        <f t="shared" si="0"/>
        <v>1</v>
      </c>
      <c r="P31" s="10">
        <f t="shared" si="1"/>
        <v>1</v>
      </c>
      <c r="Q31" s="10">
        <f t="shared" si="2"/>
        <v>0</v>
      </c>
      <c r="R31" s="10">
        <f t="shared" si="3"/>
        <v>0</v>
      </c>
      <c r="Y31" s="6" t="s">
        <v>562</v>
      </c>
      <c r="Z31" s="9" t="s">
        <v>169</v>
      </c>
    </row>
    <row r="32" spans="1:26" s="6" customFormat="1">
      <c r="A32" s="2" t="s">
        <v>6</v>
      </c>
      <c r="B32" s="6">
        <v>0.44</v>
      </c>
      <c r="C32" s="4" t="s">
        <v>114</v>
      </c>
      <c r="D32" s="8" t="s">
        <v>114</v>
      </c>
      <c r="E32" s="6" t="s">
        <v>636</v>
      </c>
      <c r="F32" s="6" t="s">
        <v>2</v>
      </c>
      <c r="G32" s="6" t="s">
        <v>7</v>
      </c>
      <c r="H32" s="6" t="s">
        <v>3</v>
      </c>
      <c r="J32" s="10">
        <v>1</v>
      </c>
      <c r="K32" s="10"/>
      <c r="L32" s="10"/>
      <c r="M32" s="10"/>
      <c r="N32" s="10"/>
      <c r="O32" s="6">
        <f t="shared" si="0"/>
        <v>1</v>
      </c>
      <c r="P32" s="10">
        <f t="shared" si="1"/>
        <v>0</v>
      </c>
      <c r="Q32" s="10">
        <f t="shared" si="2"/>
        <v>1</v>
      </c>
      <c r="R32" s="10">
        <f t="shared" si="3"/>
        <v>0</v>
      </c>
      <c r="S32" s="6" t="s">
        <v>9</v>
      </c>
      <c r="T32" s="6">
        <v>1</v>
      </c>
      <c r="U32" s="6" t="s">
        <v>40</v>
      </c>
      <c r="Y32" s="6" t="s">
        <v>563</v>
      </c>
      <c r="Z32" s="9" t="s">
        <v>169</v>
      </c>
    </row>
    <row r="33" spans="1:26" s="6" customFormat="1">
      <c r="A33" s="2" t="s">
        <v>590</v>
      </c>
      <c r="B33" s="6">
        <v>6.56</v>
      </c>
      <c r="C33" s="4" t="s">
        <v>114</v>
      </c>
      <c r="D33" s="8" t="s">
        <v>114</v>
      </c>
      <c r="E33" s="6" t="s">
        <v>636</v>
      </c>
      <c r="F33" s="6" t="s">
        <v>2</v>
      </c>
      <c r="G33" s="6" t="s">
        <v>12</v>
      </c>
      <c r="H33" s="6" t="s">
        <v>3</v>
      </c>
      <c r="J33" s="10">
        <v>1</v>
      </c>
      <c r="K33" s="10"/>
      <c r="L33" s="10"/>
      <c r="M33" s="10"/>
      <c r="N33" s="10"/>
      <c r="O33" s="6">
        <f t="shared" si="0"/>
        <v>1</v>
      </c>
      <c r="P33" s="10">
        <f t="shared" si="1"/>
        <v>1</v>
      </c>
      <c r="Q33" s="10">
        <f t="shared" si="2"/>
        <v>0</v>
      </c>
      <c r="R33" s="10">
        <f t="shared" si="3"/>
        <v>0</v>
      </c>
      <c r="T33" s="6">
        <v>1</v>
      </c>
      <c r="U33" s="6" t="s">
        <v>39</v>
      </c>
      <c r="Y33" s="6" t="s">
        <v>563</v>
      </c>
      <c r="Z33" s="9" t="s">
        <v>235</v>
      </c>
    </row>
    <row r="34" spans="1:26" s="6" customFormat="1">
      <c r="A34" s="2" t="s">
        <v>768</v>
      </c>
      <c r="B34" s="6">
        <v>9.5399999999999991</v>
      </c>
      <c r="C34" s="4" t="s">
        <v>769</v>
      </c>
      <c r="D34" s="8" t="s">
        <v>239</v>
      </c>
      <c r="E34" s="6" t="s">
        <v>636</v>
      </c>
      <c r="F34" s="6" t="s">
        <v>2</v>
      </c>
      <c r="H34" s="6" t="s">
        <v>3</v>
      </c>
      <c r="I34" s="6" t="s">
        <v>20</v>
      </c>
      <c r="J34" s="10">
        <v>1</v>
      </c>
      <c r="K34" s="10"/>
      <c r="L34" s="10"/>
      <c r="M34" s="10"/>
      <c r="N34" s="10"/>
      <c r="O34" s="6">
        <f t="shared" si="0"/>
        <v>1</v>
      </c>
      <c r="P34" s="10">
        <f t="shared" si="1"/>
        <v>0</v>
      </c>
      <c r="Q34" s="10">
        <f t="shared" si="2"/>
        <v>0</v>
      </c>
      <c r="R34" s="10">
        <f t="shared" si="3"/>
        <v>0</v>
      </c>
      <c r="S34" s="6" t="s">
        <v>330</v>
      </c>
      <c r="T34" s="6">
        <v>1</v>
      </c>
      <c r="U34" s="6" t="s">
        <v>38</v>
      </c>
      <c r="V34" s="6">
        <v>1</v>
      </c>
      <c r="Y34" s="6" t="s">
        <v>563</v>
      </c>
      <c r="Z34" s="9" t="s">
        <v>235</v>
      </c>
    </row>
    <row r="35" spans="1:26" s="6" customFormat="1">
      <c r="A35" s="2" t="s">
        <v>770</v>
      </c>
      <c r="B35" s="6">
        <v>10.18</v>
      </c>
      <c r="C35" s="4" t="s">
        <v>769</v>
      </c>
      <c r="D35" s="8" t="s">
        <v>239</v>
      </c>
      <c r="E35" s="6" t="s">
        <v>636</v>
      </c>
      <c r="F35" s="6" t="s">
        <v>2</v>
      </c>
      <c r="H35" s="6" t="s">
        <v>3</v>
      </c>
      <c r="I35" s="6" t="s">
        <v>20</v>
      </c>
      <c r="J35" s="10">
        <v>1</v>
      </c>
      <c r="K35" s="10"/>
      <c r="L35" s="10"/>
      <c r="M35" s="10"/>
      <c r="N35" s="10"/>
      <c r="O35" s="6">
        <f t="shared" si="0"/>
        <v>1</v>
      </c>
      <c r="P35" s="10">
        <f t="shared" si="1"/>
        <v>0</v>
      </c>
      <c r="Q35" s="10">
        <f t="shared" si="2"/>
        <v>0</v>
      </c>
      <c r="R35" s="10">
        <f t="shared" si="3"/>
        <v>0</v>
      </c>
      <c r="S35" s="6" t="s">
        <v>330</v>
      </c>
      <c r="T35" s="6">
        <v>1</v>
      </c>
      <c r="U35" s="6" t="s">
        <v>38</v>
      </c>
      <c r="V35" s="6">
        <v>1</v>
      </c>
      <c r="X35" s="6">
        <v>1</v>
      </c>
      <c r="Y35" s="6" t="s">
        <v>566</v>
      </c>
      <c r="Z35" s="9" t="s">
        <v>235</v>
      </c>
    </row>
    <row r="36" spans="1:26" s="6" customFormat="1">
      <c r="A36" s="2" t="s">
        <v>771</v>
      </c>
      <c r="B36" s="6">
        <v>10.24</v>
      </c>
      <c r="C36" s="4" t="s">
        <v>769</v>
      </c>
      <c r="D36" s="8" t="s">
        <v>239</v>
      </c>
      <c r="E36" s="6" t="s">
        <v>636</v>
      </c>
      <c r="F36" s="6" t="s">
        <v>2</v>
      </c>
      <c r="H36" s="6" t="s">
        <v>3</v>
      </c>
      <c r="I36" s="6" t="s">
        <v>20</v>
      </c>
      <c r="J36" s="10">
        <v>1</v>
      </c>
      <c r="K36" s="10"/>
      <c r="L36" s="10"/>
      <c r="M36" s="10"/>
      <c r="N36" s="10"/>
      <c r="O36" s="6">
        <f t="shared" si="0"/>
        <v>1</v>
      </c>
      <c r="P36" s="10">
        <f t="shared" si="1"/>
        <v>0</v>
      </c>
      <c r="Q36" s="10">
        <f t="shared" si="2"/>
        <v>0</v>
      </c>
      <c r="R36" s="10">
        <f t="shared" si="3"/>
        <v>0</v>
      </c>
      <c r="T36" s="6">
        <v>1</v>
      </c>
      <c r="U36" s="6" t="s">
        <v>39</v>
      </c>
      <c r="Y36" s="6" t="s">
        <v>563</v>
      </c>
      <c r="Z36" s="9" t="s">
        <v>235</v>
      </c>
    </row>
    <row r="37" spans="1:26" s="6" customFormat="1">
      <c r="A37" s="2" t="s">
        <v>783</v>
      </c>
      <c r="B37" s="6">
        <v>1.51</v>
      </c>
      <c r="C37" s="4" t="s">
        <v>785</v>
      </c>
      <c r="D37" s="8" t="s">
        <v>305</v>
      </c>
      <c r="E37" s="6" t="s">
        <v>636</v>
      </c>
      <c r="F37" s="6" t="s">
        <v>2</v>
      </c>
      <c r="G37" s="6" t="s">
        <v>12</v>
      </c>
      <c r="H37" s="6" t="s">
        <v>3</v>
      </c>
      <c r="I37" s="6" t="s">
        <v>449</v>
      </c>
      <c r="J37" s="10">
        <v>1</v>
      </c>
      <c r="K37" s="10"/>
      <c r="L37" s="10"/>
      <c r="M37" s="10"/>
      <c r="N37" s="10"/>
      <c r="O37" s="6">
        <f t="shared" si="0"/>
        <v>1</v>
      </c>
      <c r="P37" s="10">
        <f t="shared" si="1"/>
        <v>1</v>
      </c>
      <c r="Q37" s="10">
        <f t="shared" si="2"/>
        <v>0</v>
      </c>
      <c r="R37" s="10">
        <f t="shared" si="3"/>
        <v>0</v>
      </c>
      <c r="W37" s="10"/>
      <c r="Y37" s="6" t="s">
        <v>563</v>
      </c>
      <c r="Z37" s="9" t="s">
        <v>236</v>
      </c>
    </row>
    <row r="38" spans="1:26" s="6" customFormat="1">
      <c r="A38" s="2" t="s">
        <v>352</v>
      </c>
      <c r="B38" s="7">
        <v>4.2</v>
      </c>
      <c r="C38" s="4" t="s">
        <v>114</v>
      </c>
      <c r="D38" s="8" t="s">
        <v>114</v>
      </c>
      <c r="E38" s="6" t="s">
        <v>636</v>
      </c>
      <c r="F38" s="6" t="s">
        <v>2</v>
      </c>
      <c r="G38" s="6" t="s">
        <v>12</v>
      </c>
      <c r="H38" s="6" t="s">
        <v>3</v>
      </c>
      <c r="J38" s="10">
        <v>1</v>
      </c>
      <c r="K38" s="10"/>
      <c r="L38" s="10"/>
      <c r="M38" s="10"/>
      <c r="N38" s="10"/>
      <c r="O38" s="6">
        <f t="shared" si="0"/>
        <v>1</v>
      </c>
      <c r="P38" s="10">
        <f t="shared" si="1"/>
        <v>1</v>
      </c>
      <c r="Q38" s="10">
        <f t="shared" si="2"/>
        <v>0</v>
      </c>
      <c r="R38" s="10">
        <f t="shared" si="3"/>
        <v>0</v>
      </c>
      <c r="T38" s="6">
        <v>1</v>
      </c>
      <c r="U38" s="6" t="s">
        <v>41</v>
      </c>
      <c r="V38" s="6">
        <v>1</v>
      </c>
      <c r="Y38" s="6" t="s">
        <v>563</v>
      </c>
      <c r="Z38" s="9" t="s">
        <v>236</v>
      </c>
    </row>
    <row r="39" spans="1:26" s="6" customFormat="1">
      <c r="A39" s="2" t="s">
        <v>404</v>
      </c>
      <c r="B39" s="6">
        <v>6.19</v>
      </c>
      <c r="C39" s="4" t="s">
        <v>114</v>
      </c>
      <c r="D39" s="8" t="s">
        <v>114</v>
      </c>
      <c r="E39" s="6" t="s">
        <v>636</v>
      </c>
      <c r="F39" s="6" t="s">
        <v>2</v>
      </c>
      <c r="G39" s="6" t="s">
        <v>12</v>
      </c>
      <c r="H39" s="6" t="s">
        <v>3</v>
      </c>
      <c r="J39" s="10">
        <v>1</v>
      </c>
      <c r="K39" s="10"/>
      <c r="L39" s="10"/>
      <c r="M39" s="10"/>
      <c r="N39" s="10"/>
      <c r="O39" s="6">
        <f t="shared" si="0"/>
        <v>1</v>
      </c>
      <c r="P39" s="10">
        <f t="shared" si="1"/>
        <v>1</v>
      </c>
      <c r="Q39" s="10">
        <f t="shared" si="2"/>
        <v>0</v>
      </c>
      <c r="R39" s="10">
        <f t="shared" si="3"/>
        <v>0</v>
      </c>
      <c r="S39" s="6" t="s">
        <v>405</v>
      </c>
      <c r="Y39" s="6" t="s">
        <v>567</v>
      </c>
      <c r="Z39" s="9" t="s">
        <v>176</v>
      </c>
    </row>
    <row r="40" spans="1:26" s="6" customFormat="1">
      <c r="A40" s="2" t="s">
        <v>48</v>
      </c>
      <c r="B40" s="6">
        <v>8.44</v>
      </c>
      <c r="C40" s="4" t="s">
        <v>831</v>
      </c>
      <c r="D40" s="16" t="s">
        <v>300</v>
      </c>
      <c r="E40" s="6" t="s">
        <v>636</v>
      </c>
      <c r="F40" s="6" t="s">
        <v>2</v>
      </c>
      <c r="H40" s="6" t="s">
        <v>3</v>
      </c>
      <c r="I40" s="6" t="s">
        <v>449</v>
      </c>
      <c r="J40" s="10">
        <v>1</v>
      </c>
      <c r="K40" s="10"/>
      <c r="L40" s="10"/>
      <c r="M40" s="10"/>
      <c r="N40" s="10"/>
      <c r="O40" s="6">
        <f t="shared" si="0"/>
        <v>1</v>
      </c>
      <c r="P40" s="10">
        <f t="shared" si="1"/>
        <v>0</v>
      </c>
      <c r="Q40" s="10">
        <f t="shared" si="2"/>
        <v>0</v>
      </c>
      <c r="R40" s="10">
        <f t="shared" si="3"/>
        <v>0</v>
      </c>
      <c r="T40" s="6">
        <v>1</v>
      </c>
      <c r="U40" s="6" t="s">
        <v>41</v>
      </c>
      <c r="V40" s="6">
        <v>1</v>
      </c>
      <c r="Y40" s="6" t="s">
        <v>563</v>
      </c>
      <c r="Z40" s="9" t="s">
        <v>176</v>
      </c>
    </row>
    <row r="41" spans="1:26" s="6" customFormat="1">
      <c r="A41" s="2" t="s">
        <v>849</v>
      </c>
      <c r="B41" s="6">
        <v>1.38</v>
      </c>
      <c r="C41" s="4" t="s">
        <v>987</v>
      </c>
      <c r="D41" s="8" t="s">
        <v>301</v>
      </c>
      <c r="E41" s="6" t="s">
        <v>636</v>
      </c>
      <c r="F41" s="6" t="s">
        <v>2</v>
      </c>
      <c r="H41" s="6" t="s">
        <v>3</v>
      </c>
      <c r="I41" s="6" t="s">
        <v>20</v>
      </c>
      <c r="J41" s="10">
        <v>1</v>
      </c>
      <c r="K41" s="10"/>
      <c r="L41" s="10"/>
      <c r="M41" s="10"/>
      <c r="N41" s="10"/>
      <c r="O41" s="6">
        <f t="shared" si="0"/>
        <v>1</v>
      </c>
      <c r="P41" s="10">
        <f t="shared" si="1"/>
        <v>0</v>
      </c>
      <c r="Q41" s="10">
        <f t="shared" si="2"/>
        <v>0</v>
      </c>
      <c r="R41" s="10">
        <f t="shared" si="3"/>
        <v>0</v>
      </c>
      <c r="T41" s="6">
        <v>1</v>
      </c>
      <c r="U41" s="6" t="s">
        <v>38</v>
      </c>
      <c r="V41" s="6">
        <v>1</v>
      </c>
      <c r="X41" s="6">
        <v>1</v>
      </c>
      <c r="Y41" s="6" t="s">
        <v>563</v>
      </c>
      <c r="Z41" s="9" t="s">
        <v>178</v>
      </c>
    </row>
    <row r="42" spans="1:26" s="6" customFormat="1">
      <c r="A42" s="2" t="s">
        <v>473</v>
      </c>
      <c r="B42" s="6">
        <v>4.33</v>
      </c>
      <c r="C42" s="4" t="s">
        <v>827</v>
      </c>
      <c r="D42" s="8" t="s">
        <v>256</v>
      </c>
      <c r="E42" s="6" t="s">
        <v>636</v>
      </c>
      <c r="F42" s="6" t="s">
        <v>2</v>
      </c>
      <c r="G42" s="6" t="s">
        <v>12</v>
      </c>
      <c r="H42" s="6" t="s">
        <v>3</v>
      </c>
      <c r="J42" s="10">
        <v>1</v>
      </c>
      <c r="K42" s="10"/>
      <c r="L42" s="10"/>
      <c r="M42" s="10"/>
      <c r="N42" s="10"/>
      <c r="O42" s="6">
        <f t="shared" si="0"/>
        <v>1</v>
      </c>
      <c r="P42" s="10">
        <f t="shared" si="1"/>
        <v>1</v>
      </c>
      <c r="Q42" s="10">
        <f t="shared" si="2"/>
        <v>0</v>
      </c>
      <c r="R42" s="10">
        <f t="shared" si="3"/>
        <v>0</v>
      </c>
      <c r="W42" s="10"/>
      <c r="Y42" s="6" t="s">
        <v>562</v>
      </c>
      <c r="Z42" s="9" t="s">
        <v>181</v>
      </c>
    </row>
    <row r="43" spans="1:26" s="6" customFormat="1">
      <c r="A43" s="2" t="s">
        <v>89</v>
      </c>
      <c r="B43" s="6">
        <v>13.24</v>
      </c>
      <c r="C43" s="4" t="s">
        <v>989</v>
      </c>
      <c r="D43" s="8" t="s">
        <v>469</v>
      </c>
      <c r="E43" s="6" t="s">
        <v>636</v>
      </c>
      <c r="F43" s="6" t="s">
        <v>2</v>
      </c>
      <c r="G43" s="6" t="s">
        <v>7</v>
      </c>
      <c r="H43" s="6" t="s">
        <v>3</v>
      </c>
      <c r="J43" s="10">
        <v>1</v>
      </c>
      <c r="K43" s="10"/>
      <c r="L43" s="10"/>
      <c r="M43" s="10"/>
      <c r="N43" s="10"/>
      <c r="O43" s="6">
        <f t="shared" si="0"/>
        <v>1</v>
      </c>
      <c r="P43" s="10">
        <f t="shared" si="1"/>
        <v>0</v>
      </c>
      <c r="Q43" s="10">
        <f t="shared" si="2"/>
        <v>1</v>
      </c>
      <c r="R43" s="10">
        <f t="shared" si="3"/>
        <v>0</v>
      </c>
      <c r="Y43" s="6" t="s">
        <v>563</v>
      </c>
      <c r="Z43" s="9" t="s">
        <v>181</v>
      </c>
    </row>
    <row r="44" spans="1:26" s="6" customFormat="1">
      <c r="A44" s="2" t="s">
        <v>91</v>
      </c>
      <c r="B44" s="6">
        <v>3.24</v>
      </c>
      <c r="C44" s="4" t="s">
        <v>873</v>
      </c>
      <c r="D44" s="8" t="s">
        <v>258</v>
      </c>
      <c r="E44" s="6" t="s">
        <v>636</v>
      </c>
      <c r="F44" s="6" t="s">
        <v>2</v>
      </c>
      <c r="G44" s="8"/>
      <c r="H44" s="6" t="s">
        <v>3</v>
      </c>
      <c r="J44" s="10">
        <v>1</v>
      </c>
      <c r="K44" s="10"/>
      <c r="L44" s="10"/>
      <c r="M44" s="10"/>
      <c r="N44" s="10"/>
      <c r="O44" s="6">
        <f t="shared" si="0"/>
        <v>1</v>
      </c>
      <c r="P44" s="10">
        <f t="shared" si="1"/>
        <v>0</v>
      </c>
      <c r="Q44" s="10">
        <f t="shared" si="2"/>
        <v>0</v>
      </c>
      <c r="R44" s="10">
        <f t="shared" si="3"/>
        <v>0</v>
      </c>
      <c r="V44" s="6" t="s">
        <v>309</v>
      </c>
      <c r="Y44" s="6" t="s">
        <v>562</v>
      </c>
      <c r="Z44" s="9" t="s">
        <v>182</v>
      </c>
    </row>
    <row r="45" spans="1:26" s="6" customFormat="1">
      <c r="A45" s="2" t="s">
        <v>152</v>
      </c>
      <c r="B45" s="6">
        <v>0.16</v>
      </c>
      <c r="C45" s="4" t="s">
        <v>803</v>
      </c>
      <c r="D45" s="8" t="s">
        <v>255</v>
      </c>
      <c r="E45" s="6" t="s">
        <v>636</v>
      </c>
      <c r="F45" s="6" t="s">
        <v>2</v>
      </c>
      <c r="G45" s="6" t="s">
        <v>12</v>
      </c>
      <c r="H45" s="6" t="s">
        <v>3</v>
      </c>
      <c r="J45" s="10">
        <v>1</v>
      </c>
      <c r="K45" s="10"/>
      <c r="L45" s="10"/>
      <c r="M45" s="10"/>
      <c r="N45" s="10"/>
      <c r="O45" s="6">
        <f t="shared" si="0"/>
        <v>1</v>
      </c>
      <c r="P45" s="10">
        <f t="shared" si="1"/>
        <v>1</v>
      </c>
      <c r="Q45" s="10">
        <f t="shared" si="2"/>
        <v>0</v>
      </c>
      <c r="R45" s="10">
        <f t="shared" si="3"/>
        <v>0</v>
      </c>
      <c r="S45" s="6" t="s">
        <v>106</v>
      </c>
      <c r="V45" s="6" t="s">
        <v>309</v>
      </c>
      <c r="Y45" s="6" t="s">
        <v>562</v>
      </c>
      <c r="Z45" s="9" t="s">
        <v>185</v>
      </c>
    </row>
    <row r="46" spans="1:26" s="6" customFormat="1">
      <c r="A46" s="2" t="s">
        <v>909</v>
      </c>
      <c r="B46" s="6">
        <v>2.46</v>
      </c>
      <c r="C46" s="4" t="s">
        <v>803</v>
      </c>
      <c r="D46" s="8" t="s">
        <v>255</v>
      </c>
      <c r="E46" s="6" t="s">
        <v>636</v>
      </c>
      <c r="F46" s="6" t="s">
        <v>2</v>
      </c>
      <c r="G46" s="6" t="s">
        <v>12</v>
      </c>
      <c r="H46" s="6" t="s">
        <v>3</v>
      </c>
      <c r="J46" s="10">
        <v>1</v>
      </c>
      <c r="K46" s="10"/>
      <c r="L46" s="10"/>
      <c r="M46" s="10"/>
      <c r="N46" s="10"/>
      <c r="O46" s="6">
        <f t="shared" si="0"/>
        <v>1</v>
      </c>
      <c r="P46" s="10">
        <f t="shared" si="1"/>
        <v>1</v>
      </c>
      <c r="Q46" s="10">
        <f t="shared" si="2"/>
        <v>0</v>
      </c>
      <c r="R46" s="10">
        <f t="shared" si="3"/>
        <v>0</v>
      </c>
      <c r="S46" s="6" t="s">
        <v>111</v>
      </c>
      <c r="V46" s="6" t="s">
        <v>309</v>
      </c>
      <c r="Y46" s="6" t="s">
        <v>574</v>
      </c>
      <c r="Z46" s="9" t="s">
        <v>185</v>
      </c>
    </row>
    <row r="47" spans="1:26" s="6" customFormat="1">
      <c r="A47" s="2" t="s">
        <v>123</v>
      </c>
      <c r="B47" s="6">
        <v>1.45</v>
      </c>
      <c r="C47" s="4" t="s">
        <v>920</v>
      </c>
      <c r="D47" s="8" t="s">
        <v>253</v>
      </c>
      <c r="E47" s="6" t="s">
        <v>636</v>
      </c>
      <c r="F47" s="6" t="s">
        <v>2</v>
      </c>
      <c r="G47" s="6" t="s">
        <v>7</v>
      </c>
      <c r="H47" s="6" t="s">
        <v>3</v>
      </c>
      <c r="J47" s="10">
        <v>1</v>
      </c>
      <c r="K47" s="10"/>
      <c r="L47" s="10"/>
      <c r="M47" s="10"/>
      <c r="N47" s="10"/>
      <c r="O47" s="6">
        <f t="shared" si="0"/>
        <v>1</v>
      </c>
      <c r="P47" s="10">
        <f t="shared" si="1"/>
        <v>0</v>
      </c>
      <c r="Q47" s="10">
        <f t="shared" si="2"/>
        <v>1</v>
      </c>
      <c r="R47" s="10">
        <f t="shared" si="3"/>
        <v>0</v>
      </c>
      <c r="S47" s="6" t="s">
        <v>124</v>
      </c>
      <c r="V47" s="6">
        <v>1</v>
      </c>
      <c r="Y47" s="6" t="s">
        <v>562</v>
      </c>
      <c r="Z47" s="9" t="s">
        <v>188</v>
      </c>
    </row>
    <row r="48" spans="1:26" s="6" customFormat="1">
      <c r="A48" s="2" t="s">
        <v>140</v>
      </c>
      <c r="B48" s="6">
        <v>3.32</v>
      </c>
      <c r="C48" s="4" t="s">
        <v>935</v>
      </c>
      <c r="D48" s="8" t="s">
        <v>252</v>
      </c>
      <c r="E48" s="6" t="s">
        <v>636</v>
      </c>
      <c r="F48" s="6" t="s">
        <v>2</v>
      </c>
      <c r="H48" s="6" t="s">
        <v>3</v>
      </c>
      <c r="J48" s="10">
        <v>1</v>
      </c>
      <c r="K48" s="10"/>
      <c r="L48" s="10"/>
      <c r="M48" s="10"/>
      <c r="N48" s="10"/>
      <c r="O48" s="6">
        <f t="shared" si="0"/>
        <v>1</v>
      </c>
      <c r="P48" s="10">
        <f t="shared" si="1"/>
        <v>0</v>
      </c>
      <c r="Q48" s="10">
        <f t="shared" si="2"/>
        <v>0</v>
      </c>
      <c r="R48" s="10">
        <f t="shared" si="3"/>
        <v>0</v>
      </c>
      <c r="V48" s="6">
        <v>0</v>
      </c>
      <c r="Y48" s="6" t="s">
        <v>563</v>
      </c>
      <c r="Z48" s="9" t="s">
        <v>191</v>
      </c>
    </row>
    <row r="49" spans="1:26" s="6" customFormat="1">
      <c r="A49" s="2" t="s">
        <v>140</v>
      </c>
      <c r="B49" s="6">
        <v>3.32</v>
      </c>
      <c r="C49" s="4" t="s">
        <v>802</v>
      </c>
      <c r="D49" s="8" t="s">
        <v>284</v>
      </c>
      <c r="E49" s="6" t="s">
        <v>636</v>
      </c>
      <c r="F49" s="6" t="s">
        <v>2</v>
      </c>
      <c r="H49" s="6" t="s">
        <v>3</v>
      </c>
      <c r="I49" s="6" t="s">
        <v>20</v>
      </c>
      <c r="J49" s="10">
        <v>1</v>
      </c>
      <c r="K49" s="10"/>
      <c r="L49" s="10"/>
      <c r="M49" s="10"/>
      <c r="N49" s="10"/>
      <c r="O49" s="6">
        <f t="shared" si="0"/>
        <v>1</v>
      </c>
      <c r="P49" s="10">
        <f t="shared" si="1"/>
        <v>0</v>
      </c>
      <c r="Q49" s="10">
        <f t="shared" si="2"/>
        <v>0</v>
      </c>
      <c r="R49" s="10">
        <f t="shared" si="3"/>
        <v>0</v>
      </c>
      <c r="V49" s="6">
        <v>1</v>
      </c>
      <c r="Y49" s="6" t="s">
        <v>563</v>
      </c>
      <c r="Z49" s="9" t="s">
        <v>191</v>
      </c>
    </row>
    <row r="50" spans="1:26" s="6" customFormat="1">
      <c r="A50" s="2" t="s">
        <v>938</v>
      </c>
      <c r="B50" s="6">
        <v>1.28</v>
      </c>
      <c r="C50" s="4" t="s">
        <v>114</v>
      </c>
      <c r="D50" s="8" t="s">
        <v>114</v>
      </c>
      <c r="E50" s="6" t="s">
        <v>636</v>
      </c>
      <c r="F50" s="6" t="s">
        <v>2</v>
      </c>
      <c r="H50" s="6" t="s">
        <v>3</v>
      </c>
      <c r="I50" s="6" t="s">
        <v>449</v>
      </c>
      <c r="J50" s="10">
        <v>1</v>
      </c>
      <c r="K50" s="10"/>
      <c r="L50" s="10"/>
      <c r="M50" s="10"/>
      <c r="N50" s="10"/>
      <c r="O50" s="6">
        <f t="shared" si="0"/>
        <v>1</v>
      </c>
      <c r="P50" s="10">
        <f t="shared" si="1"/>
        <v>0</v>
      </c>
      <c r="Q50" s="10">
        <f t="shared" si="2"/>
        <v>0</v>
      </c>
      <c r="R50" s="10">
        <f t="shared" si="3"/>
        <v>0</v>
      </c>
      <c r="Y50" s="6" t="s">
        <v>563</v>
      </c>
      <c r="Z50" s="9" t="s">
        <v>192</v>
      </c>
    </row>
    <row r="51" spans="1:26" s="6" customFormat="1">
      <c r="A51" s="2" t="s">
        <v>945</v>
      </c>
      <c r="B51" s="7">
        <v>0.3</v>
      </c>
      <c r="C51" s="4" t="s">
        <v>946</v>
      </c>
      <c r="D51" s="8" t="s">
        <v>257</v>
      </c>
      <c r="E51" s="6" t="s">
        <v>636</v>
      </c>
      <c r="F51" s="6" t="s">
        <v>2</v>
      </c>
      <c r="H51" s="6" t="s">
        <v>3</v>
      </c>
      <c r="I51" s="6" t="s">
        <v>20</v>
      </c>
      <c r="J51" s="10">
        <v>1</v>
      </c>
      <c r="K51" s="10"/>
      <c r="L51" s="10"/>
      <c r="M51" s="10"/>
      <c r="N51" s="10"/>
      <c r="O51" s="6">
        <f t="shared" si="0"/>
        <v>1</v>
      </c>
      <c r="P51" s="10">
        <f t="shared" si="1"/>
        <v>0</v>
      </c>
      <c r="Q51" s="10">
        <f t="shared" si="2"/>
        <v>0</v>
      </c>
      <c r="R51" s="10">
        <f t="shared" si="3"/>
        <v>0</v>
      </c>
      <c r="V51" s="6">
        <v>1</v>
      </c>
      <c r="X51" s="6">
        <v>1</v>
      </c>
      <c r="Y51" s="6" t="s">
        <v>563</v>
      </c>
      <c r="Z51" s="9" t="s">
        <v>193</v>
      </c>
    </row>
    <row r="52" spans="1:26" s="6" customFormat="1">
      <c r="A52" s="2" t="s">
        <v>484</v>
      </c>
      <c r="B52" s="6">
        <v>5.0199999999999996</v>
      </c>
      <c r="C52" s="4" t="s">
        <v>859</v>
      </c>
      <c r="D52" s="8" t="s">
        <v>247</v>
      </c>
      <c r="E52" s="6" t="s">
        <v>636</v>
      </c>
      <c r="F52" s="6" t="s">
        <v>2</v>
      </c>
      <c r="H52" s="6" t="s">
        <v>3</v>
      </c>
      <c r="J52" s="10">
        <v>1</v>
      </c>
      <c r="K52" s="10"/>
      <c r="L52" s="10"/>
      <c r="M52" s="10"/>
      <c r="N52" s="10"/>
      <c r="O52" s="6">
        <f t="shared" si="0"/>
        <v>1</v>
      </c>
      <c r="P52" s="10">
        <f t="shared" si="1"/>
        <v>0</v>
      </c>
      <c r="Q52" s="10">
        <f t="shared" si="2"/>
        <v>0</v>
      </c>
      <c r="R52" s="10">
        <f t="shared" si="3"/>
        <v>0</v>
      </c>
      <c r="Y52" s="6" t="s">
        <v>563</v>
      </c>
      <c r="Z52" s="9" t="s">
        <v>633</v>
      </c>
    </row>
    <row r="53" spans="1:26" s="6" customFormat="1">
      <c r="A53" s="2" t="s">
        <v>1053</v>
      </c>
      <c r="B53" s="1"/>
      <c r="C53" s="1"/>
      <c r="D53" s="4" t="s">
        <v>1051</v>
      </c>
      <c r="F53" s="1" t="s">
        <v>2</v>
      </c>
      <c r="G53" s="1" t="s">
        <v>12</v>
      </c>
      <c r="H53" s="1" t="s">
        <v>3</v>
      </c>
      <c r="I53" s="1"/>
      <c r="J53" s="5">
        <v>1</v>
      </c>
      <c r="K53" s="5"/>
      <c r="L53" s="5"/>
      <c r="M53" s="5"/>
      <c r="N53" s="5"/>
      <c r="O53" s="6">
        <f t="shared" si="0"/>
        <v>1</v>
      </c>
      <c r="P53" s="10">
        <f t="shared" si="1"/>
        <v>1</v>
      </c>
      <c r="Q53" s="10">
        <f t="shared" si="2"/>
        <v>0</v>
      </c>
      <c r="R53" s="10">
        <f t="shared" si="3"/>
        <v>0</v>
      </c>
      <c r="S53" s="1"/>
      <c r="T53" s="1"/>
      <c r="U53" s="1"/>
      <c r="V53" s="1"/>
      <c r="W53" s="1"/>
      <c r="X53" s="1"/>
      <c r="Y53" s="1"/>
      <c r="Z53" s="9" t="s">
        <v>235</v>
      </c>
    </row>
    <row r="54" spans="1:26" s="6" customFormat="1">
      <c r="A54" s="2" t="s">
        <v>1056</v>
      </c>
      <c r="B54" s="1"/>
      <c r="C54" s="1"/>
      <c r="D54" s="4" t="s">
        <v>1051</v>
      </c>
      <c r="F54" s="1" t="s">
        <v>2</v>
      </c>
      <c r="G54" s="1" t="s">
        <v>12</v>
      </c>
      <c r="H54" s="1" t="s">
        <v>3</v>
      </c>
      <c r="I54" s="1"/>
      <c r="J54" s="5">
        <v>1</v>
      </c>
      <c r="K54" s="5"/>
      <c r="L54" s="5"/>
      <c r="M54" s="5"/>
      <c r="N54" s="5"/>
      <c r="O54" s="6">
        <f t="shared" si="0"/>
        <v>1</v>
      </c>
      <c r="P54" s="10">
        <f t="shared" si="1"/>
        <v>1</v>
      </c>
      <c r="Q54" s="10">
        <f t="shared" si="2"/>
        <v>0</v>
      </c>
      <c r="R54" s="10">
        <f t="shared" si="3"/>
        <v>0</v>
      </c>
      <c r="S54" s="1"/>
      <c r="T54" s="1"/>
      <c r="U54" s="1"/>
      <c r="V54" s="1"/>
      <c r="W54" s="1"/>
      <c r="X54" s="1"/>
      <c r="Y54" s="1"/>
      <c r="Z54" s="9" t="s">
        <v>235</v>
      </c>
    </row>
    <row r="55" spans="1:26" s="6" customFormat="1">
      <c r="A55" s="2" t="s">
        <v>94</v>
      </c>
      <c r="B55" s="1">
        <v>0.26</v>
      </c>
      <c r="C55" s="1"/>
      <c r="D55" s="4" t="s">
        <v>1021</v>
      </c>
      <c r="F55" s="1" t="s">
        <v>2</v>
      </c>
      <c r="G55" s="1" t="s">
        <v>7</v>
      </c>
      <c r="H55" s="1" t="s">
        <v>3</v>
      </c>
      <c r="I55" s="1"/>
      <c r="J55" s="5">
        <v>1</v>
      </c>
      <c r="K55" s="5"/>
      <c r="L55" s="5"/>
      <c r="M55" s="5"/>
      <c r="N55" s="5"/>
      <c r="O55" s="6">
        <f t="shared" si="0"/>
        <v>1</v>
      </c>
      <c r="P55" s="10">
        <f t="shared" si="1"/>
        <v>0</v>
      </c>
      <c r="Q55" s="10">
        <f t="shared" si="2"/>
        <v>1</v>
      </c>
      <c r="R55" s="10">
        <f t="shared" si="3"/>
        <v>0</v>
      </c>
      <c r="S55" s="1"/>
      <c r="T55" s="1"/>
      <c r="U55" s="1"/>
      <c r="V55" s="1"/>
      <c r="W55" s="1"/>
      <c r="X55" s="1"/>
      <c r="Y55" s="1"/>
      <c r="Z55" s="9" t="s">
        <v>184</v>
      </c>
    </row>
    <row r="56" spans="1:26" s="6" customFormat="1">
      <c r="A56" s="2" t="s">
        <v>54</v>
      </c>
      <c r="B56" s="6">
        <v>16.55</v>
      </c>
      <c r="C56" s="4" t="s">
        <v>837</v>
      </c>
      <c r="D56" s="8" t="s">
        <v>242</v>
      </c>
      <c r="E56" s="6" t="s">
        <v>636</v>
      </c>
      <c r="F56" s="6" t="s">
        <v>2</v>
      </c>
      <c r="H56" s="6" t="s">
        <v>2</v>
      </c>
      <c r="I56" s="6" t="s">
        <v>12</v>
      </c>
      <c r="J56" s="10">
        <v>0</v>
      </c>
      <c r="K56" s="10"/>
      <c r="L56" s="10"/>
      <c r="M56" s="10"/>
      <c r="N56" s="10"/>
      <c r="O56" s="6">
        <f t="shared" si="0"/>
        <v>1</v>
      </c>
      <c r="P56" s="10">
        <f t="shared" si="1"/>
        <v>0</v>
      </c>
      <c r="Q56" s="10">
        <f t="shared" si="2"/>
        <v>0</v>
      </c>
      <c r="R56" s="10">
        <f t="shared" si="3"/>
        <v>0</v>
      </c>
      <c r="S56" s="6" t="s">
        <v>575</v>
      </c>
      <c r="T56" s="6">
        <v>1</v>
      </c>
      <c r="U56" s="6" t="s">
        <v>38</v>
      </c>
      <c r="X56" s="6">
        <v>1</v>
      </c>
      <c r="Y56" s="6" t="s">
        <v>576</v>
      </c>
      <c r="Z56" s="9" t="s">
        <v>176</v>
      </c>
    </row>
    <row r="57" spans="1:26" s="6" customFormat="1">
      <c r="A57" s="2" t="s">
        <v>848</v>
      </c>
      <c r="B57" s="7">
        <v>1.1000000000000001</v>
      </c>
      <c r="C57" s="4" t="s">
        <v>833</v>
      </c>
      <c r="D57" s="8" t="s">
        <v>21</v>
      </c>
      <c r="E57" s="6" t="s">
        <v>636</v>
      </c>
      <c r="F57" s="6" t="s">
        <v>2</v>
      </c>
      <c r="G57" s="6" t="s">
        <v>7</v>
      </c>
      <c r="H57" s="6" t="s">
        <v>2</v>
      </c>
      <c r="I57" s="6" t="s">
        <v>12</v>
      </c>
      <c r="J57" s="10">
        <v>0</v>
      </c>
      <c r="K57" s="10"/>
      <c r="L57" s="10"/>
      <c r="M57" s="10"/>
      <c r="N57" s="10"/>
      <c r="O57" s="6">
        <f t="shared" si="0"/>
        <v>1</v>
      </c>
      <c r="P57" s="10">
        <f t="shared" si="1"/>
        <v>0</v>
      </c>
      <c r="Q57" s="10">
        <f t="shared" si="2"/>
        <v>1</v>
      </c>
      <c r="R57" s="10">
        <f t="shared" si="3"/>
        <v>0</v>
      </c>
      <c r="S57" s="6" t="s">
        <v>577</v>
      </c>
      <c r="T57" s="6">
        <v>1</v>
      </c>
      <c r="U57" s="6" t="s">
        <v>38</v>
      </c>
      <c r="Y57" s="6" t="s">
        <v>576</v>
      </c>
      <c r="Z57" s="9" t="s">
        <v>178</v>
      </c>
    </row>
    <row r="58" spans="1:26" s="6" customFormat="1">
      <c r="A58" s="2" t="s">
        <v>90</v>
      </c>
      <c r="B58" s="6">
        <v>3.21</v>
      </c>
      <c r="C58" s="4" t="s">
        <v>114</v>
      </c>
      <c r="D58" s="8" t="s">
        <v>114</v>
      </c>
      <c r="E58" s="6" t="s">
        <v>636</v>
      </c>
      <c r="F58" s="6" t="s">
        <v>2</v>
      </c>
      <c r="H58" s="6" t="s">
        <v>2</v>
      </c>
      <c r="I58" s="6" t="s">
        <v>12</v>
      </c>
      <c r="J58" s="10">
        <v>0</v>
      </c>
      <c r="K58" s="10"/>
      <c r="L58" s="10"/>
      <c r="M58" s="10"/>
      <c r="N58" s="10"/>
      <c r="O58" s="6">
        <f t="shared" si="0"/>
        <v>1</v>
      </c>
      <c r="P58" s="10">
        <f t="shared" si="1"/>
        <v>0</v>
      </c>
      <c r="Q58" s="10">
        <f t="shared" si="2"/>
        <v>0</v>
      </c>
      <c r="R58" s="10">
        <f t="shared" si="3"/>
        <v>0</v>
      </c>
      <c r="S58" s="6" t="s">
        <v>335</v>
      </c>
      <c r="W58" s="6">
        <v>1</v>
      </c>
      <c r="Y58" s="6" t="s">
        <v>573</v>
      </c>
      <c r="Z58" s="9" t="s">
        <v>182</v>
      </c>
    </row>
    <row r="59" spans="1:26" s="6" customFormat="1">
      <c r="A59" s="2" t="s">
        <v>947</v>
      </c>
      <c r="B59" s="6">
        <v>0.51</v>
      </c>
      <c r="C59" s="4" t="s">
        <v>948</v>
      </c>
      <c r="D59" s="8" t="s">
        <v>447</v>
      </c>
      <c r="E59" s="6" t="s">
        <v>636</v>
      </c>
      <c r="F59" s="6" t="s">
        <v>2</v>
      </c>
      <c r="H59" s="6" t="s">
        <v>2</v>
      </c>
      <c r="I59" s="6" t="s">
        <v>7</v>
      </c>
      <c r="J59" s="10">
        <v>0</v>
      </c>
      <c r="K59" s="10"/>
      <c r="L59" s="10"/>
      <c r="M59" s="10"/>
      <c r="N59" s="10"/>
      <c r="O59" s="6">
        <f t="shared" si="0"/>
        <v>1</v>
      </c>
      <c r="P59" s="10">
        <f t="shared" si="1"/>
        <v>0</v>
      </c>
      <c r="Q59" s="10">
        <f t="shared" si="2"/>
        <v>0</v>
      </c>
      <c r="R59" s="10">
        <f t="shared" si="3"/>
        <v>0</v>
      </c>
      <c r="S59" s="6" t="s">
        <v>445</v>
      </c>
      <c r="Y59" s="6" t="s">
        <v>573</v>
      </c>
      <c r="Z59" s="9" t="s">
        <v>193</v>
      </c>
    </row>
    <row r="60" spans="1:26" s="6" customFormat="1">
      <c r="A60" s="2" t="s">
        <v>51</v>
      </c>
      <c r="B60" s="6">
        <v>10.18</v>
      </c>
      <c r="C60" s="4" t="s">
        <v>833</v>
      </c>
      <c r="D60" s="8" t="s">
        <v>21</v>
      </c>
      <c r="E60" s="6" t="s">
        <v>636</v>
      </c>
      <c r="F60" s="6" t="s">
        <v>2</v>
      </c>
      <c r="G60" s="6" t="s">
        <v>7</v>
      </c>
      <c r="H60" s="6" t="s">
        <v>2</v>
      </c>
      <c r="I60" s="6" t="s">
        <v>12</v>
      </c>
      <c r="J60" s="10">
        <v>1</v>
      </c>
      <c r="K60" s="10"/>
      <c r="L60" s="10"/>
      <c r="M60" s="10"/>
      <c r="O60" s="6">
        <f t="shared" si="0"/>
        <v>1</v>
      </c>
      <c r="P60" s="10">
        <f t="shared" si="1"/>
        <v>0</v>
      </c>
      <c r="Q60" s="10">
        <f t="shared" si="2"/>
        <v>1</v>
      </c>
      <c r="R60" s="10">
        <f t="shared" si="3"/>
        <v>0</v>
      </c>
      <c r="S60" s="6" t="s">
        <v>575</v>
      </c>
      <c r="T60" s="6">
        <v>1</v>
      </c>
      <c r="U60" s="6" t="s">
        <v>39</v>
      </c>
      <c r="V60" s="6" t="s">
        <v>162</v>
      </c>
      <c r="Y60" s="6" t="s">
        <v>576</v>
      </c>
      <c r="Z60" s="9" t="s">
        <v>176</v>
      </c>
    </row>
    <row r="61" spans="1:26" s="6" customFormat="1">
      <c r="A61" s="2" t="s">
        <v>923</v>
      </c>
      <c r="B61" s="6">
        <v>3.34</v>
      </c>
      <c r="C61" s="4" t="s">
        <v>924</v>
      </c>
      <c r="D61" s="8" t="s">
        <v>308</v>
      </c>
      <c r="E61" s="6" t="s">
        <v>636</v>
      </c>
      <c r="F61" s="6" t="s">
        <v>2</v>
      </c>
      <c r="H61" s="6" t="s">
        <v>2</v>
      </c>
      <c r="I61" s="6" t="s">
        <v>7</v>
      </c>
      <c r="J61" s="10">
        <v>1</v>
      </c>
      <c r="K61" s="10"/>
      <c r="L61" s="10"/>
      <c r="M61" s="10"/>
      <c r="N61" s="10"/>
      <c r="O61" s="6">
        <f t="shared" si="0"/>
        <v>1</v>
      </c>
      <c r="P61" s="10">
        <f t="shared" si="1"/>
        <v>0</v>
      </c>
      <c r="Q61" s="10">
        <f t="shared" si="2"/>
        <v>0</v>
      </c>
      <c r="R61" s="10">
        <f t="shared" si="3"/>
        <v>0</v>
      </c>
      <c r="Y61" s="6" t="s">
        <v>573</v>
      </c>
      <c r="Z61" s="9" t="s">
        <v>189</v>
      </c>
    </row>
    <row r="62" spans="1:26" s="6" customFormat="1">
      <c r="A62" s="2" t="s">
        <v>949</v>
      </c>
      <c r="B62" s="6">
        <v>1.18</v>
      </c>
      <c r="C62" s="4" t="s">
        <v>776</v>
      </c>
      <c r="D62" s="8" t="s">
        <v>21</v>
      </c>
      <c r="E62" s="6" t="s">
        <v>636</v>
      </c>
      <c r="F62" s="6" t="s">
        <v>2</v>
      </c>
      <c r="H62" s="6" t="s">
        <v>2</v>
      </c>
      <c r="J62" s="10">
        <v>1</v>
      </c>
      <c r="K62" s="10"/>
      <c r="L62" s="10"/>
      <c r="M62" s="10"/>
      <c r="N62" s="10"/>
      <c r="O62" s="6">
        <f t="shared" si="0"/>
        <v>1</v>
      </c>
      <c r="P62" s="10">
        <f t="shared" si="1"/>
        <v>0</v>
      </c>
      <c r="Q62" s="10">
        <f t="shared" si="2"/>
        <v>0</v>
      </c>
      <c r="R62" s="10">
        <f t="shared" si="3"/>
        <v>0</v>
      </c>
      <c r="S62" s="6" t="s">
        <v>343</v>
      </c>
      <c r="V62" s="6">
        <v>1</v>
      </c>
      <c r="Y62" s="6" t="s">
        <v>573</v>
      </c>
      <c r="Z62" s="9" t="s">
        <v>193</v>
      </c>
    </row>
    <row r="63" spans="1:26" s="6" customFormat="1">
      <c r="A63" s="2" t="s">
        <v>499</v>
      </c>
      <c r="B63" s="6">
        <v>16.07</v>
      </c>
      <c r="C63" s="4" t="s">
        <v>957</v>
      </c>
      <c r="D63" s="8" t="s">
        <v>632</v>
      </c>
      <c r="E63" s="6" t="s">
        <v>636</v>
      </c>
      <c r="F63" s="6" t="s">
        <v>2</v>
      </c>
      <c r="H63" s="6" t="s">
        <v>2</v>
      </c>
      <c r="J63" s="10">
        <v>1</v>
      </c>
      <c r="K63" s="10"/>
      <c r="L63" s="10"/>
      <c r="M63" s="10"/>
      <c r="N63" s="10"/>
      <c r="O63" s="6">
        <f t="shared" si="0"/>
        <v>1</v>
      </c>
      <c r="P63" s="10">
        <f t="shared" si="1"/>
        <v>0</v>
      </c>
      <c r="Q63" s="10">
        <f t="shared" si="2"/>
        <v>0</v>
      </c>
      <c r="R63" s="10">
        <f t="shared" si="3"/>
        <v>0</v>
      </c>
      <c r="Z63" s="9" t="s">
        <v>633</v>
      </c>
    </row>
    <row r="64" spans="1:26" s="6" customFormat="1">
      <c r="A64" s="2" t="s">
        <v>1053</v>
      </c>
      <c r="B64" s="1"/>
      <c r="C64" s="1"/>
      <c r="D64" s="4" t="s">
        <v>1051</v>
      </c>
      <c r="F64" s="1" t="s">
        <v>2</v>
      </c>
      <c r="G64" s="1" t="s">
        <v>7</v>
      </c>
      <c r="H64" s="1" t="s">
        <v>2</v>
      </c>
      <c r="I64" s="1"/>
      <c r="J64" s="5">
        <v>1</v>
      </c>
      <c r="K64" s="5"/>
      <c r="L64" s="5"/>
      <c r="M64" s="5"/>
      <c r="N64" s="5"/>
      <c r="O64" s="6">
        <f t="shared" si="0"/>
        <v>1</v>
      </c>
      <c r="P64" s="10">
        <f t="shared" si="1"/>
        <v>0</v>
      </c>
      <c r="Q64" s="10">
        <f t="shared" si="2"/>
        <v>1</v>
      </c>
      <c r="R64" s="10">
        <f t="shared" si="3"/>
        <v>0</v>
      </c>
      <c r="S64" s="1"/>
      <c r="T64" s="1"/>
      <c r="U64" s="1"/>
      <c r="V64" s="1"/>
      <c r="W64" s="1"/>
      <c r="X64" s="1"/>
      <c r="Y64" s="1"/>
      <c r="Z64" s="9" t="s">
        <v>235</v>
      </c>
    </row>
    <row r="65" spans="1:26" s="6" customFormat="1">
      <c r="A65" s="2" t="s">
        <v>1053</v>
      </c>
      <c r="B65" s="1"/>
      <c r="C65" s="1"/>
      <c r="D65" s="4" t="s">
        <v>1051</v>
      </c>
      <c r="F65" s="1" t="s">
        <v>2</v>
      </c>
      <c r="G65" s="1" t="s">
        <v>12</v>
      </c>
      <c r="H65" s="1" t="s">
        <v>2</v>
      </c>
      <c r="I65" s="1"/>
      <c r="J65" s="5">
        <v>1</v>
      </c>
      <c r="K65" s="5"/>
      <c r="L65" s="5"/>
      <c r="M65" s="5"/>
      <c r="N65" s="5"/>
      <c r="O65" s="6">
        <f t="shared" si="0"/>
        <v>1</v>
      </c>
      <c r="P65" s="10">
        <f t="shared" si="1"/>
        <v>1</v>
      </c>
      <c r="Q65" s="10">
        <f t="shared" si="2"/>
        <v>0</v>
      </c>
      <c r="R65" s="10">
        <f t="shared" si="3"/>
        <v>0</v>
      </c>
      <c r="S65" s="1"/>
      <c r="T65" s="1"/>
      <c r="U65" s="1"/>
      <c r="V65" s="1"/>
      <c r="W65" s="1"/>
      <c r="X65" s="1"/>
      <c r="Y65" s="1"/>
      <c r="Z65" s="9" t="s">
        <v>235</v>
      </c>
    </row>
    <row r="66" spans="1:26" s="6" customFormat="1">
      <c r="A66" s="2" t="s">
        <v>1061</v>
      </c>
      <c r="B66" s="1"/>
      <c r="C66" s="1"/>
      <c r="D66" s="4" t="s">
        <v>1051</v>
      </c>
      <c r="F66" s="1" t="s">
        <v>2</v>
      </c>
      <c r="G66" s="1" t="s">
        <v>7</v>
      </c>
      <c r="H66" s="1" t="s">
        <v>2</v>
      </c>
      <c r="I66" s="1"/>
      <c r="J66" s="5">
        <v>1</v>
      </c>
      <c r="K66" s="5"/>
      <c r="L66" s="5"/>
      <c r="M66" s="5"/>
      <c r="N66" s="5"/>
      <c r="O66" s="6">
        <f t="shared" ref="O66:O129" si="4">COUNT(J66:M66)</f>
        <v>1</v>
      </c>
      <c r="P66" s="10">
        <f t="shared" ref="P66:P129" si="5">COUNTIF(G66,"=te")</f>
        <v>0</v>
      </c>
      <c r="Q66" s="10">
        <f t="shared" ref="Q66:Q129" si="6">COUNTIF(G66,"=ma")</f>
        <v>1</v>
      </c>
      <c r="R66" s="10">
        <f t="shared" ref="R66:R129" si="7">COUNTIF(G66,"=f")+COUNTIF(G66,"=fa")</f>
        <v>0</v>
      </c>
      <c r="S66" s="1" t="s">
        <v>1081</v>
      </c>
      <c r="T66" s="1"/>
      <c r="U66" s="1"/>
      <c r="V66" s="1"/>
      <c r="W66" s="1"/>
      <c r="X66" s="1"/>
      <c r="Y66" s="1"/>
      <c r="Z66" s="9" t="s">
        <v>176</v>
      </c>
    </row>
    <row r="67" spans="1:26" s="6" customFormat="1">
      <c r="A67" s="2" t="s">
        <v>206</v>
      </c>
      <c r="B67" s="6">
        <v>10.16</v>
      </c>
      <c r="C67" s="4" t="s">
        <v>769</v>
      </c>
      <c r="D67" s="8" t="s">
        <v>239</v>
      </c>
      <c r="E67" s="6" t="s">
        <v>636</v>
      </c>
      <c r="F67" s="6" t="s">
        <v>2</v>
      </c>
      <c r="H67" s="6" t="s">
        <v>342</v>
      </c>
      <c r="I67" s="6" t="s">
        <v>20</v>
      </c>
      <c r="J67" s="10">
        <v>1</v>
      </c>
      <c r="K67" s="10"/>
      <c r="L67" s="32"/>
      <c r="M67" s="10"/>
      <c r="N67" s="10"/>
      <c r="O67" s="6">
        <f t="shared" si="4"/>
        <v>1</v>
      </c>
      <c r="P67" s="10">
        <f t="shared" si="5"/>
        <v>0</v>
      </c>
      <c r="Q67" s="10">
        <f t="shared" si="6"/>
        <v>0</v>
      </c>
      <c r="R67" s="10">
        <f t="shared" si="7"/>
        <v>0</v>
      </c>
      <c r="S67" s="6" t="s">
        <v>330</v>
      </c>
      <c r="T67" s="6">
        <v>1</v>
      </c>
      <c r="U67" s="6" t="s">
        <v>38</v>
      </c>
      <c r="V67" s="6">
        <v>1</v>
      </c>
      <c r="Y67" s="6" t="s">
        <v>566</v>
      </c>
      <c r="Z67" s="9" t="s">
        <v>235</v>
      </c>
    </row>
    <row r="68" spans="1:26" s="6" customFormat="1">
      <c r="A68" s="2" t="s">
        <v>781</v>
      </c>
      <c r="B68" s="6">
        <v>1.42</v>
      </c>
      <c r="C68" s="4" t="s">
        <v>782</v>
      </c>
      <c r="D68" s="8" t="s">
        <v>464</v>
      </c>
      <c r="E68" s="6" t="s">
        <v>636</v>
      </c>
      <c r="F68" s="6" t="s">
        <v>2</v>
      </c>
      <c r="H68" s="6" t="s">
        <v>342</v>
      </c>
      <c r="J68" s="10">
        <v>1</v>
      </c>
      <c r="K68" s="10"/>
      <c r="L68" s="10"/>
      <c r="M68" s="10"/>
      <c r="N68" s="10"/>
      <c r="O68" s="6">
        <f t="shared" si="4"/>
        <v>1</v>
      </c>
      <c r="P68" s="10">
        <f t="shared" si="5"/>
        <v>0</v>
      </c>
      <c r="Q68" s="10">
        <f t="shared" si="6"/>
        <v>0</v>
      </c>
      <c r="R68" s="10">
        <f t="shared" si="7"/>
        <v>0</v>
      </c>
      <c r="Y68" s="6" t="s">
        <v>565</v>
      </c>
      <c r="Z68" s="9" t="s">
        <v>236</v>
      </c>
    </row>
    <row r="69" spans="1:26" s="6" customFormat="1">
      <c r="A69" s="2" t="s">
        <v>909</v>
      </c>
      <c r="B69" s="6">
        <v>2.46</v>
      </c>
      <c r="C69" s="4" t="s">
        <v>803</v>
      </c>
      <c r="D69" s="8" t="s">
        <v>255</v>
      </c>
      <c r="E69" s="6" t="s">
        <v>636</v>
      </c>
      <c r="F69" s="6" t="s">
        <v>2</v>
      </c>
      <c r="H69" s="6" t="s">
        <v>342</v>
      </c>
      <c r="I69" s="6" t="s">
        <v>12</v>
      </c>
      <c r="J69" s="10">
        <v>1</v>
      </c>
      <c r="K69" s="10"/>
      <c r="L69" s="10"/>
      <c r="M69" s="10"/>
      <c r="N69" s="10"/>
      <c r="O69" s="6">
        <f t="shared" si="4"/>
        <v>1</v>
      </c>
      <c r="P69" s="10">
        <f t="shared" si="5"/>
        <v>0</v>
      </c>
      <c r="Q69" s="10">
        <f t="shared" si="6"/>
        <v>0</v>
      </c>
      <c r="R69" s="10">
        <f t="shared" si="7"/>
        <v>0</v>
      </c>
      <c r="S69" s="6" t="s">
        <v>110</v>
      </c>
      <c r="V69" s="6" t="s">
        <v>309</v>
      </c>
      <c r="Y69" s="6" t="s">
        <v>574</v>
      </c>
      <c r="Z69" s="9" t="s">
        <v>185</v>
      </c>
    </row>
    <row r="70" spans="1:26" s="6" customFormat="1">
      <c r="A70" s="2" t="s">
        <v>540</v>
      </c>
      <c r="B70" s="6">
        <v>0.01</v>
      </c>
      <c r="C70" s="4" t="s">
        <v>648</v>
      </c>
      <c r="D70" s="4" t="s">
        <v>648</v>
      </c>
      <c r="E70" s="6" t="s">
        <v>640</v>
      </c>
      <c r="F70" s="6" t="s">
        <v>533</v>
      </c>
      <c r="H70" s="6" t="s">
        <v>3</v>
      </c>
      <c r="J70" s="10">
        <v>0</v>
      </c>
      <c r="K70" s="10"/>
      <c r="L70" s="10"/>
      <c r="M70" s="10"/>
      <c r="N70" s="10"/>
      <c r="O70" s="6">
        <f t="shared" si="4"/>
        <v>1</v>
      </c>
      <c r="P70" s="10">
        <f t="shared" si="5"/>
        <v>0</v>
      </c>
      <c r="Q70" s="10">
        <f t="shared" si="6"/>
        <v>0</v>
      </c>
      <c r="R70" s="10">
        <f t="shared" si="7"/>
        <v>0</v>
      </c>
      <c r="S70" s="6" t="s">
        <v>575</v>
      </c>
      <c r="W70" s="10"/>
      <c r="Y70" s="6" t="s">
        <v>563</v>
      </c>
      <c r="Z70" s="9" t="s">
        <v>192</v>
      </c>
    </row>
    <row r="71" spans="1:26" s="6" customFormat="1">
      <c r="A71" s="9" t="s">
        <v>514</v>
      </c>
      <c r="B71" s="6">
        <v>4.43</v>
      </c>
      <c r="C71" s="8" t="s">
        <v>648</v>
      </c>
      <c r="D71" s="8" t="s">
        <v>648</v>
      </c>
      <c r="E71" s="6" t="s">
        <v>640</v>
      </c>
      <c r="F71" s="6" t="s">
        <v>533</v>
      </c>
      <c r="G71" s="6" t="s">
        <v>12</v>
      </c>
      <c r="H71" s="6" t="s">
        <v>3</v>
      </c>
      <c r="J71" s="10">
        <v>1</v>
      </c>
      <c r="K71" s="10"/>
      <c r="L71" s="10"/>
      <c r="M71" s="10"/>
      <c r="N71" s="10"/>
      <c r="O71" s="6">
        <f t="shared" si="4"/>
        <v>1</v>
      </c>
      <c r="P71" s="10">
        <f t="shared" si="5"/>
        <v>1</v>
      </c>
      <c r="Q71" s="10">
        <f t="shared" si="6"/>
        <v>0</v>
      </c>
      <c r="R71" s="10">
        <f t="shared" si="7"/>
        <v>0</v>
      </c>
      <c r="W71" s="10"/>
      <c r="Y71" s="6" t="s">
        <v>563</v>
      </c>
      <c r="Z71" s="9" t="s">
        <v>170</v>
      </c>
    </row>
    <row r="72" spans="1:26" s="6" customFormat="1">
      <c r="A72" s="9" t="s">
        <v>513</v>
      </c>
      <c r="B72" s="7">
        <v>4.4000000000000004</v>
      </c>
      <c r="C72" s="8" t="s">
        <v>648</v>
      </c>
      <c r="D72" s="8" t="s">
        <v>648</v>
      </c>
      <c r="E72" s="6" t="s">
        <v>640</v>
      </c>
      <c r="F72" s="6" t="s">
        <v>533</v>
      </c>
      <c r="G72" s="6" t="s">
        <v>12</v>
      </c>
      <c r="H72" s="6" t="s">
        <v>2</v>
      </c>
      <c r="J72" s="10">
        <v>1</v>
      </c>
      <c r="K72" s="10"/>
      <c r="L72" s="10"/>
      <c r="M72" s="10"/>
      <c r="N72" s="10"/>
      <c r="O72" s="6">
        <f t="shared" si="4"/>
        <v>1</v>
      </c>
      <c r="P72" s="10">
        <f t="shared" si="5"/>
        <v>1</v>
      </c>
      <c r="Q72" s="10">
        <f t="shared" si="6"/>
        <v>0</v>
      </c>
      <c r="R72" s="10">
        <f t="shared" si="7"/>
        <v>0</v>
      </c>
      <c r="S72" s="6" t="s">
        <v>516</v>
      </c>
      <c r="W72" s="10"/>
      <c r="Y72" s="6" t="s">
        <v>563</v>
      </c>
      <c r="Z72" s="9" t="s">
        <v>170</v>
      </c>
    </row>
    <row r="73" spans="1:26" s="6" customFormat="1">
      <c r="A73" s="2" t="s">
        <v>503</v>
      </c>
      <c r="B73" s="6">
        <v>0.49</v>
      </c>
      <c r="C73" s="4" t="s">
        <v>238</v>
      </c>
      <c r="D73" s="8" t="s">
        <v>238</v>
      </c>
      <c r="E73" s="6" t="s">
        <v>638</v>
      </c>
      <c r="F73" s="6" t="s">
        <v>558</v>
      </c>
      <c r="H73" s="6" t="s">
        <v>3</v>
      </c>
      <c r="J73" s="10">
        <v>1</v>
      </c>
      <c r="K73" s="10"/>
      <c r="L73" s="10"/>
      <c r="M73" s="10"/>
      <c r="N73" s="10"/>
      <c r="O73" s="6">
        <f t="shared" si="4"/>
        <v>1</v>
      </c>
      <c r="P73" s="10">
        <f t="shared" si="5"/>
        <v>0</v>
      </c>
      <c r="Q73" s="10">
        <f t="shared" si="6"/>
        <v>0</v>
      </c>
      <c r="R73" s="10">
        <f t="shared" si="7"/>
        <v>0</v>
      </c>
      <c r="Y73" s="6" t="s">
        <v>563</v>
      </c>
      <c r="Z73" s="9" t="s">
        <v>186</v>
      </c>
    </row>
    <row r="74" spans="1:26" s="6" customFormat="1">
      <c r="A74" s="2" t="s">
        <v>644</v>
      </c>
      <c r="B74" s="7">
        <v>0.47</v>
      </c>
      <c r="C74" s="4" t="s">
        <v>627</v>
      </c>
      <c r="D74" s="8" t="s">
        <v>627</v>
      </c>
      <c r="E74" s="6" t="s">
        <v>637</v>
      </c>
      <c r="F74" s="6" t="s">
        <v>2</v>
      </c>
      <c r="J74" s="10"/>
      <c r="K74" s="10"/>
      <c r="L74" s="10"/>
      <c r="M74" s="10"/>
      <c r="N74" s="10"/>
      <c r="O74" s="6">
        <f t="shared" si="4"/>
        <v>0</v>
      </c>
      <c r="P74" s="10">
        <f t="shared" si="5"/>
        <v>0</v>
      </c>
      <c r="Q74" s="10">
        <f t="shared" si="6"/>
        <v>0</v>
      </c>
      <c r="R74" s="10">
        <f t="shared" si="7"/>
        <v>0</v>
      </c>
      <c r="Z74" s="9" t="s">
        <v>167</v>
      </c>
    </row>
    <row r="75" spans="1:26" s="6" customFormat="1">
      <c r="A75" s="9" t="s">
        <v>1</v>
      </c>
      <c r="B75" s="6">
        <v>0.39</v>
      </c>
      <c r="C75" s="8" t="s">
        <v>512</v>
      </c>
      <c r="D75" s="8" t="s">
        <v>512</v>
      </c>
      <c r="E75" s="6" t="s">
        <v>636</v>
      </c>
      <c r="F75" s="6" t="s">
        <v>2</v>
      </c>
      <c r="G75" s="6" t="s">
        <v>12</v>
      </c>
      <c r="H75" s="6" t="s">
        <v>3</v>
      </c>
      <c r="J75" s="10"/>
      <c r="K75" s="10">
        <v>1</v>
      </c>
      <c r="L75" s="10"/>
      <c r="M75" s="10"/>
      <c r="N75" s="10"/>
      <c r="O75" s="6">
        <f t="shared" si="4"/>
        <v>1</v>
      </c>
      <c r="P75" s="10">
        <f t="shared" si="5"/>
        <v>1</v>
      </c>
      <c r="Q75" s="10">
        <f t="shared" si="6"/>
        <v>0</v>
      </c>
      <c r="R75" s="10">
        <f t="shared" si="7"/>
        <v>0</v>
      </c>
      <c r="T75" s="6">
        <v>1</v>
      </c>
      <c r="U75" s="6" t="s">
        <v>38</v>
      </c>
      <c r="V75" s="6">
        <v>1</v>
      </c>
      <c r="Z75" s="9" t="s">
        <v>168</v>
      </c>
    </row>
    <row r="76" spans="1:26" s="6" customFormat="1">
      <c r="A76" s="2" t="s">
        <v>385</v>
      </c>
      <c r="B76" s="7">
        <v>0.13</v>
      </c>
      <c r="C76" s="4" t="s">
        <v>750</v>
      </c>
      <c r="D76" s="8" t="s">
        <v>386</v>
      </c>
      <c r="E76" s="6" t="s">
        <v>636</v>
      </c>
      <c r="F76" s="6" t="s">
        <v>2</v>
      </c>
      <c r="G76" s="6" t="s">
        <v>12</v>
      </c>
      <c r="J76" s="10"/>
      <c r="K76" s="10">
        <v>1</v>
      </c>
      <c r="L76" s="10"/>
      <c r="M76" s="10"/>
      <c r="N76" s="10"/>
      <c r="O76" s="6">
        <f t="shared" si="4"/>
        <v>1</v>
      </c>
      <c r="P76" s="10">
        <f t="shared" si="5"/>
        <v>1</v>
      </c>
      <c r="Q76" s="10">
        <f t="shared" si="6"/>
        <v>0</v>
      </c>
      <c r="R76" s="10">
        <f t="shared" si="7"/>
        <v>0</v>
      </c>
      <c r="S76" s="6" t="s">
        <v>569</v>
      </c>
      <c r="Z76" s="9" t="s">
        <v>169</v>
      </c>
    </row>
    <row r="77" spans="1:26" s="6" customFormat="1">
      <c r="A77" s="2" t="s">
        <v>387</v>
      </c>
      <c r="B77" s="6">
        <v>1.1299999999999999</v>
      </c>
      <c r="C77" s="4" t="s">
        <v>751</v>
      </c>
      <c r="D77" s="8" t="s">
        <v>388</v>
      </c>
      <c r="E77" s="6" t="s">
        <v>636</v>
      </c>
      <c r="F77" s="6" t="s">
        <v>2</v>
      </c>
      <c r="G77" s="6" t="s">
        <v>12</v>
      </c>
      <c r="J77" s="10"/>
      <c r="K77" s="10">
        <v>1</v>
      </c>
      <c r="L77" s="10"/>
      <c r="M77" s="10"/>
      <c r="N77" s="10"/>
      <c r="O77" s="6">
        <f t="shared" si="4"/>
        <v>1</v>
      </c>
      <c r="P77" s="10">
        <f t="shared" si="5"/>
        <v>1</v>
      </c>
      <c r="Q77" s="10">
        <f t="shared" si="6"/>
        <v>0</v>
      </c>
      <c r="R77" s="10">
        <f t="shared" si="7"/>
        <v>0</v>
      </c>
      <c r="Z77" s="9" t="s">
        <v>169</v>
      </c>
    </row>
    <row r="78" spans="1:26" s="6" customFormat="1">
      <c r="A78" s="2" t="s">
        <v>579</v>
      </c>
      <c r="B78" s="6">
        <v>0.35</v>
      </c>
      <c r="C78" s="4" t="s">
        <v>961</v>
      </c>
      <c r="D78" s="8" t="s">
        <v>346</v>
      </c>
      <c r="E78" s="6" t="s">
        <v>636</v>
      </c>
      <c r="F78" s="6" t="s">
        <v>2</v>
      </c>
      <c r="G78" s="6" t="s">
        <v>7</v>
      </c>
      <c r="J78" s="10"/>
      <c r="K78" s="10">
        <v>1</v>
      </c>
      <c r="L78" s="10"/>
      <c r="M78" s="10"/>
      <c r="N78" s="10"/>
      <c r="O78" s="6">
        <f t="shared" si="4"/>
        <v>1</v>
      </c>
      <c r="P78" s="10">
        <f t="shared" si="5"/>
        <v>0</v>
      </c>
      <c r="Q78" s="10">
        <f t="shared" si="6"/>
        <v>1</v>
      </c>
      <c r="R78" s="10">
        <f t="shared" si="7"/>
        <v>0</v>
      </c>
      <c r="W78" s="10"/>
      <c r="Z78" s="9" t="s">
        <v>170</v>
      </c>
    </row>
    <row r="79" spans="1:26" s="6" customFormat="1">
      <c r="A79" s="2" t="s">
        <v>340</v>
      </c>
      <c r="B79" s="6">
        <v>0.45</v>
      </c>
      <c r="C79" s="4" t="s">
        <v>962</v>
      </c>
      <c r="D79" s="8" t="s">
        <v>271</v>
      </c>
      <c r="E79" s="6" t="s">
        <v>636</v>
      </c>
      <c r="F79" s="6" t="s">
        <v>2</v>
      </c>
      <c r="G79" s="6" t="s">
        <v>7</v>
      </c>
      <c r="J79" s="10"/>
      <c r="K79" s="10">
        <v>1</v>
      </c>
      <c r="L79" s="10"/>
      <c r="M79" s="10"/>
      <c r="N79" s="10"/>
      <c r="O79" s="6">
        <f t="shared" si="4"/>
        <v>1</v>
      </c>
      <c r="P79" s="10">
        <f t="shared" si="5"/>
        <v>0</v>
      </c>
      <c r="Q79" s="10">
        <f t="shared" si="6"/>
        <v>1</v>
      </c>
      <c r="R79" s="10">
        <f t="shared" si="7"/>
        <v>0</v>
      </c>
      <c r="S79" s="6" t="s">
        <v>339</v>
      </c>
      <c r="T79" s="6">
        <v>1</v>
      </c>
      <c r="U79" s="6" t="s">
        <v>38</v>
      </c>
      <c r="W79" s="6">
        <v>1</v>
      </c>
      <c r="X79" s="6">
        <v>1</v>
      </c>
      <c r="Z79" s="9" t="s">
        <v>170</v>
      </c>
    </row>
    <row r="80" spans="1:26" s="6" customFormat="1">
      <c r="A80" s="2" t="s">
        <v>11</v>
      </c>
      <c r="B80" s="6">
        <v>1.24</v>
      </c>
      <c r="C80" s="4" t="s">
        <v>752</v>
      </c>
      <c r="D80" s="8" t="s">
        <v>254</v>
      </c>
      <c r="E80" s="6" t="s">
        <v>636</v>
      </c>
      <c r="F80" s="6" t="s">
        <v>2</v>
      </c>
      <c r="G80" s="6" t="s">
        <v>12</v>
      </c>
      <c r="J80" s="10"/>
      <c r="K80" s="10">
        <v>1</v>
      </c>
      <c r="L80" s="10"/>
      <c r="M80" s="10"/>
      <c r="N80" s="10"/>
      <c r="O80" s="6">
        <f t="shared" si="4"/>
        <v>1</v>
      </c>
      <c r="P80" s="10">
        <f t="shared" si="5"/>
        <v>1</v>
      </c>
      <c r="Q80" s="10">
        <f t="shared" si="6"/>
        <v>0</v>
      </c>
      <c r="R80" s="10">
        <f t="shared" si="7"/>
        <v>0</v>
      </c>
      <c r="S80" s="6" t="s">
        <v>339</v>
      </c>
      <c r="T80" s="6">
        <v>1</v>
      </c>
      <c r="U80" s="6" t="s">
        <v>40</v>
      </c>
      <c r="W80" s="6">
        <v>1</v>
      </c>
      <c r="Z80" s="9" t="s">
        <v>170</v>
      </c>
    </row>
    <row r="81" spans="1:26" s="6" customFormat="1">
      <c r="A81" s="2" t="s">
        <v>580</v>
      </c>
      <c r="B81" s="1">
        <v>1.55</v>
      </c>
      <c r="C81" s="4" t="s">
        <v>753</v>
      </c>
      <c r="D81" s="8" t="s">
        <v>305</v>
      </c>
      <c r="E81" s="6" t="s">
        <v>636</v>
      </c>
      <c r="F81" s="1" t="s">
        <v>2</v>
      </c>
      <c r="G81" s="1" t="s">
        <v>7</v>
      </c>
      <c r="H81" s="1"/>
      <c r="I81" s="1"/>
      <c r="J81" s="5"/>
      <c r="K81" s="5">
        <v>1</v>
      </c>
      <c r="L81" s="5"/>
      <c r="M81" s="5"/>
      <c r="N81" s="5"/>
      <c r="O81" s="6">
        <f t="shared" si="4"/>
        <v>1</v>
      </c>
      <c r="P81" s="10">
        <f t="shared" si="5"/>
        <v>0</v>
      </c>
      <c r="Q81" s="10">
        <f t="shared" si="6"/>
        <v>1</v>
      </c>
      <c r="R81" s="10">
        <f t="shared" si="7"/>
        <v>0</v>
      </c>
      <c r="S81" s="1"/>
      <c r="T81" s="1"/>
      <c r="U81" s="1"/>
      <c r="V81" s="1"/>
      <c r="W81" s="1"/>
      <c r="X81" s="1"/>
      <c r="Y81" s="1"/>
      <c r="Z81" s="9" t="s">
        <v>170</v>
      </c>
    </row>
    <row r="82" spans="1:26" s="6" customFormat="1">
      <c r="A82" s="2" t="s">
        <v>422</v>
      </c>
      <c r="B82" s="6">
        <v>3.34</v>
      </c>
      <c r="C82" s="4" t="s">
        <v>963</v>
      </c>
      <c r="D82" s="8" t="s">
        <v>468</v>
      </c>
      <c r="E82" s="6" t="s">
        <v>636</v>
      </c>
      <c r="F82" s="6" t="s">
        <v>2</v>
      </c>
      <c r="G82" s="6" t="s">
        <v>7</v>
      </c>
      <c r="J82" s="10"/>
      <c r="K82" s="10">
        <v>1</v>
      </c>
      <c r="L82" s="10"/>
      <c r="M82" s="10"/>
      <c r="N82" s="10"/>
      <c r="O82" s="6">
        <f t="shared" si="4"/>
        <v>1</v>
      </c>
      <c r="P82" s="10">
        <f t="shared" si="5"/>
        <v>0</v>
      </c>
      <c r="Q82" s="10">
        <f t="shared" si="6"/>
        <v>1</v>
      </c>
      <c r="R82" s="10">
        <f t="shared" si="7"/>
        <v>0</v>
      </c>
      <c r="Z82" s="9" t="s">
        <v>170</v>
      </c>
    </row>
    <row r="83" spans="1:26" s="6" customFormat="1">
      <c r="A83" s="2" t="s">
        <v>423</v>
      </c>
      <c r="B83" s="6">
        <v>3.45</v>
      </c>
      <c r="C83" s="4" t="s">
        <v>964</v>
      </c>
      <c r="D83" s="8" t="s">
        <v>468</v>
      </c>
      <c r="E83" s="6" t="s">
        <v>636</v>
      </c>
      <c r="F83" s="6" t="s">
        <v>2</v>
      </c>
      <c r="G83" s="6" t="s">
        <v>7</v>
      </c>
      <c r="J83" s="10"/>
      <c r="K83" s="10">
        <v>1</v>
      </c>
      <c r="L83" s="10"/>
      <c r="M83" s="10"/>
      <c r="N83" s="10"/>
      <c r="O83" s="6">
        <f t="shared" si="4"/>
        <v>1</v>
      </c>
      <c r="P83" s="10">
        <f t="shared" si="5"/>
        <v>0</v>
      </c>
      <c r="Q83" s="10">
        <f t="shared" si="6"/>
        <v>1</v>
      </c>
      <c r="R83" s="10">
        <f t="shared" si="7"/>
        <v>0</v>
      </c>
      <c r="Z83" s="9" t="s">
        <v>170</v>
      </c>
    </row>
    <row r="84" spans="1:26" s="6" customFormat="1">
      <c r="A84" s="2" t="s">
        <v>628</v>
      </c>
      <c r="B84" s="6">
        <v>6.23</v>
      </c>
      <c r="C84" s="4" t="s">
        <v>627</v>
      </c>
      <c r="D84" s="8" t="s">
        <v>627</v>
      </c>
      <c r="E84" s="6" t="s">
        <v>637</v>
      </c>
      <c r="F84" s="6" t="s">
        <v>2</v>
      </c>
      <c r="G84" s="6" t="s">
        <v>12</v>
      </c>
      <c r="J84" s="10"/>
      <c r="K84" s="10">
        <v>1</v>
      </c>
      <c r="L84" s="10"/>
      <c r="M84" s="10"/>
      <c r="N84" s="10"/>
      <c r="O84" s="6">
        <f t="shared" si="4"/>
        <v>1</v>
      </c>
      <c r="P84" s="10">
        <f t="shared" si="5"/>
        <v>1</v>
      </c>
      <c r="Q84" s="10">
        <f t="shared" si="6"/>
        <v>0</v>
      </c>
      <c r="R84" s="10">
        <f t="shared" si="7"/>
        <v>0</v>
      </c>
      <c r="W84" s="10"/>
      <c r="Z84" s="9" t="s">
        <v>170</v>
      </c>
    </row>
    <row r="85" spans="1:26" s="6" customFormat="1">
      <c r="A85" s="2" t="s">
        <v>629</v>
      </c>
      <c r="B85" s="6">
        <v>7.46</v>
      </c>
      <c r="C85" s="4" t="s">
        <v>627</v>
      </c>
      <c r="D85" s="8" t="s">
        <v>627</v>
      </c>
      <c r="E85" s="6" t="s">
        <v>637</v>
      </c>
      <c r="F85" s="6" t="s">
        <v>2</v>
      </c>
      <c r="G85" s="6" t="s">
        <v>7</v>
      </c>
      <c r="J85" s="10"/>
      <c r="K85" s="10">
        <v>1</v>
      </c>
      <c r="L85" s="10"/>
      <c r="M85" s="10"/>
      <c r="N85" s="10"/>
      <c r="O85" s="6">
        <f t="shared" si="4"/>
        <v>1</v>
      </c>
      <c r="P85" s="10">
        <f t="shared" si="5"/>
        <v>0</v>
      </c>
      <c r="Q85" s="10">
        <f t="shared" si="6"/>
        <v>1</v>
      </c>
      <c r="R85" s="10">
        <f t="shared" si="7"/>
        <v>0</v>
      </c>
      <c r="Z85" s="9" t="s">
        <v>170</v>
      </c>
    </row>
    <row r="86" spans="1:26" s="6" customFormat="1">
      <c r="A86" s="2" t="s">
        <v>626</v>
      </c>
      <c r="B86" s="6">
        <v>7.51</v>
      </c>
      <c r="C86" s="4" t="s">
        <v>627</v>
      </c>
      <c r="D86" s="8" t="s">
        <v>627</v>
      </c>
      <c r="E86" s="6" t="s">
        <v>637</v>
      </c>
      <c r="F86" s="6" t="s">
        <v>2</v>
      </c>
      <c r="G86" s="6" t="s">
        <v>7</v>
      </c>
      <c r="J86" s="10"/>
      <c r="K86" s="10">
        <v>1</v>
      </c>
      <c r="L86" s="10"/>
      <c r="M86" s="10"/>
      <c r="N86" s="10"/>
      <c r="O86" s="6">
        <f t="shared" si="4"/>
        <v>1</v>
      </c>
      <c r="P86" s="10">
        <f t="shared" si="5"/>
        <v>0</v>
      </c>
      <c r="Q86" s="10">
        <f t="shared" si="6"/>
        <v>1</v>
      </c>
      <c r="R86" s="10">
        <f t="shared" si="7"/>
        <v>0</v>
      </c>
      <c r="Z86" s="9" t="s">
        <v>170</v>
      </c>
    </row>
    <row r="87" spans="1:26" s="6" customFormat="1">
      <c r="A87" s="2" t="s">
        <v>201</v>
      </c>
      <c r="B87" s="6">
        <v>0.45</v>
      </c>
      <c r="C87" s="4" t="s">
        <v>965</v>
      </c>
      <c r="D87" s="8" t="s">
        <v>276</v>
      </c>
      <c r="E87" s="6" t="s">
        <v>636</v>
      </c>
      <c r="F87" s="6" t="s">
        <v>2</v>
      </c>
      <c r="G87" s="6" t="s">
        <v>12</v>
      </c>
      <c r="J87" s="10"/>
      <c r="K87" s="10">
        <v>1</v>
      </c>
      <c r="L87" s="10"/>
      <c r="M87" s="10"/>
      <c r="N87" s="10"/>
      <c r="O87" s="6">
        <f t="shared" si="4"/>
        <v>1</v>
      </c>
      <c r="P87" s="10">
        <f t="shared" si="5"/>
        <v>1</v>
      </c>
      <c r="Q87" s="10">
        <f t="shared" si="6"/>
        <v>0</v>
      </c>
      <c r="R87" s="10">
        <f t="shared" si="7"/>
        <v>0</v>
      </c>
      <c r="S87" s="6" t="s">
        <v>15</v>
      </c>
      <c r="T87" s="6">
        <v>1</v>
      </c>
      <c r="U87" s="6" t="s">
        <v>38</v>
      </c>
      <c r="Z87" s="9" t="s">
        <v>235</v>
      </c>
    </row>
    <row r="88" spans="1:26" s="6" customFormat="1">
      <c r="A88" s="2" t="s">
        <v>389</v>
      </c>
      <c r="B88" s="6">
        <v>1.33</v>
      </c>
      <c r="C88" s="4" t="s">
        <v>754</v>
      </c>
      <c r="D88" s="8" t="s">
        <v>390</v>
      </c>
      <c r="E88" s="6" t="s">
        <v>636</v>
      </c>
      <c r="F88" s="6" t="s">
        <v>2</v>
      </c>
      <c r="G88" s="6" t="s">
        <v>12</v>
      </c>
      <c r="J88" s="10"/>
      <c r="K88" s="10">
        <v>1</v>
      </c>
      <c r="L88" s="10"/>
      <c r="M88" s="10"/>
      <c r="N88" s="10"/>
      <c r="O88" s="6">
        <f t="shared" si="4"/>
        <v>1</v>
      </c>
      <c r="P88" s="10">
        <f t="shared" si="5"/>
        <v>1</v>
      </c>
      <c r="Q88" s="10">
        <f t="shared" si="6"/>
        <v>0</v>
      </c>
      <c r="R88" s="10">
        <f t="shared" si="7"/>
        <v>0</v>
      </c>
      <c r="Z88" s="9" t="s">
        <v>235</v>
      </c>
    </row>
    <row r="89" spans="1:26" s="6" customFormat="1">
      <c r="A89" s="2" t="s">
        <v>202</v>
      </c>
      <c r="B89" s="6">
        <v>1.35</v>
      </c>
      <c r="C89" s="4" t="s">
        <v>755</v>
      </c>
      <c r="D89" s="8" t="s">
        <v>253</v>
      </c>
      <c r="E89" s="6" t="s">
        <v>636</v>
      </c>
      <c r="F89" s="6" t="s">
        <v>2</v>
      </c>
      <c r="G89" s="6" t="s">
        <v>7</v>
      </c>
      <c r="J89" s="10"/>
      <c r="K89" s="10">
        <v>1</v>
      </c>
      <c r="L89" s="10"/>
      <c r="M89" s="10"/>
      <c r="N89" s="10">
        <v>1</v>
      </c>
      <c r="O89" s="6">
        <f t="shared" si="4"/>
        <v>1</v>
      </c>
      <c r="P89" s="10">
        <f t="shared" si="5"/>
        <v>0</v>
      </c>
      <c r="Q89" s="10">
        <f t="shared" si="6"/>
        <v>1</v>
      </c>
      <c r="R89" s="10">
        <f t="shared" si="7"/>
        <v>0</v>
      </c>
      <c r="S89" s="6" t="s">
        <v>337</v>
      </c>
      <c r="T89" s="6">
        <v>1</v>
      </c>
      <c r="U89" s="6" t="s">
        <v>38</v>
      </c>
      <c r="W89" s="10">
        <v>1</v>
      </c>
      <c r="Z89" s="9" t="s">
        <v>235</v>
      </c>
    </row>
    <row r="90" spans="1:26" s="6" customFormat="1">
      <c r="A90" s="2" t="s">
        <v>203</v>
      </c>
      <c r="B90" s="6">
        <v>1.37</v>
      </c>
      <c r="C90" s="4" t="s">
        <v>966</v>
      </c>
      <c r="D90" s="8" t="s">
        <v>276</v>
      </c>
      <c r="E90" s="6" t="s">
        <v>636</v>
      </c>
      <c r="F90" s="6" t="s">
        <v>2</v>
      </c>
      <c r="J90" s="10"/>
      <c r="K90" s="10"/>
      <c r="L90" s="10"/>
      <c r="M90" s="10"/>
      <c r="N90" s="10">
        <v>1</v>
      </c>
      <c r="O90" s="6">
        <f t="shared" si="4"/>
        <v>0</v>
      </c>
      <c r="P90" s="10">
        <f t="shared" si="5"/>
        <v>0</v>
      </c>
      <c r="Q90" s="10">
        <f t="shared" si="6"/>
        <v>0</v>
      </c>
      <c r="R90" s="10">
        <f t="shared" si="7"/>
        <v>0</v>
      </c>
      <c r="S90" s="6" t="s">
        <v>337</v>
      </c>
      <c r="T90" s="6">
        <v>1</v>
      </c>
      <c r="U90" s="6" t="s">
        <v>40</v>
      </c>
      <c r="W90" s="10">
        <v>1</v>
      </c>
      <c r="Z90" s="9" t="s">
        <v>235</v>
      </c>
    </row>
    <row r="91" spans="1:26" s="6" customFormat="1">
      <c r="A91" s="2" t="s">
        <v>204</v>
      </c>
      <c r="B91" s="6">
        <v>3.21</v>
      </c>
      <c r="C91" s="4" t="s">
        <v>967</v>
      </c>
      <c r="D91" s="8" t="s">
        <v>240</v>
      </c>
      <c r="E91" s="6" t="s">
        <v>636</v>
      </c>
      <c r="F91" s="6" t="s">
        <v>2</v>
      </c>
      <c r="J91" s="10"/>
      <c r="K91" s="10">
        <v>1</v>
      </c>
      <c r="L91" s="10"/>
      <c r="M91" s="10"/>
      <c r="N91" s="10"/>
      <c r="O91" s="6">
        <f t="shared" si="4"/>
        <v>1</v>
      </c>
      <c r="P91" s="10">
        <f t="shared" si="5"/>
        <v>0</v>
      </c>
      <c r="Q91" s="10">
        <f t="shared" si="6"/>
        <v>0</v>
      </c>
      <c r="R91" s="10">
        <f t="shared" si="7"/>
        <v>0</v>
      </c>
      <c r="S91" s="6" t="s">
        <v>16</v>
      </c>
      <c r="T91" s="6">
        <v>1</v>
      </c>
      <c r="U91" s="6" t="s">
        <v>38</v>
      </c>
      <c r="Z91" s="9" t="s">
        <v>235</v>
      </c>
    </row>
    <row r="92" spans="1:26" s="6" customFormat="1">
      <c r="A92" s="2" t="s">
        <v>205</v>
      </c>
      <c r="B92" s="6">
        <v>3.31</v>
      </c>
      <c r="C92" s="4" t="s">
        <v>756</v>
      </c>
      <c r="D92" s="8" t="s">
        <v>283</v>
      </c>
      <c r="E92" s="6" t="s">
        <v>636</v>
      </c>
      <c r="F92" s="6" t="s">
        <v>2</v>
      </c>
      <c r="J92" s="10"/>
      <c r="K92" s="10">
        <v>1</v>
      </c>
      <c r="L92" s="10"/>
      <c r="M92" s="10"/>
      <c r="N92" s="10"/>
      <c r="O92" s="6">
        <f t="shared" si="4"/>
        <v>1</v>
      </c>
      <c r="P92" s="10">
        <f t="shared" si="5"/>
        <v>0</v>
      </c>
      <c r="Q92" s="10">
        <f t="shared" si="6"/>
        <v>0</v>
      </c>
      <c r="R92" s="10">
        <f t="shared" si="7"/>
        <v>0</v>
      </c>
      <c r="T92" s="6">
        <v>1</v>
      </c>
      <c r="U92" s="6" t="s">
        <v>38</v>
      </c>
      <c r="W92" s="10"/>
      <c r="Z92" s="9" t="s">
        <v>235</v>
      </c>
    </row>
    <row r="93" spans="1:26" s="6" customFormat="1">
      <c r="A93" s="2" t="s">
        <v>234</v>
      </c>
      <c r="B93" s="6">
        <v>3.47</v>
      </c>
      <c r="C93" s="4" t="s">
        <v>757</v>
      </c>
      <c r="D93" s="8" t="s">
        <v>255</v>
      </c>
      <c r="E93" s="6" t="s">
        <v>636</v>
      </c>
      <c r="F93" s="6" t="s">
        <v>2</v>
      </c>
      <c r="G93" s="6" t="s">
        <v>7</v>
      </c>
      <c r="J93" s="10"/>
      <c r="K93" s="10">
        <v>1</v>
      </c>
      <c r="L93" s="10"/>
      <c r="M93" s="10"/>
      <c r="N93" s="10"/>
      <c r="O93" s="6">
        <f t="shared" si="4"/>
        <v>1</v>
      </c>
      <c r="P93" s="10">
        <f t="shared" si="5"/>
        <v>0</v>
      </c>
      <c r="Q93" s="10">
        <f t="shared" si="6"/>
        <v>1</v>
      </c>
      <c r="R93" s="10">
        <f t="shared" si="7"/>
        <v>0</v>
      </c>
      <c r="S93" s="6" t="s">
        <v>453</v>
      </c>
      <c r="W93" s="6">
        <v>1</v>
      </c>
      <c r="Z93" s="9" t="s">
        <v>235</v>
      </c>
    </row>
    <row r="94" spans="1:26" s="6" customFormat="1">
      <c r="A94" s="2" t="s">
        <v>424</v>
      </c>
      <c r="B94" s="6">
        <v>3.56</v>
      </c>
      <c r="C94" s="4" t="s">
        <v>114</v>
      </c>
      <c r="D94" s="8" t="s">
        <v>114</v>
      </c>
      <c r="E94" s="6" t="s">
        <v>636</v>
      </c>
      <c r="F94" s="6" t="s">
        <v>2</v>
      </c>
      <c r="G94" s="6" t="s">
        <v>7</v>
      </c>
      <c r="J94" s="10"/>
      <c r="K94" s="10">
        <v>1</v>
      </c>
      <c r="L94" s="10"/>
      <c r="M94" s="10"/>
      <c r="N94" s="10"/>
      <c r="O94" s="6">
        <f t="shared" si="4"/>
        <v>1</v>
      </c>
      <c r="P94" s="10">
        <f t="shared" si="5"/>
        <v>0</v>
      </c>
      <c r="Q94" s="10">
        <f t="shared" si="6"/>
        <v>1</v>
      </c>
      <c r="R94" s="10">
        <f t="shared" si="7"/>
        <v>0</v>
      </c>
      <c r="Z94" s="9" t="s">
        <v>235</v>
      </c>
    </row>
    <row r="95" spans="1:26" s="6" customFormat="1">
      <c r="A95" s="2" t="s">
        <v>758</v>
      </c>
      <c r="B95" s="6">
        <v>4.18</v>
      </c>
      <c r="C95" s="4" t="s">
        <v>759</v>
      </c>
      <c r="D95" s="8" t="s">
        <v>266</v>
      </c>
      <c r="E95" s="6" t="s">
        <v>636</v>
      </c>
      <c r="F95" s="6" t="s">
        <v>2</v>
      </c>
      <c r="G95" s="6" t="s">
        <v>13</v>
      </c>
      <c r="J95" s="10"/>
      <c r="K95" s="10">
        <v>1</v>
      </c>
      <c r="L95" s="10"/>
      <c r="M95" s="10"/>
      <c r="N95" s="10"/>
      <c r="O95" s="6">
        <f t="shared" si="4"/>
        <v>1</v>
      </c>
      <c r="P95" s="10">
        <f t="shared" si="5"/>
        <v>0</v>
      </c>
      <c r="Q95" s="10">
        <f t="shared" si="6"/>
        <v>0</v>
      </c>
      <c r="R95" s="10">
        <f t="shared" si="7"/>
        <v>0</v>
      </c>
      <c r="T95" s="6">
        <v>1</v>
      </c>
      <c r="U95" s="6" t="s">
        <v>39</v>
      </c>
      <c r="Z95" s="9" t="s">
        <v>235</v>
      </c>
    </row>
    <row r="96" spans="1:26" s="6" customFormat="1">
      <c r="A96" s="2" t="s">
        <v>760</v>
      </c>
      <c r="B96" s="6">
        <v>5.36</v>
      </c>
      <c r="C96" s="4" t="s">
        <v>761</v>
      </c>
      <c r="D96" s="8" t="s">
        <v>262</v>
      </c>
      <c r="E96" s="6" t="s">
        <v>636</v>
      </c>
      <c r="F96" s="6" t="s">
        <v>2</v>
      </c>
      <c r="G96" s="6" t="s">
        <v>17</v>
      </c>
      <c r="J96" s="10"/>
      <c r="K96" s="10"/>
      <c r="L96" s="10"/>
      <c r="M96" s="10"/>
      <c r="N96" s="10">
        <v>1</v>
      </c>
      <c r="O96" s="6">
        <f t="shared" si="4"/>
        <v>0</v>
      </c>
      <c r="P96" s="10">
        <f t="shared" si="5"/>
        <v>0</v>
      </c>
      <c r="Q96" s="10">
        <f t="shared" si="6"/>
        <v>0</v>
      </c>
      <c r="R96" s="10">
        <f t="shared" si="7"/>
        <v>1</v>
      </c>
      <c r="S96" s="6" t="s">
        <v>338</v>
      </c>
      <c r="T96" s="6">
        <v>1</v>
      </c>
      <c r="U96" s="6" t="s">
        <v>38</v>
      </c>
      <c r="W96" s="10">
        <v>1</v>
      </c>
      <c r="Z96" s="9" t="s">
        <v>235</v>
      </c>
    </row>
    <row r="97" spans="1:26" s="6" customFormat="1">
      <c r="A97" s="2" t="s">
        <v>762</v>
      </c>
      <c r="B97" s="6">
        <v>5.39</v>
      </c>
      <c r="C97" s="4" t="s">
        <v>968</v>
      </c>
      <c r="D97" s="8" t="s">
        <v>271</v>
      </c>
      <c r="E97" s="6" t="s">
        <v>636</v>
      </c>
      <c r="F97" s="6" t="s">
        <v>2</v>
      </c>
      <c r="G97" s="6" t="s">
        <v>12</v>
      </c>
      <c r="J97" s="10"/>
      <c r="K97" s="10">
        <v>1</v>
      </c>
      <c r="L97" s="10"/>
      <c r="M97" s="10"/>
      <c r="N97" s="10">
        <v>1</v>
      </c>
      <c r="O97" s="6">
        <f t="shared" si="4"/>
        <v>1</v>
      </c>
      <c r="P97" s="10">
        <f t="shared" si="5"/>
        <v>1</v>
      </c>
      <c r="Q97" s="10">
        <f t="shared" si="6"/>
        <v>0</v>
      </c>
      <c r="R97" s="10">
        <f t="shared" si="7"/>
        <v>0</v>
      </c>
      <c r="S97" s="6" t="s">
        <v>338</v>
      </c>
      <c r="T97" s="6">
        <v>1</v>
      </c>
      <c r="U97" s="6" t="s">
        <v>40</v>
      </c>
      <c r="W97" s="10">
        <v>1</v>
      </c>
      <c r="Z97" s="9" t="s">
        <v>235</v>
      </c>
    </row>
    <row r="98" spans="1:26" s="10" customFormat="1">
      <c r="A98" s="2" t="s">
        <v>763</v>
      </c>
      <c r="B98" s="6">
        <v>7.31</v>
      </c>
      <c r="C98" s="4" t="s">
        <v>764</v>
      </c>
      <c r="D98" s="8" t="s">
        <v>296</v>
      </c>
      <c r="E98" s="6" t="s">
        <v>636</v>
      </c>
      <c r="F98" s="6" t="s">
        <v>2</v>
      </c>
      <c r="G98" s="6"/>
      <c r="H98" s="6" t="s">
        <v>18</v>
      </c>
      <c r="I98" s="6"/>
      <c r="K98" s="10">
        <v>1</v>
      </c>
      <c r="N98" s="10">
        <v>1</v>
      </c>
      <c r="O98" s="6">
        <f t="shared" si="4"/>
        <v>1</v>
      </c>
      <c r="P98" s="10">
        <f t="shared" si="5"/>
        <v>0</v>
      </c>
      <c r="Q98" s="10">
        <f t="shared" si="6"/>
        <v>0</v>
      </c>
      <c r="R98" s="10">
        <f t="shared" si="7"/>
        <v>0</v>
      </c>
      <c r="S98" s="6" t="s">
        <v>569</v>
      </c>
      <c r="T98" s="6">
        <v>1</v>
      </c>
      <c r="U98" s="6" t="s">
        <v>41</v>
      </c>
      <c r="V98" s="6"/>
      <c r="W98" s="10">
        <v>1</v>
      </c>
      <c r="X98" s="6"/>
      <c r="Y98" s="6"/>
      <c r="Z98" s="9" t="s">
        <v>235</v>
      </c>
    </row>
    <row r="99" spans="1:26" s="6" customFormat="1">
      <c r="A99" s="2" t="s">
        <v>765</v>
      </c>
      <c r="B99" s="6">
        <v>7.47</v>
      </c>
      <c r="C99" s="4" t="s">
        <v>764</v>
      </c>
      <c r="D99" s="8" t="s">
        <v>296</v>
      </c>
      <c r="E99" s="6" t="s">
        <v>636</v>
      </c>
      <c r="F99" s="6" t="s">
        <v>2</v>
      </c>
      <c r="J99" s="10"/>
      <c r="K99" s="10"/>
      <c r="L99" s="10"/>
      <c r="M99" s="10"/>
      <c r="N99" s="10">
        <v>1</v>
      </c>
      <c r="O99" s="6">
        <f t="shared" si="4"/>
        <v>0</v>
      </c>
      <c r="P99" s="10">
        <f t="shared" si="5"/>
        <v>0</v>
      </c>
      <c r="Q99" s="10">
        <f t="shared" si="6"/>
        <v>0</v>
      </c>
      <c r="R99" s="10">
        <f t="shared" si="7"/>
        <v>0</v>
      </c>
      <c r="S99" s="6" t="s">
        <v>336</v>
      </c>
      <c r="T99" s="6">
        <v>1</v>
      </c>
      <c r="U99" s="6" t="s">
        <v>40</v>
      </c>
      <c r="W99" s="10">
        <v>1</v>
      </c>
      <c r="Z99" s="9" t="s">
        <v>235</v>
      </c>
    </row>
    <row r="100" spans="1:26" s="6" customFormat="1">
      <c r="A100" s="2" t="s">
        <v>766</v>
      </c>
      <c r="B100" s="6">
        <v>8.23</v>
      </c>
      <c r="C100" s="4" t="s">
        <v>767</v>
      </c>
      <c r="D100" s="8" t="s">
        <v>290</v>
      </c>
      <c r="E100" s="6" t="s">
        <v>636</v>
      </c>
      <c r="F100" s="6" t="s">
        <v>2</v>
      </c>
      <c r="G100" s="6" t="s">
        <v>7</v>
      </c>
      <c r="J100" s="10"/>
      <c r="K100" s="10">
        <v>1</v>
      </c>
      <c r="L100" s="10"/>
      <c r="M100" s="10"/>
      <c r="N100" s="10"/>
      <c r="O100" s="6">
        <f t="shared" si="4"/>
        <v>1</v>
      </c>
      <c r="P100" s="10">
        <f t="shared" si="5"/>
        <v>0</v>
      </c>
      <c r="Q100" s="10">
        <f t="shared" si="6"/>
        <v>1</v>
      </c>
      <c r="R100" s="10">
        <f t="shared" si="7"/>
        <v>0</v>
      </c>
      <c r="Z100" s="9" t="s">
        <v>235</v>
      </c>
    </row>
    <row r="101" spans="1:26" s="6" customFormat="1">
      <c r="A101" s="2" t="s">
        <v>771</v>
      </c>
      <c r="B101" s="6">
        <v>10.24</v>
      </c>
      <c r="C101" s="4" t="s">
        <v>772</v>
      </c>
      <c r="D101" s="8" t="s">
        <v>299</v>
      </c>
      <c r="E101" s="6" t="s">
        <v>636</v>
      </c>
      <c r="F101" s="6" t="s">
        <v>2</v>
      </c>
      <c r="G101" s="6" t="s">
        <v>7</v>
      </c>
      <c r="J101" s="10"/>
      <c r="K101" s="10">
        <v>1</v>
      </c>
      <c r="L101" s="10"/>
      <c r="M101" s="10"/>
      <c r="N101" s="10"/>
      <c r="O101" s="6">
        <f t="shared" si="4"/>
        <v>1</v>
      </c>
      <c r="P101" s="10">
        <f t="shared" si="5"/>
        <v>0</v>
      </c>
      <c r="Q101" s="10">
        <f t="shared" si="6"/>
        <v>1</v>
      </c>
      <c r="R101" s="10">
        <f t="shared" si="7"/>
        <v>0</v>
      </c>
      <c r="Z101" s="9" t="s">
        <v>235</v>
      </c>
    </row>
    <row r="102" spans="1:26" s="6" customFormat="1">
      <c r="A102" s="2" t="s">
        <v>773</v>
      </c>
      <c r="B102" s="6">
        <v>11.01</v>
      </c>
      <c r="C102" s="4" t="s">
        <v>114</v>
      </c>
      <c r="D102" s="8" t="s">
        <v>114</v>
      </c>
      <c r="E102" s="6" t="s">
        <v>636</v>
      </c>
      <c r="F102" s="6" t="s">
        <v>2</v>
      </c>
      <c r="G102" s="6" t="s">
        <v>12</v>
      </c>
      <c r="K102" s="6">
        <v>1</v>
      </c>
      <c r="O102" s="6">
        <f t="shared" si="4"/>
        <v>1</v>
      </c>
      <c r="P102" s="10">
        <f t="shared" si="5"/>
        <v>1</v>
      </c>
      <c r="Q102" s="10">
        <f t="shared" si="6"/>
        <v>0</v>
      </c>
      <c r="R102" s="10">
        <f t="shared" si="7"/>
        <v>0</v>
      </c>
      <c r="Z102" s="9" t="s">
        <v>235</v>
      </c>
    </row>
    <row r="103" spans="1:26" s="6" customFormat="1">
      <c r="A103" s="2" t="s">
        <v>207</v>
      </c>
      <c r="B103" s="6">
        <v>11.14</v>
      </c>
      <c r="C103" s="4" t="s">
        <v>114</v>
      </c>
      <c r="D103" s="8" t="s">
        <v>114</v>
      </c>
      <c r="E103" s="6" t="s">
        <v>636</v>
      </c>
      <c r="F103" s="6" t="s">
        <v>2</v>
      </c>
      <c r="G103" s="6" t="s">
        <v>12</v>
      </c>
      <c r="J103" s="10"/>
      <c r="K103" s="10">
        <v>1</v>
      </c>
      <c r="L103" s="10"/>
      <c r="M103" s="10"/>
      <c r="N103" s="10"/>
      <c r="O103" s="6">
        <f t="shared" si="4"/>
        <v>1</v>
      </c>
      <c r="P103" s="10">
        <f t="shared" si="5"/>
        <v>1</v>
      </c>
      <c r="Q103" s="10">
        <f t="shared" si="6"/>
        <v>0</v>
      </c>
      <c r="R103" s="10">
        <f t="shared" si="7"/>
        <v>0</v>
      </c>
      <c r="Z103" s="9" t="s">
        <v>235</v>
      </c>
    </row>
    <row r="104" spans="1:26" s="6" customFormat="1">
      <c r="A104" s="2" t="s">
        <v>583</v>
      </c>
      <c r="B104" s="6">
        <v>11.15</v>
      </c>
      <c r="C104" s="4" t="s">
        <v>774</v>
      </c>
      <c r="D104" s="8" t="s">
        <v>21</v>
      </c>
      <c r="E104" s="6" t="s">
        <v>636</v>
      </c>
      <c r="F104" s="6" t="s">
        <v>2</v>
      </c>
      <c r="G104" s="6" t="s">
        <v>12</v>
      </c>
      <c r="J104" s="10"/>
      <c r="K104" s="10">
        <v>1</v>
      </c>
      <c r="L104" s="10"/>
      <c r="M104" s="10"/>
      <c r="N104" s="10"/>
      <c r="O104" s="6">
        <f t="shared" si="4"/>
        <v>1</v>
      </c>
      <c r="P104" s="10">
        <f t="shared" si="5"/>
        <v>1</v>
      </c>
      <c r="Q104" s="10">
        <f t="shared" si="6"/>
        <v>0</v>
      </c>
      <c r="R104" s="10">
        <f t="shared" si="7"/>
        <v>0</v>
      </c>
      <c r="T104" s="6">
        <v>1</v>
      </c>
      <c r="U104" s="6" t="s">
        <v>39</v>
      </c>
      <c r="Z104" s="9" t="s">
        <v>235</v>
      </c>
    </row>
    <row r="105" spans="1:26" s="6" customFormat="1">
      <c r="A105" s="2" t="s">
        <v>775</v>
      </c>
      <c r="B105" s="7">
        <v>11.2</v>
      </c>
      <c r="C105" s="4" t="s">
        <v>769</v>
      </c>
      <c r="D105" s="8" t="s">
        <v>239</v>
      </c>
      <c r="E105" s="6" t="s">
        <v>636</v>
      </c>
      <c r="F105" s="6" t="s">
        <v>2</v>
      </c>
      <c r="G105" s="6" t="s">
        <v>22</v>
      </c>
      <c r="J105" s="10"/>
      <c r="K105" s="10"/>
      <c r="L105" s="10"/>
      <c r="M105" s="10">
        <v>1</v>
      </c>
      <c r="N105" s="10"/>
      <c r="O105" s="6">
        <f t="shared" si="4"/>
        <v>1</v>
      </c>
      <c r="P105" s="10">
        <f t="shared" si="5"/>
        <v>0</v>
      </c>
      <c r="Q105" s="10">
        <f t="shared" si="6"/>
        <v>0</v>
      </c>
      <c r="R105" s="10">
        <f t="shared" si="7"/>
        <v>1</v>
      </c>
      <c r="S105" s="6" t="s">
        <v>330</v>
      </c>
      <c r="T105" s="6">
        <v>1</v>
      </c>
      <c r="U105" s="6" t="s">
        <v>38</v>
      </c>
      <c r="Z105" s="9" t="s">
        <v>235</v>
      </c>
    </row>
    <row r="106" spans="1:26" s="6" customFormat="1">
      <c r="A106" s="2" t="s">
        <v>209</v>
      </c>
      <c r="B106" s="6">
        <v>11.31</v>
      </c>
      <c r="C106" s="4" t="s">
        <v>776</v>
      </c>
      <c r="D106" s="8" t="s">
        <v>21</v>
      </c>
      <c r="E106" s="6" t="s">
        <v>636</v>
      </c>
      <c r="F106" s="6" t="s">
        <v>2</v>
      </c>
      <c r="G106" s="6" t="s">
        <v>12</v>
      </c>
      <c r="J106" s="10"/>
      <c r="K106" s="10">
        <v>1</v>
      </c>
      <c r="L106" s="10"/>
      <c r="M106" s="10"/>
      <c r="N106" s="10"/>
      <c r="O106" s="6">
        <f t="shared" si="4"/>
        <v>1</v>
      </c>
      <c r="P106" s="10">
        <f t="shared" si="5"/>
        <v>1</v>
      </c>
      <c r="Q106" s="10">
        <f t="shared" si="6"/>
        <v>0</v>
      </c>
      <c r="R106" s="10">
        <f t="shared" si="7"/>
        <v>0</v>
      </c>
      <c r="T106" s="6">
        <v>1</v>
      </c>
      <c r="U106" s="6" t="s">
        <v>40</v>
      </c>
      <c r="Y106" s="10"/>
      <c r="Z106" s="9" t="s">
        <v>235</v>
      </c>
    </row>
    <row r="107" spans="1:26" s="6" customFormat="1">
      <c r="A107" s="2" t="s">
        <v>777</v>
      </c>
      <c r="B107" s="6">
        <v>11.41</v>
      </c>
      <c r="C107" s="4" t="s">
        <v>769</v>
      </c>
      <c r="D107" s="8" t="s">
        <v>239</v>
      </c>
      <c r="E107" s="6" t="s">
        <v>636</v>
      </c>
      <c r="F107" s="6" t="s">
        <v>2</v>
      </c>
      <c r="J107" s="10"/>
      <c r="K107" s="10"/>
      <c r="L107" s="10"/>
      <c r="M107" s="10">
        <v>1</v>
      </c>
      <c r="N107" s="10"/>
      <c r="O107" s="6">
        <f t="shared" si="4"/>
        <v>1</v>
      </c>
      <c r="P107" s="10">
        <f t="shared" si="5"/>
        <v>0</v>
      </c>
      <c r="Q107" s="10">
        <f t="shared" si="6"/>
        <v>0</v>
      </c>
      <c r="R107" s="10">
        <f t="shared" si="7"/>
        <v>0</v>
      </c>
      <c r="S107" s="6" t="s">
        <v>330</v>
      </c>
      <c r="T107" s="6">
        <v>1</v>
      </c>
      <c r="U107" s="6" t="s">
        <v>38</v>
      </c>
      <c r="Y107" s="10"/>
      <c r="Z107" s="9" t="s">
        <v>235</v>
      </c>
    </row>
    <row r="108" spans="1:26" s="6" customFormat="1">
      <c r="A108" s="2" t="s">
        <v>778</v>
      </c>
      <c r="B108" s="6">
        <v>11.58</v>
      </c>
      <c r="C108" s="4" t="s">
        <v>779</v>
      </c>
      <c r="D108" s="8" t="s">
        <v>371</v>
      </c>
      <c r="E108" s="6" t="s">
        <v>636</v>
      </c>
      <c r="F108" s="6" t="s">
        <v>2</v>
      </c>
      <c r="G108" s="6" t="s">
        <v>12</v>
      </c>
      <c r="J108" s="10"/>
      <c r="K108" s="10"/>
      <c r="L108" s="10"/>
      <c r="M108" s="10">
        <v>1</v>
      </c>
      <c r="N108" s="10"/>
      <c r="O108" s="6">
        <f t="shared" si="4"/>
        <v>1</v>
      </c>
      <c r="P108" s="10">
        <f t="shared" si="5"/>
        <v>1</v>
      </c>
      <c r="Q108" s="10">
        <f t="shared" si="6"/>
        <v>0</v>
      </c>
      <c r="R108" s="10">
        <f t="shared" si="7"/>
        <v>0</v>
      </c>
      <c r="Z108" s="9" t="s">
        <v>235</v>
      </c>
    </row>
    <row r="109" spans="1:26" s="6" customFormat="1">
      <c r="A109" s="2" t="s">
        <v>392</v>
      </c>
      <c r="B109" s="7">
        <v>0.55000000000000004</v>
      </c>
      <c r="C109" s="4" t="s">
        <v>114</v>
      </c>
      <c r="D109" s="8" t="s">
        <v>114</v>
      </c>
      <c r="E109" s="6" t="s">
        <v>636</v>
      </c>
      <c r="F109" s="6" t="s">
        <v>2</v>
      </c>
      <c r="G109" s="6" t="s">
        <v>12</v>
      </c>
      <c r="J109" s="10"/>
      <c r="K109" s="10">
        <v>1</v>
      </c>
      <c r="L109" s="10"/>
      <c r="M109" s="10"/>
      <c r="N109" s="10"/>
      <c r="O109" s="6">
        <f t="shared" si="4"/>
        <v>1</v>
      </c>
      <c r="P109" s="10">
        <f t="shared" si="5"/>
        <v>1</v>
      </c>
      <c r="Q109" s="10">
        <f t="shared" si="6"/>
        <v>0</v>
      </c>
      <c r="R109" s="10">
        <f t="shared" si="7"/>
        <v>0</v>
      </c>
      <c r="Z109" s="9" t="s">
        <v>236</v>
      </c>
    </row>
    <row r="110" spans="1:26" s="6" customFormat="1">
      <c r="A110" s="2" t="s">
        <v>210</v>
      </c>
      <c r="B110" s="6">
        <v>1.21</v>
      </c>
      <c r="C110" s="4" t="s">
        <v>969</v>
      </c>
      <c r="D110" s="8" t="s">
        <v>271</v>
      </c>
      <c r="E110" s="6" t="s">
        <v>636</v>
      </c>
      <c r="F110" s="6" t="s">
        <v>2</v>
      </c>
      <c r="G110" s="6" t="s">
        <v>12</v>
      </c>
      <c r="J110" s="10"/>
      <c r="K110" s="10"/>
      <c r="L110" s="10"/>
      <c r="M110" s="10">
        <v>1</v>
      </c>
      <c r="N110" s="10"/>
      <c r="O110" s="6">
        <f t="shared" si="4"/>
        <v>1</v>
      </c>
      <c r="P110" s="10">
        <f t="shared" si="5"/>
        <v>1</v>
      </c>
      <c r="Q110" s="10">
        <f t="shared" si="6"/>
        <v>0</v>
      </c>
      <c r="R110" s="10">
        <f t="shared" si="7"/>
        <v>0</v>
      </c>
      <c r="S110" s="6" t="s">
        <v>158</v>
      </c>
      <c r="T110" s="6">
        <v>1</v>
      </c>
      <c r="U110" s="6" t="s">
        <v>38</v>
      </c>
      <c r="Z110" s="9" t="s">
        <v>236</v>
      </c>
    </row>
    <row r="111" spans="1:26" s="6" customFormat="1">
      <c r="A111" s="2" t="s">
        <v>467</v>
      </c>
      <c r="B111" s="6">
        <v>1.3</v>
      </c>
      <c r="C111" s="4" t="s">
        <v>780</v>
      </c>
      <c r="D111" s="8" t="s">
        <v>464</v>
      </c>
      <c r="E111" s="6" t="s">
        <v>636</v>
      </c>
      <c r="F111" s="6" t="s">
        <v>2</v>
      </c>
      <c r="J111" s="10"/>
      <c r="K111" s="10">
        <v>1</v>
      </c>
      <c r="L111" s="10"/>
      <c r="M111" s="10"/>
      <c r="N111" s="10"/>
      <c r="O111" s="6">
        <f t="shared" si="4"/>
        <v>1</v>
      </c>
      <c r="P111" s="10">
        <f t="shared" si="5"/>
        <v>0</v>
      </c>
      <c r="Q111" s="10">
        <f t="shared" si="6"/>
        <v>0</v>
      </c>
      <c r="R111" s="10">
        <f t="shared" si="7"/>
        <v>0</v>
      </c>
      <c r="Z111" s="9" t="s">
        <v>236</v>
      </c>
    </row>
    <row r="112" spans="1:26" s="6" customFormat="1">
      <c r="A112" s="2" t="s">
        <v>783</v>
      </c>
      <c r="B112" s="6">
        <v>1.51</v>
      </c>
      <c r="C112" s="4" t="s">
        <v>784</v>
      </c>
      <c r="D112" s="8" t="s">
        <v>290</v>
      </c>
      <c r="E112" s="6" t="s">
        <v>636</v>
      </c>
      <c r="F112" s="6" t="s">
        <v>2</v>
      </c>
      <c r="G112" s="6" t="s">
        <v>7</v>
      </c>
      <c r="J112" s="10"/>
      <c r="K112" s="10">
        <v>1</v>
      </c>
      <c r="L112" s="10"/>
      <c r="M112" s="10"/>
      <c r="N112" s="10">
        <v>1</v>
      </c>
      <c r="O112" s="6">
        <f t="shared" si="4"/>
        <v>1</v>
      </c>
      <c r="P112" s="10">
        <f t="shared" si="5"/>
        <v>0</v>
      </c>
      <c r="Q112" s="10">
        <f t="shared" si="6"/>
        <v>1</v>
      </c>
      <c r="R112" s="10">
        <f t="shared" si="7"/>
        <v>0</v>
      </c>
      <c r="S112" s="6" t="s">
        <v>337</v>
      </c>
      <c r="W112" s="10">
        <v>1</v>
      </c>
      <c r="Z112" s="9" t="s">
        <v>236</v>
      </c>
    </row>
    <row r="113" spans="1:26" s="6" customFormat="1">
      <c r="A113" s="2" t="s">
        <v>790</v>
      </c>
      <c r="B113" s="6">
        <v>4.32</v>
      </c>
      <c r="C113" s="4" t="s">
        <v>965</v>
      </c>
      <c r="D113" s="8" t="s">
        <v>276</v>
      </c>
      <c r="E113" s="6" t="s">
        <v>636</v>
      </c>
      <c r="F113" s="6" t="s">
        <v>2</v>
      </c>
      <c r="G113" s="6" t="s">
        <v>12</v>
      </c>
      <c r="J113" s="10"/>
      <c r="K113" s="10"/>
      <c r="L113" s="10">
        <v>1</v>
      </c>
      <c r="M113" s="10"/>
      <c r="N113" s="10"/>
      <c r="O113" s="6">
        <f t="shared" si="4"/>
        <v>1</v>
      </c>
      <c r="P113" s="10">
        <f t="shared" si="5"/>
        <v>1</v>
      </c>
      <c r="Q113" s="10">
        <f t="shared" si="6"/>
        <v>0</v>
      </c>
      <c r="R113" s="10">
        <f t="shared" si="7"/>
        <v>0</v>
      </c>
      <c r="S113" s="6" t="s">
        <v>376</v>
      </c>
      <c r="T113" s="6">
        <v>1</v>
      </c>
      <c r="U113" s="6" t="s">
        <v>40</v>
      </c>
      <c r="V113" s="6" t="s">
        <v>19</v>
      </c>
      <c r="Z113" s="9" t="s">
        <v>236</v>
      </c>
    </row>
    <row r="114" spans="1:26" s="6" customFormat="1">
      <c r="A114" s="2" t="s">
        <v>791</v>
      </c>
      <c r="B114" s="6">
        <v>5.25</v>
      </c>
      <c r="C114" s="4" t="s">
        <v>792</v>
      </c>
      <c r="D114" s="8" t="s">
        <v>284</v>
      </c>
      <c r="E114" s="6" t="s">
        <v>636</v>
      </c>
      <c r="F114" s="6" t="s">
        <v>2</v>
      </c>
      <c r="G114" s="6" t="s">
        <v>12</v>
      </c>
      <c r="J114" s="10"/>
      <c r="K114" s="10">
        <v>1</v>
      </c>
      <c r="L114" s="10"/>
      <c r="M114" s="10"/>
      <c r="N114" s="10"/>
      <c r="O114" s="6">
        <f t="shared" si="4"/>
        <v>1</v>
      </c>
      <c r="P114" s="10">
        <f t="shared" si="5"/>
        <v>1</v>
      </c>
      <c r="Q114" s="10">
        <f t="shared" si="6"/>
        <v>0</v>
      </c>
      <c r="R114" s="10">
        <f t="shared" si="7"/>
        <v>0</v>
      </c>
      <c r="T114" s="6">
        <v>1</v>
      </c>
      <c r="U114" s="6" t="s">
        <v>40</v>
      </c>
      <c r="Z114" s="9" t="s">
        <v>236</v>
      </c>
    </row>
    <row r="115" spans="1:26" s="6" customFormat="1">
      <c r="A115" s="2" t="s">
        <v>793</v>
      </c>
      <c r="B115" s="6">
        <v>6.06</v>
      </c>
      <c r="C115" s="4" t="s">
        <v>970</v>
      </c>
      <c r="D115" s="8" t="s">
        <v>275</v>
      </c>
      <c r="E115" s="6" t="s">
        <v>636</v>
      </c>
      <c r="F115" s="6" t="s">
        <v>2</v>
      </c>
      <c r="G115" s="6" t="s">
        <v>7</v>
      </c>
      <c r="J115" s="10"/>
      <c r="K115" s="10">
        <v>1</v>
      </c>
      <c r="L115" s="10"/>
      <c r="M115" s="10"/>
      <c r="N115" s="10"/>
      <c r="O115" s="6">
        <f t="shared" si="4"/>
        <v>1</v>
      </c>
      <c r="P115" s="10">
        <f t="shared" si="5"/>
        <v>0</v>
      </c>
      <c r="Q115" s="10">
        <f t="shared" si="6"/>
        <v>1</v>
      </c>
      <c r="R115" s="10">
        <f t="shared" si="7"/>
        <v>0</v>
      </c>
      <c r="Z115" s="9" t="s">
        <v>236</v>
      </c>
    </row>
    <row r="116" spans="1:26" s="6" customFormat="1">
      <c r="A116" s="2" t="s">
        <v>530</v>
      </c>
      <c r="B116" s="7">
        <v>6.3</v>
      </c>
      <c r="C116" s="4" t="s">
        <v>774</v>
      </c>
      <c r="D116" s="8" t="s">
        <v>21</v>
      </c>
      <c r="E116" s="6" t="s">
        <v>636</v>
      </c>
      <c r="F116" s="6" t="s">
        <v>2</v>
      </c>
      <c r="J116" s="10"/>
      <c r="K116" s="10"/>
      <c r="L116" s="10">
        <v>1</v>
      </c>
      <c r="M116" s="10"/>
      <c r="N116" s="10"/>
      <c r="O116" s="6">
        <f t="shared" si="4"/>
        <v>1</v>
      </c>
      <c r="P116" s="10">
        <f t="shared" si="5"/>
        <v>0</v>
      </c>
      <c r="Q116" s="10">
        <f t="shared" si="6"/>
        <v>0</v>
      </c>
      <c r="R116" s="10">
        <f t="shared" si="7"/>
        <v>0</v>
      </c>
      <c r="S116" s="6" t="s">
        <v>374</v>
      </c>
      <c r="T116" s="6">
        <v>1</v>
      </c>
      <c r="U116" s="6" t="s">
        <v>40</v>
      </c>
      <c r="V116" s="6" t="s">
        <v>161</v>
      </c>
      <c r="Z116" s="9" t="s">
        <v>236</v>
      </c>
    </row>
    <row r="117" spans="1:26" s="6" customFormat="1">
      <c r="A117" s="2" t="s">
        <v>393</v>
      </c>
      <c r="B117" s="7">
        <v>2.2400000000000002</v>
      </c>
      <c r="C117" s="4" t="s">
        <v>795</v>
      </c>
      <c r="D117" s="8" t="s">
        <v>998</v>
      </c>
      <c r="E117" s="6" t="s">
        <v>636</v>
      </c>
      <c r="F117" s="6" t="s">
        <v>2</v>
      </c>
      <c r="G117" s="6" t="s">
        <v>12</v>
      </c>
      <c r="J117" s="10"/>
      <c r="K117" s="10">
        <v>1</v>
      </c>
      <c r="L117" s="10"/>
      <c r="M117" s="10"/>
      <c r="N117" s="10"/>
      <c r="O117" s="6">
        <f t="shared" si="4"/>
        <v>1</v>
      </c>
      <c r="P117" s="10">
        <f t="shared" si="5"/>
        <v>1</v>
      </c>
      <c r="Q117" s="10">
        <f t="shared" si="6"/>
        <v>0</v>
      </c>
      <c r="R117" s="10">
        <f t="shared" si="7"/>
        <v>0</v>
      </c>
      <c r="Z117" s="9" t="s">
        <v>171</v>
      </c>
    </row>
    <row r="118" spans="1:26" s="6" customFormat="1">
      <c r="A118" s="2" t="s">
        <v>25</v>
      </c>
      <c r="B118" s="6">
        <v>2.37</v>
      </c>
      <c r="C118" s="4" t="s">
        <v>796</v>
      </c>
      <c r="D118" s="8" t="s">
        <v>275</v>
      </c>
      <c r="E118" s="6" t="s">
        <v>636</v>
      </c>
      <c r="F118" s="6" t="s">
        <v>2</v>
      </c>
      <c r="G118" s="6" t="s">
        <v>17</v>
      </c>
      <c r="J118" s="10"/>
      <c r="K118" s="10"/>
      <c r="L118" s="10">
        <v>1</v>
      </c>
      <c r="M118" s="10"/>
      <c r="N118" s="10"/>
      <c r="O118" s="6">
        <f t="shared" si="4"/>
        <v>1</v>
      </c>
      <c r="P118" s="10">
        <f t="shared" si="5"/>
        <v>0</v>
      </c>
      <c r="Q118" s="10">
        <f t="shared" si="6"/>
        <v>0</v>
      </c>
      <c r="R118" s="10">
        <f t="shared" si="7"/>
        <v>1</v>
      </c>
      <c r="S118" s="6" t="s">
        <v>374</v>
      </c>
      <c r="T118" s="6">
        <v>1</v>
      </c>
      <c r="U118" s="6" t="s">
        <v>38</v>
      </c>
      <c r="V118" s="6" t="s">
        <v>160</v>
      </c>
      <c r="Z118" s="9" t="s">
        <v>171</v>
      </c>
    </row>
    <row r="119" spans="1:26" s="6" customFormat="1">
      <c r="A119" s="2" t="s">
        <v>394</v>
      </c>
      <c r="B119" s="6">
        <v>3.15</v>
      </c>
      <c r="C119" s="4" t="s">
        <v>395</v>
      </c>
      <c r="D119" s="8" t="s">
        <v>395</v>
      </c>
      <c r="E119" s="6" t="s">
        <v>636</v>
      </c>
      <c r="F119" s="6" t="s">
        <v>2</v>
      </c>
      <c r="G119" s="6" t="s">
        <v>12</v>
      </c>
      <c r="J119" s="10"/>
      <c r="K119" s="10">
        <v>1</v>
      </c>
      <c r="L119" s="10"/>
      <c r="M119" s="10"/>
      <c r="N119" s="10"/>
      <c r="O119" s="6">
        <f t="shared" si="4"/>
        <v>1</v>
      </c>
      <c r="P119" s="10">
        <f t="shared" si="5"/>
        <v>1</v>
      </c>
      <c r="Q119" s="10">
        <f t="shared" si="6"/>
        <v>0</v>
      </c>
      <c r="R119" s="10">
        <f t="shared" si="7"/>
        <v>0</v>
      </c>
      <c r="Z119" s="9" t="s">
        <v>171</v>
      </c>
    </row>
    <row r="120" spans="1:26" s="6" customFormat="1">
      <c r="A120" s="2" t="s">
        <v>26</v>
      </c>
      <c r="B120" s="7">
        <v>8.1</v>
      </c>
      <c r="C120" s="4" t="s">
        <v>802</v>
      </c>
      <c r="D120" s="8" t="s">
        <v>284</v>
      </c>
      <c r="E120" s="6" t="s">
        <v>636</v>
      </c>
      <c r="F120" s="6" t="s">
        <v>2</v>
      </c>
      <c r="G120" s="6" t="s">
        <v>17</v>
      </c>
      <c r="J120" s="10"/>
      <c r="K120" s="10"/>
      <c r="L120" s="10">
        <v>1</v>
      </c>
      <c r="M120" s="10"/>
      <c r="N120" s="10"/>
      <c r="O120" s="6">
        <f t="shared" si="4"/>
        <v>1</v>
      </c>
      <c r="P120" s="10">
        <f t="shared" si="5"/>
        <v>0</v>
      </c>
      <c r="Q120" s="10">
        <f t="shared" si="6"/>
        <v>0</v>
      </c>
      <c r="R120" s="10">
        <f t="shared" si="7"/>
        <v>1</v>
      </c>
      <c r="S120" s="6" t="s">
        <v>377</v>
      </c>
      <c r="T120" s="6">
        <v>1</v>
      </c>
      <c r="U120" s="6" t="s">
        <v>38</v>
      </c>
      <c r="Z120" s="9" t="s">
        <v>171</v>
      </c>
    </row>
    <row r="121" spans="1:26" s="6" customFormat="1">
      <c r="A121" s="2" t="s">
        <v>27</v>
      </c>
      <c r="B121" s="6">
        <v>8.15</v>
      </c>
      <c r="C121" s="4" t="s">
        <v>804</v>
      </c>
      <c r="D121" s="8" t="s">
        <v>251</v>
      </c>
      <c r="E121" s="6" t="s">
        <v>636</v>
      </c>
      <c r="F121" s="6" t="s">
        <v>2</v>
      </c>
      <c r="G121" s="6" t="s">
        <v>7</v>
      </c>
      <c r="J121" s="10"/>
      <c r="K121" s="10">
        <v>1</v>
      </c>
      <c r="L121" s="10"/>
      <c r="M121" s="10"/>
      <c r="N121" s="10"/>
      <c r="O121" s="6">
        <f t="shared" si="4"/>
        <v>1</v>
      </c>
      <c r="P121" s="10">
        <f t="shared" si="5"/>
        <v>0</v>
      </c>
      <c r="Q121" s="10">
        <f t="shared" si="6"/>
        <v>1</v>
      </c>
      <c r="R121" s="10">
        <f t="shared" si="7"/>
        <v>0</v>
      </c>
      <c r="T121" s="6">
        <v>1</v>
      </c>
      <c r="U121" s="6" t="s">
        <v>38</v>
      </c>
      <c r="Z121" s="9" t="s">
        <v>171</v>
      </c>
    </row>
    <row r="122" spans="1:26" s="6" customFormat="1">
      <c r="A122" s="2" t="s">
        <v>27</v>
      </c>
      <c r="B122" s="7">
        <v>8.15</v>
      </c>
      <c r="C122" s="4" t="s">
        <v>803</v>
      </c>
      <c r="D122" s="8" t="s">
        <v>255</v>
      </c>
      <c r="E122" s="6" t="s">
        <v>636</v>
      </c>
      <c r="F122" s="6" t="s">
        <v>2</v>
      </c>
      <c r="J122" s="10"/>
      <c r="K122" s="10">
        <v>1</v>
      </c>
      <c r="L122" s="10"/>
      <c r="M122" s="10"/>
      <c r="N122" s="10"/>
      <c r="O122" s="6">
        <f t="shared" si="4"/>
        <v>1</v>
      </c>
      <c r="P122" s="10">
        <f t="shared" si="5"/>
        <v>0</v>
      </c>
      <c r="Q122" s="10">
        <f t="shared" si="6"/>
        <v>0</v>
      </c>
      <c r="R122" s="10">
        <f t="shared" si="7"/>
        <v>0</v>
      </c>
      <c r="Z122" s="9" t="s">
        <v>171</v>
      </c>
    </row>
    <row r="123" spans="1:26" s="6" customFormat="1">
      <c r="A123" s="2" t="s">
        <v>28</v>
      </c>
      <c r="B123" s="6">
        <v>9.23</v>
      </c>
      <c r="C123" s="4" t="s">
        <v>807</v>
      </c>
      <c r="D123" s="8" t="s">
        <v>247</v>
      </c>
      <c r="E123" s="6" t="s">
        <v>636</v>
      </c>
      <c r="F123" s="6" t="s">
        <v>2</v>
      </c>
      <c r="G123" s="6" t="s">
        <v>12</v>
      </c>
      <c r="J123" s="10"/>
      <c r="K123" s="10"/>
      <c r="L123" s="10"/>
      <c r="M123" s="10">
        <v>1</v>
      </c>
      <c r="N123" s="10"/>
      <c r="O123" s="6">
        <f t="shared" si="4"/>
        <v>1</v>
      </c>
      <c r="P123" s="10">
        <f t="shared" si="5"/>
        <v>1</v>
      </c>
      <c r="Q123" s="10">
        <f t="shared" si="6"/>
        <v>0</v>
      </c>
      <c r="R123" s="10">
        <f t="shared" si="7"/>
        <v>0</v>
      </c>
      <c r="T123" s="6">
        <v>1</v>
      </c>
      <c r="U123" s="6" t="s">
        <v>38</v>
      </c>
      <c r="Z123" s="9" t="s">
        <v>171</v>
      </c>
    </row>
    <row r="124" spans="1:26" s="6" customFormat="1">
      <c r="A124" s="2" t="s">
        <v>313</v>
      </c>
      <c r="B124" s="6">
        <v>0.09</v>
      </c>
      <c r="C124" s="4" t="s">
        <v>808</v>
      </c>
      <c r="D124" s="8" t="s">
        <v>285</v>
      </c>
      <c r="E124" s="6" t="s">
        <v>636</v>
      </c>
      <c r="F124" s="6" t="s">
        <v>2</v>
      </c>
      <c r="G124" s="6" t="s">
        <v>12</v>
      </c>
      <c r="J124" s="10"/>
      <c r="K124" s="10"/>
      <c r="L124" s="10">
        <v>1</v>
      </c>
      <c r="M124" s="10"/>
      <c r="N124" s="10"/>
      <c r="O124" s="6">
        <f t="shared" si="4"/>
        <v>1</v>
      </c>
      <c r="P124" s="10">
        <f t="shared" si="5"/>
        <v>1</v>
      </c>
      <c r="Q124" s="10">
        <f t="shared" si="6"/>
        <v>0</v>
      </c>
      <c r="R124" s="10">
        <f t="shared" si="7"/>
        <v>0</v>
      </c>
      <c r="S124" s="6" t="s">
        <v>374</v>
      </c>
      <c r="T124" s="6">
        <v>1</v>
      </c>
      <c r="U124" s="6" t="s">
        <v>41</v>
      </c>
      <c r="Z124" s="9" t="s">
        <v>311</v>
      </c>
    </row>
    <row r="125" spans="1:26" s="6" customFormat="1">
      <c r="A125" s="2" t="s">
        <v>809</v>
      </c>
      <c r="B125" s="6">
        <v>2.21</v>
      </c>
      <c r="C125" s="4" t="s">
        <v>810</v>
      </c>
      <c r="D125" s="8" t="s">
        <v>305</v>
      </c>
      <c r="E125" s="6" t="s">
        <v>636</v>
      </c>
      <c r="F125" s="6" t="s">
        <v>2</v>
      </c>
      <c r="G125" s="6" t="s">
        <v>12</v>
      </c>
      <c r="J125" s="10"/>
      <c r="K125" s="10">
        <v>1</v>
      </c>
      <c r="L125" s="10"/>
      <c r="M125" s="10"/>
      <c r="N125" s="10"/>
      <c r="O125" s="6">
        <f t="shared" si="4"/>
        <v>1</v>
      </c>
      <c r="P125" s="10">
        <f t="shared" si="5"/>
        <v>1</v>
      </c>
      <c r="Q125" s="10">
        <f t="shared" si="6"/>
        <v>0</v>
      </c>
      <c r="R125" s="10">
        <f t="shared" si="7"/>
        <v>0</v>
      </c>
      <c r="Z125" s="9" t="s">
        <v>173</v>
      </c>
    </row>
    <row r="126" spans="1:26" s="6" customFormat="1">
      <c r="A126" s="2" t="s">
        <v>29</v>
      </c>
      <c r="B126" s="6">
        <v>2.54</v>
      </c>
      <c r="C126" s="4" t="s">
        <v>811</v>
      </c>
      <c r="D126" s="8" t="s">
        <v>293</v>
      </c>
      <c r="E126" s="6" t="s">
        <v>636</v>
      </c>
      <c r="F126" s="6" t="s">
        <v>2</v>
      </c>
      <c r="G126" s="6" t="s">
        <v>7</v>
      </c>
      <c r="J126" s="10"/>
      <c r="K126" s="10"/>
      <c r="L126" s="10"/>
      <c r="M126" s="10"/>
      <c r="N126" s="10"/>
      <c r="O126" s="6">
        <f t="shared" si="4"/>
        <v>0</v>
      </c>
      <c r="P126" s="10">
        <f t="shared" si="5"/>
        <v>0</v>
      </c>
      <c r="Q126" s="10">
        <f t="shared" si="6"/>
        <v>1</v>
      </c>
      <c r="R126" s="10">
        <f t="shared" si="7"/>
        <v>0</v>
      </c>
      <c r="Z126" s="9" t="s">
        <v>173</v>
      </c>
    </row>
    <row r="127" spans="1:26" s="6" customFormat="1">
      <c r="A127" s="2" t="s">
        <v>816</v>
      </c>
      <c r="B127" s="6">
        <v>7.14</v>
      </c>
      <c r="C127" s="4" t="s">
        <v>817</v>
      </c>
      <c r="D127" s="8" t="s">
        <v>292</v>
      </c>
      <c r="E127" s="6" t="s">
        <v>636</v>
      </c>
      <c r="F127" s="6" t="s">
        <v>2</v>
      </c>
      <c r="J127" s="10"/>
      <c r="K127" s="10"/>
      <c r="L127" s="10"/>
      <c r="M127" s="10"/>
      <c r="N127" s="10"/>
      <c r="O127" s="6">
        <f t="shared" si="4"/>
        <v>0</v>
      </c>
      <c r="P127" s="10">
        <f t="shared" si="5"/>
        <v>0</v>
      </c>
      <c r="Q127" s="10">
        <f t="shared" si="6"/>
        <v>0</v>
      </c>
      <c r="R127" s="10">
        <f t="shared" si="7"/>
        <v>0</v>
      </c>
      <c r="Z127" s="9" t="s">
        <v>173</v>
      </c>
    </row>
    <row r="128" spans="1:26" s="6" customFormat="1">
      <c r="A128" s="2" t="s">
        <v>818</v>
      </c>
      <c r="B128" s="6">
        <v>7.52</v>
      </c>
      <c r="C128" s="4" t="s">
        <v>121</v>
      </c>
      <c r="D128" s="8" t="s">
        <v>121</v>
      </c>
      <c r="E128" s="6" t="s">
        <v>636</v>
      </c>
      <c r="F128" s="6" t="s">
        <v>2</v>
      </c>
      <c r="G128" s="6" t="s">
        <v>12</v>
      </c>
      <c r="J128" s="10"/>
      <c r="K128" s="10">
        <v>1</v>
      </c>
      <c r="L128" s="10"/>
      <c r="M128" s="10"/>
      <c r="N128" s="10"/>
      <c r="O128" s="6">
        <f t="shared" si="4"/>
        <v>1</v>
      </c>
      <c r="P128" s="10">
        <f t="shared" si="5"/>
        <v>1</v>
      </c>
      <c r="Q128" s="10">
        <f t="shared" si="6"/>
        <v>0</v>
      </c>
      <c r="R128" s="10">
        <f t="shared" si="7"/>
        <v>0</v>
      </c>
      <c r="Z128" s="9" t="s">
        <v>173</v>
      </c>
    </row>
    <row r="129" spans="1:26" s="6" customFormat="1">
      <c r="A129" s="2" t="s">
        <v>402</v>
      </c>
      <c r="B129" s="7">
        <v>8</v>
      </c>
      <c r="C129" s="4" t="s">
        <v>971</v>
      </c>
      <c r="D129" s="8" t="s">
        <v>371</v>
      </c>
      <c r="E129" s="6" t="s">
        <v>636</v>
      </c>
      <c r="F129" s="6" t="s">
        <v>2</v>
      </c>
      <c r="G129" s="6" t="s">
        <v>12</v>
      </c>
      <c r="J129" s="10"/>
      <c r="K129" s="10">
        <v>1</v>
      </c>
      <c r="L129" s="10"/>
      <c r="M129" s="10"/>
      <c r="N129" s="10"/>
      <c r="O129" s="6">
        <f t="shared" si="4"/>
        <v>1</v>
      </c>
      <c r="P129" s="10">
        <f t="shared" si="5"/>
        <v>1</v>
      </c>
      <c r="Q129" s="10">
        <f t="shared" si="6"/>
        <v>0</v>
      </c>
      <c r="R129" s="10">
        <f t="shared" si="7"/>
        <v>0</v>
      </c>
      <c r="Z129" s="9" t="s">
        <v>173</v>
      </c>
    </row>
    <row r="130" spans="1:26" s="6" customFormat="1">
      <c r="A130" s="2" t="s">
        <v>819</v>
      </c>
      <c r="B130" s="7">
        <v>8.39</v>
      </c>
      <c r="C130" s="4" t="s">
        <v>820</v>
      </c>
      <c r="D130" s="8" t="s">
        <v>403</v>
      </c>
      <c r="E130" s="6" t="s">
        <v>636</v>
      </c>
      <c r="F130" s="6" t="s">
        <v>2</v>
      </c>
      <c r="G130" s="6" t="s">
        <v>12</v>
      </c>
      <c r="J130" s="10"/>
      <c r="K130" s="10">
        <v>1</v>
      </c>
      <c r="L130" s="10"/>
      <c r="M130" s="10"/>
      <c r="N130" s="10"/>
      <c r="O130" s="6">
        <f t="shared" ref="O130:O193" si="8">COUNT(J130:M130)</f>
        <v>1</v>
      </c>
      <c r="P130" s="10">
        <f t="shared" ref="P130:P193" si="9">COUNTIF(G130,"=te")</f>
        <v>1</v>
      </c>
      <c r="Q130" s="10">
        <f t="shared" ref="Q130:Q193" si="10">COUNTIF(G130,"=ma")</f>
        <v>0</v>
      </c>
      <c r="R130" s="10">
        <f t="shared" ref="R130:R193" si="11">COUNTIF(G130,"=f")+COUNTIF(G130,"=fa")</f>
        <v>0</v>
      </c>
      <c r="Z130" s="9" t="s">
        <v>173</v>
      </c>
    </row>
    <row r="131" spans="1:26" s="6" customFormat="1">
      <c r="A131" s="2" t="s">
        <v>30</v>
      </c>
      <c r="B131" s="6">
        <v>1.1499999999999999</v>
      </c>
      <c r="C131" s="4" t="s">
        <v>822</v>
      </c>
      <c r="D131" s="8" t="s">
        <v>238</v>
      </c>
      <c r="E131" s="6" t="s">
        <v>638</v>
      </c>
      <c r="F131" s="6" t="s">
        <v>2</v>
      </c>
      <c r="G131" s="6" t="s">
        <v>7</v>
      </c>
      <c r="H131" s="6" t="s">
        <v>3</v>
      </c>
      <c r="J131" s="10"/>
      <c r="K131" s="10">
        <v>1</v>
      </c>
      <c r="L131" s="10"/>
      <c r="M131" s="10"/>
      <c r="N131" s="10"/>
      <c r="O131" s="6">
        <f t="shared" si="8"/>
        <v>1</v>
      </c>
      <c r="P131" s="10">
        <f t="shared" si="9"/>
        <v>0</v>
      </c>
      <c r="Q131" s="10">
        <f t="shared" si="10"/>
        <v>1</v>
      </c>
      <c r="R131" s="10">
        <f t="shared" si="11"/>
        <v>0</v>
      </c>
      <c r="S131" s="6" t="s">
        <v>569</v>
      </c>
      <c r="T131" s="6">
        <v>1</v>
      </c>
      <c r="U131" s="6" t="s">
        <v>40</v>
      </c>
      <c r="Z131" s="9" t="s">
        <v>175</v>
      </c>
    </row>
    <row r="132" spans="1:26" s="6" customFormat="1">
      <c r="A132" s="2" t="s">
        <v>31</v>
      </c>
      <c r="B132" s="6">
        <v>0.08</v>
      </c>
      <c r="C132" s="4" t="s">
        <v>823</v>
      </c>
      <c r="D132" s="8" t="s">
        <v>284</v>
      </c>
      <c r="E132" s="6" t="s">
        <v>636</v>
      </c>
      <c r="F132" s="6" t="s">
        <v>2</v>
      </c>
      <c r="H132" s="6" t="s">
        <v>2</v>
      </c>
      <c r="J132" s="10"/>
      <c r="K132" s="10"/>
      <c r="L132" s="10"/>
      <c r="M132" s="10">
        <v>1</v>
      </c>
      <c r="N132" s="10"/>
      <c r="O132" s="6">
        <f t="shared" si="8"/>
        <v>1</v>
      </c>
      <c r="P132" s="10">
        <f t="shared" si="9"/>
        <v>0</v>
      </c>
      <c r="Q132" s="10">
        <f t="shared" si="10"/>
        <v>0</v>
      </c>
      <c r="R132" s="10">
        <f t="shared" si="11"/>
        <v>0</v>
      </c>
      <c r="S132" s="6" t="s">
        <v>126</v>
      </c>
      <c r="T132" s="6">
        <v>1</v>
      </c>
      <c r="U132" s="6" t="s">
        <v>38</v>
      </c>
      <c r="Z132" s="9" t="s">
        <v>176</v>
      </c>
    </row>
    <row r="133" spans="1:26" s="6" customFormat="1">
      <c r="A133" s="2" t="s">
        <v>32</v>
      </c>
      <c r="B133" s="6">
        <v>0.12</v>
      </c>
      <c r="C133" s="4" t="s">
        <v>823</v>
      </c>
      <c r="D133" s="8" t="s">
        <v>284</v>
      </c>
      <c r="E133" s="6" t="s">
        <v>636</v>
      </c>
      <c r="F133" s="6" t="s">
        <v>2</v>
      </c>
      <c r="G133" s="6" t="s">
        <v>17</v>
      </c>
      <c r="J133" s="10"/>
      <c r="K133" s="10"/>
      <c r="L133" s="10"/>
      <c r="M133" s="10">
        <v>1</v>
      </c>
      <c r="N133" s="10"/>
      <c r="O133" s="6">
        <f t="shared" si="8"/>
        <v>1</v>
      </c>
      <c r="P133" s="10">
        <f t="shared" si="9"/>
        <v>0</v>
      </c>
      <c r="Q133" s="10">
        <f t="shared" si="10"/>
        <v>0</v>
      </c>
      <c r="R133" s="10">
        <f t="shared" si="11"/>
        <v>1</v>
      </c>
      <c r="T133" s="6">
        <v>1</v>
      </c>
      <c r="U133" s="6" t="s">
        <v>38</v>
      </c>
      <c r="Z133" s="9" t="s">
        <v>176</v>
      </c>
    </row>
    <row r="134" spans="1:26" s="6" customFormat="1">
      <c r="A134" s="2" t="s">
        <v>33</v>
      </c>
      <c r="B134" s="6">
        <v>1.1200000000000001</v>
      </c>
      <c r="C134" s="4" t="s">
        <v>825</v>
      </c>
      <c r="D134" s="8" t="s">
        <v>21</v>
      </c>
      <c r="E134" s="6" t="s">
        <v>636</v>
      </c>
      <c r="F134" s="6" t="s">
        <v>2</v>
      </c>
      <c r="G134" s="8"/>
      <c r="J134" s="10"/>
      <c r="K134" s="10">
        <v>1</v>
      </c>
      <c r="L134" s="10"/>
      <c r="M134" s="10"/>
      <c r="O134" s="6">
        <f t="shared" si="8"/>
        <v>1</v>
      </c>
      <c r="P134" s="10">
        <f t="shared" si="9"/>
        <v>0</v>
      </c>
      <c r="Q134" s="10">
        <f t="shared" si="10"/>
        <v>0</v>
      </c>
      <c r="R134" s="10">
        <f t="shared" si="11"/>
        <v>0</v>
      </c>
      <c r="T134" s="6">
        <v>1</v>
      </c>
      <c r="U134" s="6" t="s">
        <v>42</v>
      </c>
      <c r="Z134" s="9" t="s">
        <v>176</v>
      </c>
    </row>
    <row r="135" spans="1:26" s="6" customFormat="1">
      <c r="A135" s="2" t="s">
        <v>34</v>
      </c>
      <c r="B135" s="6">
        <v>2.57</v>
      </c>
      <c r="C135" s="4" t="s">
        <v>973</v>
      </c>
      <c r="D135" s="8" t="s">
        <v>272</v>
      </c>
      <c r="E135" s="6" t="s">
        <v>636</v>
      </c>
      <c r="F135" s="6" t="s">
        <v>2</v>
      </c>
      <c r="G135" s="6" t="s">
        <v>17</v>
      </c>
      <c r="J135" s="10"/>
      <c r="K135" s="10"/>
      <c r="L135" s="10">
        <v>1</v>
      </c>
      <c r="M135" s="10"/>
      <c r="N135" s="10"/>
      <c r="O135" s="6">
        <f t="shared" si="8"/>
        <v>1</v>
      </c>
      <c r="P135" s="10">
        <f t="shared" si="9"/>
        <v>0</v>
      </c>
      <c r="Q135" s="10">
        <f t="shared" si="10"/>
        <v>0</v>
      </c>
      <c r="R135" s="10">
        <f t="shared" si="11"/>
        <v>1</v>
      </c>
      <c r="S135" s="6" t="s">
        <v>373</v>
      </c>
      <c r="T135" s="6">
        <v>1</v>
      </c>
      <c r="U135" s="6" t="s">
        <v>38</v>
      </c>
      <c r="Z135" s="9" t="s">
        <v>176</v>
      </c>
    </row>
    <row r="136" spans="1:26" s="6" customFormat="1">
      <c r="A136" s="2" t="s">
        <v>35</v>
      </c>
      <c r="B136" s="7">
        <v>3.4</v>
      </c>
      <c r="C136" s="4" t="s">
        <v>826</v>
      </c>
      <c r="D136" s="8" t="s">
        <v>245</v>
      </c>
      <c r="E136" s="6" t="s">
        <v>636</v>
      </c>
      <c r="F136" s="6" t="s">
        <v>2</v>
      </c>
      <c r="J136" s="10"/>
      <c r="K136" s="10"/>
      <c r="L136" s="10"/>
      <c r="M136" s="10">
        <v>1</v>
      </c>
      <c r="N136" s="10"/>
      <c r="O136" s="6">
        <f t="shared" si="8"/>
        <v>1</v>
      </c>
      <c r="P136" s="10">
        <f t="shared" si="9"/>
        <v>0</v>
      </c>
      <c r="Q136" s="10">
        <f t="shared" si="10"/>
        <v>0</v>
      </c>
      <c r="R136" s="10">
        <f t="shared" si="11"/>
        <v>0</v>
      </c>
      <c r="T136" s="6">
        <v>1</v>
      </c>
      <c r="U136" s="6" t="s">
        <v>38</v>
      </c>
      <c r="Z136" s="9" t="s">
        <v>176</v>
      </c>
    </row>
    <row r="137" spans="1:26" s="6" customFormat="1">
      <c r="A137" s="2" t="s">
        <v>36</v>
      </c>
      <c r="B137" s="6">
        <v>4.12</v>
      </c>
      <c r="C137" s="4" t="s">
        <v>796</v>
      </c>
      <c r="D137" s="8" t="s">
        <v>275</v>
      </c>
      <c r="E137" s="6" t="s">
        <v>636</v>
      </c>
      <c r="F137" s="6" t="s">
        <v>2</v>
      </c>
      <c r="G137" s="6" t="s">
        <v>17</v>
      </c>
      <c r="J137" s="10"/>
      <c r="K137" s="10"/>
      <c r="L137" s="10"/>
      <c r="M137" s="10">
        <v>1</v>
      </c>
      <c r="N137" s="10"/>
      <c r="O137" s="6">
        <f t="shared" si="8"/>
        <v>1</v>
      </c>
      <c r="P137" s="10">
        <f t="shared" si="9"/>
        <v>0</v>
      </c>
      <c r="Q137" s="10">
        <f t="shared" si="10"/>
        <v>0</v>
      </c>
      <c r="R137" s="10">
        <f t="shared" si="11"/>
        <v>1</v>
      </c>
      <c r="T137" s="6">
        <v>1</v>
      </c>
      <c r="U137" s="6" t="s">
        <v>38</v>
      </c>
      <c r="Z137" s="9" t="s">
        <v>176</v>
      </c>
    </row>
    <row r="138" spans="1:26" s="6" customFormat="1">
      <c r="A138" s="2" t="s">
        <v>474</v>
      </c>
      <c r="B138" s="6">
        <v>4.45</v>
      </c>
      <c r="C138" s="4" t="s">
        <v>827</v>
      </c>
      <c r="D138" s="8" t="s">
        <v>256</v>
      </c>
      <c r="E138" s="6" t="s">
        <v>636</v>
      </c>
      <c r="F138" s="6" t="s">
        <v>2</v>
      </c>
      <c r="G138" s="6" t="s">
        <v>12</v>
      </c>
      <c r="J138" s="10"/>
      <c r="K138" s="10">
        <v>1</v>
      </c>
      <c r="L138" s="10"/>
      <c r="M138" s="10"/>
      <c r="N138" s="10"/>
      <c r="O138" s="6">
        <f t="shared" si="8"/>
        <v>1</v>
      </c>
      <c r="P138" s="10">
        <f t="shared" si="9"/>
        <v>1</v>
      </c>
      <c r="Q138" s="10">
        <f t="shared" si="10"/>
        <v>0</v>
      </c>
      <c r="R138" s="10">
        <f t="shared" si="11"/>
        <v>0</v>
      </c>
      <c r="W138" s="10"/>
      <c r="Z138" s="9" t="s">
        <v>176</v>
      </c>
    </row>
    <row r="139" spans="1:26" s="6" customFormat="1">
      <c r="A139" s="2" t="s">
        <v>474</v>
      </c>
      <c r="B139" s="6">
        <v>4.45</v>
      </c>
      <c r="C139" s="4" t="s">
        <v>827</v>
      </c>
      <c r="D139" s="8" t="s">
        <v>256</v>
      </c>
      <c r="E139" s="6" t="s">
        <v>636</v>
      </c>
      <c r="F139" s="6" t="s">
        <v>2</v>
      </c>
      <c r="G139" s="6" t="s">
        <v>12</v>
      </c>
      <c r="J139" s="10"/>
      <c r="K139" s="10">
        <v>1</v>
      </c>
      <c r="L139" s="10"/>
      <c r="M139" s="10"/>
      <c r="N139" s="10"/>
      <c r="O139" s="6">
        <f t="shared" si="8"/>
        <v>1</v>
      </c>
      <c r="P139" s="10">
        <f t="shared" si="9"/>
        <v>1</v>
      </c>
      <c r="Q139" s="10">
        <f t="shared" si="10"/>
        <v>0</v>
      </c>
      <c r="R139" s="10">
        <f t="shared" si="11"/>
        <v>0</v>
      </c>
      <c r="W139" s="10"/>
      <c r="Z139" s="9" t="s">
        <v>176</v>
      </c>
    </row>
    <row r="140" spans="1:26" s="6" customFormat="1">
      <c r="A140" s="2" t="s">
        <v>44</v>
      </c>
      <c r="B140" s="6">
        <v>4.51</v>
      </c>
      <c r="C140" s="4" t="s">
        <v>828</v>
      </c>
      <c r="D140" s="8" t="s">
        <v>265</v>
      </c>
      <c r="E140" s="6" t="s">
        <v>636</v>
      </c>
      <c r="F140" s="6" t="s">
        <v>2</v>
      </c>
      <c r="G140" s="6" t="s">
        <v>12</v>
      </c>
      <c r="J140" s="10"/>
      <c r="K140" s="10">
        <v>1</v>
      </c>
      <c r="L140" s="10"/>
      <c r="M140" s="10"/>
      <c r="N140" s="10"/>
      <c r="O140" s="6">
        <f t="shared" si="8"/>
        <v>1</v>
      </c>
      <c r="P140" s="10">
        <f t="shared" si="9"/>
        <v>1</v>
      </c>
      <c r="Q140" s="10">
        <f t="shared" si="10"/>
        <v>0</v>
      </c>
      <c r="R140" s="10">
        <f t="shared" si="11"/>
        <v>0</v>
      </c>
      <c r="T140" s="6">
        <v>1</v>
      </c>
      <c r="U140" s="6" t="s">
        <v>40</v>
      </c>
      <c r="Z140" s="9" t="s">
        <v>176</v>
      </c>
    </row>
    <row r="141" spans="1:26" s="6" customFormat="1">
      <c r="A141" s="2" t="s">
        <v>45</v>
      </c>
      <c r="B141" s="6">
        <v>6.55</v>
      </c>
      <c r="C141" s="4" t="s">
        <v>829</v>
      </c>
      <c r="D141" s="8" t="s">
        <v>243</v>
      </c>
      <c r="E141" s="6" t="s">
        <v>636</v>
      </c>
      <c r="F141" s="6" t="s">
        <v>2</v>
      </c>
      <c r="J141" s="10"/>
      <c r="K141" s="10"/>
      <c r="L141" s="10"/>
      <c r="M141" s="10">
        <v>1</v>
      </c>
      <c r="N141" s="10"/>
      <c r="O141" s="6">
        <f t="shared" si="8"/>
        <v>1</v>
      </c>
      <c r="P141" s="10">
        <f t="shared" si="9"/>
        <v>0</v>
      </c>
      <c r="Q141" s="10">
        <f t="shared" si="10"/>
        <v>0</v>
      </c>
      <c r="R141" s="10">
        <f t="shared" si="11"/>
        <v>0</v>
      </c>
      <c r="T141" s="6">
        <v>1</v>
      </c>
      <c r="U141" s="6" t="s">
        <v>38</v>
      </c>
      <c r="Z141" s="9" t="s">
        <v>176</v>
      </c>
    </row>
    <row r="142" spans="1:26" s="6" customFormat="1">
      <c r="A142" s="2" t="s">
        <v>46</v>
      </c>
      <c r="B142" s="6">
        <v>7.28</v>
      </c>
      <c r="C142" s="4" t="s">
        <v>830</v>
      </c>
      <c r="D142" s="8" t="s">
        <v>263</v>
      </c>
      <c r="E142" s="6" t="s">
        <v>636</v>
      </c>
      <c r="F142" s="6" t="s">
        <v>2</v>
      </c>
      <c r="G142" s="6" t="s">
        <v>12</v>
      </c>
      <c r="J142" s="10"/>
      <c r="K142" s="10">
        <v>1</v>
      </c>
      <c r="L142" s="10"/>
      <c r="M142" s="10"/>
      <c r="N142" s="10"/>
      <c r="O142" s="6">
        <f t="shared" si="8"/>
        <v>1</v>
      </c>
      <c r="P142" s="10">
        <f t="shared" si="9"/>
        <v>1</v>
      </c>
      <c r="Q142" s="10">
        <f t="shared" si="10"/>
        <v>0</v>
      </c>
      <c r="R142" s="10">
        <f t="shared" si="11"/>
        <v>0</v>
      </c>
      <c r="T142" s="6">
        <v>1</v>
      </c>
      <c r="U142" s="6" t="s">
        <v>40</v>
      </c>
      <c r="Z142" s="9" t="s">
        <v>176</v>
      </c>
    </row>
    <row r="143" spans="1:26" s="6" customFormat="1">
      <c r="A143" s="2" t="s">
        <v>47</v>
      </c>
      <c r="B143" s="6">
        <v>8.2899999999999991</v>
      </c>
      <c r="C143" s="4" t="s">
        <v>974</v>
      </c>
      <c r="D143" s="16" t="s">
        <v>256</v>
      </c>
      <c r="E143" s="6" t="s">
        <v>636</v>
      </c>
      <c r="F143" s="6" t="s">
        <v>2</v>
      </c>
      <c r="G143" s="6" t="s">
        <v>12</v>
      </c>
      <c r="J143" s="10"/>
      <c r="K143" s="10">
        <v>1</v>
      </c>
      <c r="L143" s="10"/>
      <c r="M143" s="10"/>
      <c r="N143" s="10"/>
      <c r="O143" s="6">
        <f t="shared" si="8"/>
        <v>1</v>
      </c>
      <c r="P143" s="10">
        <f t="shared" si="9"/>
        <v>1</v>
      </c>
      <c r="Q143" s="10">
        <f t="shared" si="10"/>
        <v>0</v>
      </c>
      <c r="R143" s="10">
        <f t="shared" si="11"/>
        <v>0</v>
      </c>
      <c r="T143" s="6">
        <v>1</v>
      </c>
      <c r="U143" s="6" t="s">
        <v>41</v>
      </c>
      <c r="Z143" s="9" t="s">
        <v>176</v>
      </c>
    </row>
    <row r="144" spans="1:26" s="6" customFormat="1">
      <c r="A144" s="2" t="s">
        <v>428</v>
      </c>
      <c r="B144" s="6">
        <v>8.52</v>
      </c>
      <c r="C144" s="4" t="s">
        <v>114</v>
      </c>
      <c r="D144" s="8" t="s">
        <v>114</v>
      </c>
      <c r="E144" s="6" t="s">
        <v>636</v>
      </c>
      <c r="F144" s="6" t="s">
        <v>2</v>
      </c>
      <c r="G144" s="6" t="s">
        <v>7</v>
      </c>
      <c r="J144" s="10"/>
      <c r="K144" s="10">
        <v>1</v>
      </c>
      <c r="L144" s="10"/>
      <c r="M144" s="10"/>
      <c r="N144" s="10"/>
      <c r="O144" s="6">
        <f t="shared" si="8"/>
        <v>1</v>
      </c>
      <c r="P144" s="10">
        <f t="shared" si="9"/>
        <v>0</v>
      </c>
      <c r="Q144" s="10">
        <f t="shared" si="10"/>
        <v>1</v>
      </c>
      <c r="R144" s="10">
        <f t="shared" si="11"/>
        <v>0</v>
      </c>
      <c r="Z144" s="9" t="s">
        <v>176</v>
      </c>
    </row>
    <row r="145" spans="1:26" s="6" customFormat="1">
      <c r="A145" s="2" t="s">
        <v>50</v>
      </c>
      <c r="B145" s="7">
        <v>9.1999999999999993</v>
      </c>
      <c r="C145" s="4" t="s">
        <v>832</v>
      </c>
      <c r="D145" s="8" t="s">
        <v>240</v>
      </c>
      <c r="E145" s="6" t="s">
        <v>636</v>
      </c>
      <c r="F145" s="6" t="s">
        <v>2</v>
      </c>
      <c r="G145" s="6" t="s">
        <v>12</v>
      </c>
      <c r="J145" s="10"/>
      <c r="K145" s="10"/>
      <c r="L145" s="10">
        <v>1</v>
      </c>
      <c r="M145" s="10"/>
      <c r="N145" s="10"/>
      <c r="O145" s="6">
        <f t="shared" si="8"/>
        <v>1</v>
      </c>
      <c r="P145" s="10">
        <f t="shared" si="9"/>
        <v>1</v>
      </c>
      <c r="Q145" s="10">
        <f t="shared" si="10"/>
        <v>0</v>
      </c>
      <c r="R145" s="10">
        <f t="shared" si="11"/>
        <v>0</v>
      </c>
      <c r="S145" s="6" t="s">
        <v>378</v>
      </c>
      <c r="T145" s="6">
        <v>1</v>
      </c>
      <c r="U145" s="6" t="s">
        <v>39</v>
      </c>
      <c r="Z145" s="9" t="s">
        <v>176</v>
      </c>
    </row>
    <row r="146" spans="1:26" s="6" customFormat="1">
      <c r="A146" s="2" t="s">
        <v>52</v>
      </c>
      <c r="B146" s="7">
        <v>11.4</v>
      </c>
      <c r="C146" s="4" t="s">
        <v>834</v>
      </c>
      <c r="D146" s="8" t="s">
        <v>334</v>
      </c>
      <c r="E146" s="6" t="s">
        <v>636</v>
      </c>
      <c r="F146" s="6" t="s">
        <v>2</v>
      </c>
      <c r="J146" s="10"/>
      <c r="K146" s="10">
        <v>1</v>
      </c>
      <c r="L146" s="10"/>
      <c r="M146" s="10"/>
      <c r="N146" s="10"/>
      <c r="O146" s="6">
        <f t="shared" si="8"/>
        <v>1</v>
      </c>
      <c r="P146" s="10">
        <f t="shared" si="9"/>
        <v>0</v>
      </c>
      <c r="Q146" s="10">
        <f t="shared" si="10"/>
        <v>0</v>
      </c>
      <c r="R146" s="10">
        <f t="shared" si="11"/>
        <v>0</v>
      </c>
      <c r="T146" s="6">
        <v>1</v>
      </c>
      <c r="U146" s="6" t="s">
        <v>40</v>
      </c>
      <c r="Z146" s="9" t="s">
        <v>176</v>
      </c>
    </row>
    <row r="147" spans="1:26" s="6" customFormat="1">
      <c r="A147" s="2" t="s">
        <v>431</v>
      </c>
      <c r="B147" s="6">
        <v>11.58</v>
      </c>
      <c r="C147" s="4" t="s">
        <v>121</v>
      </c>
      <c r="D147" s="8" t="s">
        <v>121</v>
      </c>
      <c r="E147" s="6" t="s">
        <v>636</v>
      </c>
      <c r="F147" s="6" t="s">
        <v>2</v>
      </c>
      <c r="G147" s="6" t="s">
        <v>7</v>
      </c>
      <c r="J147" s="10"/>
      <c r="K147" s="10">
        <v>1</v>
      </c>
      <c r="L147" s="10"/>
      <c r="M147" s="10"/>
      <c r="N147" s="10"/>
      <c r="O147" s="6">
        <f t="shared" si="8"/>
        <v>1</v>
      </c>
      <c r="P147" s="10">
        <f t="shared" si="9"/>
        <v>0</v>
      </c>
      <c r="Q147" s="10">
        <f t="shared" si="10"/>
        <v>1</v>
      </c>
      <c r="R147" s="10">
        <f t="shared" si="11"/>
        <v>0</v>
      </c>
      <c r="Z147" s="9" t="s">
        <v>176</v>
      </c>
    </row>
    <row r="148" spans="1:26" s="6" customFormat="1">
      <c r="A148" s="2" t="s">
        <v>432</v>
      </c>
      <c r="B148" s="6">
        <v>12.47</v>
      </c>
      <c r="C148" s="4" t="s">
        <v>977</v>
      </c>
      <c r="D148" s="8" t="s">
        <v>262</v>
      </c>
      <c r="E148" s="6" t="s">
        <v>636</v>
      </c>
      <c r="F148" s="6" t="s">
        <v>2</v>
      </c>
      <c r="G148" s="6" t="s">
        <v>7</v>
      </c>
      <c r="J148" s="10"/>
      <c r="K148" s="10">
        <v>1</v>
      </c>
      <c r="L148" s="10"/>
      <c r="M148" s="10"/>
      <c r="N148" s="10"/>
      <c r="O148" s="6">
        <f t="shared" si="8"/>
        <v>1</v>
      </c>
      <c r="P148" s="10">
        <f t="shared" si="9"/>
        <v>0</v>
      </c>
      <c r="Q148" s="10">
        <f t="shared" si="10"/>
        <v>1</v>
      </c>
      <c r="R148" s="10">
        <f t="shared" si="11"/>
        <v>0</v>
      </c>
      <c r="Z148" s="9" t="s">
        <v>176</v>
      </c>
    </row>
    <row r="149" spans="1:26" s="6" customFormat="1">
      <c r="A149" s="2" t="s">
        <v>406</v>
      </c>
      <c r="B149" s="6">
        <v>13.55</v>
      </c>
      <c r="C149" s="4" t="s">
        <v>835</v>
      </c>
      <c r="D149" s="8" t="s">
        <v>998</v>
      </c>
      <c r="E149" s="6" t="s">
        <v>636</v>
      </c>
      <c r="F149" s="6" t="s">
        <v>2</v>
      </c>
      <c r="G149" s="6" t="s">
        <v>12</v>
      </c>
      <c r="J149" s="10"/>
      <c r="K149" s="10">
        <v>1</v>
      </c>
      <c r="L149" s="10"/>
      <c r="M149" s="10"/>
      <c r="N149" s="10"/>
      <c r="O149" s="6">
        <f t="shared" si="8"/>
        <v>1</v>
      </c>
      <c r="P149" s="10">
        <f t="shared" si="9"/>
        <v>1</v>
      </c>
      <c r="Q149" s="10">
        <f t="shared" si="10"/>
        <v>0</v>
      </c>
      <c r="R149" s="10">
        <f t="shared" si="11"/>
        <v>0</v>
      </c>
      <c r="Z149" s="9" t="s">
        <v>176</v>
      </c>
    </row>
    <row r="150" spans="1:26" s="6" customFormat="1">
      <c r="A150" s="2" t="s">
        <v>53</v>
      </c>
      <c r="B150" s="6">
        <v>15.55</v>
      </c>
      <c r="C150" s="4" t="s">
        <v>836</v>
      </c>
      <c r="D150" s="8" t="s">
        <v>255</v>
      </c>
      <c r="E150" s="6" t="s">
        <v>636</v>
      </c>
      <c r="F150" s="6" t="s">
        <v>2</v>
      </c>
      <c r="G150" s="6" t="s">
        <v>7</v>
      </c>
      <c r="H150" s="6" t="s">
        <v>3</v>
      </c>
      <c r="J150" s="10"/>
      <c r="K150" s="10">
        <v>1</v>
      </c>
      <c r="L150" s="10"/>
      <c r="M150" s="10"/>
      <c r="N150" s="10"/>
      <c r="O150" s="6">
        <f t="shared" si="8"/>
        <v>1</v>
      </c>
      <c r="P150" s="10">
        <f t="shared" si="9"/>
        <v>0</v>
      </c>
      <c r="Q150" s="10">
        <f t="shared" si="10"/>
        <v>1</v>
      </c>
      <c r="R150" s="10">
        <f t="shared" si="11"/>
        <v>0</v>
      </c>
      <c r="S150" s="6" t="s">
        <v>569</v>
      </c>
      <c r="T150" s="6">
        <v>1</v>
      </c>
      <c r="U150" s="6" t="s">
        <v>38</v>
      </c>
      <c r="V150" s="6">
        <v>0</v>
      </c>
      <c r="X150" s="6">
        <v>1</v>
      </c>
      <c r="Z150" s="9" t="s">
        <v>176</v>
      </c>
    </row>
    <row r="151" spans="1:26" s="6" customFormat="1">
      <c r="A151" s="2" t="s">
        <v>642</v>
      </c>
      <c r="B151" s="7">
        <v>16.100000000000001</v>
      </c>
      <c r="C151" s="8" t="s">
        <v>643</v>
      </c>
      <c r="D151" s="8" t="s">
        <v>643</v>
      </c>
      <c r="E151" s="6" t="s">
        <v>637</v>
      </c>
      <c r="F151" s="6" t="s">
        <v>2</v>
      </c>
      <c r="G151" s="6" t="s">
        <v>7</v>
      </c>
      <c r="J151" s="10"/>
      <c r="K151" s="10">
        <v>1</v>
      </c>
      <c r="L151" s="10"/>
      <c r="M151" s="10"/>
      <c r="N151" s="10"/>
      <c r="O151" s="6">
        <f t="shared" si="8"/>
        <v>1</v>
      </c>
      <c r="P151" s="10">
        <f t="shared" si="9"/>
        <v>0</v>
      </c>
      <c r="Q151" s="10">
        <f t="shared" si="10"/>
        <v>1</v>
      </c>
      <c r="R151" s="10">
        <f t="shared" si="11"/>
        <v>0</v>
      </c>
      <c r="Z151" s="9" t="s">
        <v>176</v>
      </c>
    </row>
    <row r="152" spans="1:26" s="6" customFormat="1">
      <c r="A152" s="2" t="s">
        <v>408</v>
      </c>
      <c r="B152" s="6">
        <v>17.22</v>
      </c>
      <c r="C152" s="4" t="s">
        <v>813</v>
      </c>
      <c r="D152" s="8" t="s">
        <v>357</v>
      </c>
      <c r="E152" s="6" t="s">
        <v>636</v>
      </c>
      <c r="F152" s="6" t="s">
        <v>2</v>
      </c>
      <c r="G152" s="6" t="s">
        <v>7</v>
      </c>
      <c r="J152" s="10"/>
      <c r="K152" s="10"/>
      <c r="L152" s="10">
        <v>1</v>
      </c>
      <c r="M152" s="10"/>
      <c r="N152" s="10"/>
      <c r="O152" s="6">
        <f t="shared" si="8"/>
        <v>1</v>
      </c>
      <c r="P152" s="10">
        <f t="shared" si="9"/>
        <v>0</v>
      </c>
      <c r="Q152" s="10">
        <f t="shared" si="10"/>
        <v>1</v>
      </c>
      <c r="R152" s="10">
        <f t="shared" si="11"/>
        <v>0</v>
      </c>
      <c r="Z152" s="9" t="s">
        <v>176</v>
      </c>
    </row>
    <row r="153" spans="1:26" s="6" customFormat="1">
      <c r="A153" s="2" t="s">
        <v>408</v>
      </c>
      <c r="B153" s="6">
        <v>17.22</v>
      </c>
      <c r="C153" s="4" t="s">
        <v>835</v>
      </c>
      <c r="D153" s="8" t="s">
        <v>998</v>
      </c>
      <c r="E153" s="6" t="s">
        <v>636</v>
      </c>
      <c r="F153" s="6" t="s">
        <v>2</v>
      </c>
      <c r="G153" s="6" t="s">
        <v>12</v>
      </c>
      <c r="J153" s="10"/>
      <c r="K153" s="10">
        <v>1</v>
      </c>
      <c r="L153" s="10"/>
      <c r="M153" s="10"/>
      <c r="N153" s="10"/>
      <c r="O153" s="6">
        <f t="shared" si="8"/>
        <v>1</v>
      </c>
      <c r="P153" s="10">
        <f t="shared" si="9"/>
        <v>1</v>
      </c>
      <c r="Q153" s="10">
        <f t="shared" si="10"/>
        <v>0</v>
      </c>
      <c r="R153" s="10">
        <f t="shared" si="11"/>
        <v>0</v>
      </c>
      <c r="Z153" s="9" t="s">
        <v>176</v>
      </c>
    </row>
    <row r="154" spans="1:26" s="6" customFormat="1">
      <c r="A154" s="2" t="s">
        <v>55</v>
      </c>
      <c r="B154" s="6">
        <v>17.32</v>
      </c>
      <c r="C154" s="4" t="s">
        <v>121</v>
      </c>
      <c r="D154" s="8" t="s">
        <v>121</v>
      </c>
      <c r="E154" s="6" t="s">
        <v>636</v>
      </c>
      <c r="F154" s="6" t="s">
        <v>2</v>
      </c>
      <c r="G154" s="6" t="s">
        <v>12</v>
      </c>
      <c r="J154" s="10"/>
      <c r="K154" s="10">
        <v>1</v>
      </c>
      <c r="L154" s="10"/>
      <c r="M154" s="10"/>
      <c r="N154" s="10"/>
      <c r="O154" s="6">
        <f t="shared" si="8"/>
        <v>1</v>
      </c>
      <c r="P154" s="10">
        <f t="shared" si="9"/>
        <v>1</v>
      </c>
      <c r="Q154" s="10">
        <f t="shared" si="10"/>
        <v>0</v>
      </c>
      <c r="R154" s="10">
        <f t="shared" si="11"/>
        <v>0</v>
      </c>
      <c r="T154" s="6">
        <v>1</v>
      </c>
      <c r="U154" s="6" t="s">
        <v>41</v>
      </c>
      <c r="Z154" s="9" t="s">
        <v>176</v>
      </c>
    </row>
    <row r="155" spans="1:26" s="6" customFormat="1">
      <c r="A155" s="2" t="s">
        <v>435</v>
      </c>
      <c r="B155" s="6">
        <v>17.39</v>
      </c>
      <c r="C155" s="4" t="s">
        <v>761</v>
      </c>
      <c r="D155" s="8" t="s">
        <v>262</v>
      </c>
      <c r="E155" s="6" t="s">
        <v>636</v>
      </c>
      <c r="F155" s="6" t="s">
        <v>2</v>
      </c>
      <c r="G155" s="6" t="s">
        <v>7</v>
      </c>
      <c r="J155" s="10"/>
      <c r="K155" s="10">
        <v>1</v>
      </c>
      <c r="L155" s="10"/>
      <c r="M155" s="10"/>
      <c r="N155" s="10"/>
      <c r="O155" s="6">
        <f t="shared" si="8"/>
        <v>1</v>
      </c>
      <c r="P155" s="10">
        <f t="shared" si="9"/>
        <v>0</v>
      </c>
      <c r="Q155" s="10">
        <f t="shared" si="10"/>
        <v>1</v>
      </c>
      <c r="R155" s="10">
        <f t="shared" si="11"/>
        <v>0</v>
      </c>
      <c r="X155" s="10"/>
      <c r="Z155" s="9" t="s">
        <v>176</v>
      </c>
    </row>
    <row r="156" spans="1:26" s="6" customFormat="1">
      <c r="A156" s="2" t="s">
        <v>409</v>
      </c>
      <c r="B156" s="6">
        <v>19.28</v>
      </c>
      <c r="C156" s="4" t="s">
        <v>839</v>
      </c>
      <c r="D156" s="8" t="s">
        <v>262</v>
      </c>
      <c r="E156" s="6" t="s">
        <v>636</v>
      </c>
      <c r="F156" s="6" t="s">
        <v>2</v>
      </c>
      <c r="G156" s="6" t="s">
        <v>12</v>
      </c>
      <c r="J156" s="10"/>
      <c r="K156" s="10">
        <v>1</v>
      </c>
      <c r="L156" s="10"/>
      <c r="M156" s="10"/>
      <c r="N156" s="10"/>
      <c r="O156" s="6">
        <f t="shared" si="8"/>
        <v>1</v>
      </c>
      <c r="P156" s="10">
        <f t="shared" si="9"/>
        <v>1</v>
      </c>
      <c r="Q156" s="10">
        <f t="shared" si="10"/>
        <v>0</v>
      </c>
      <c r="R156" s="10">
        <f t="shared" si="11"/>
        <v>0</v>
      </c>
      <c r="Z156" s="9" t="s">
        <v>176</v>
      </c>
    </row>
    <row r="157" spans="1:26" s="6" customFormat="1">
      <c r="A157" s="2" t="s">
        <v>56</v>
      </c>
      <c r="B157" s="7">
        <v>19.5</v>
      </c>
      <c r="C157" s="4" t="s">
        <v>840</v>
      </c>
      <c r="D157" s="8" t="s">
        <v>284</v>
      </c>
      <c r="E157" s="6" t="s">
        <v>636</v>
      </c>
      <c r="F157" s="6" t="s">
        <v>2</v>
      </c>
      <c r="G157" s="6" t="s">
        <v>17</v>
      </c>
      <c r="J157" s="10"/>
      <c r="K157" s="10"/>
      <c r="L157" s="10"/>
      <c r="M157" s="10">
        <v>1</v>
      </c>
      <c r="N157" s="10"/>
      <c r="O157" s="6">
        <f t="shared" si="8"/>
        <v>1</v>
      </c>
      <c r="P157" s="10">
        <f t="shared" si="9"/>
        <v>0</v>
      </c>
      <c r="Q157" s="10">
        <f t="shared" si="10"/>
        <v>0</v>
      </c>
      <c r="R157" s="10">
        <f t="shared" si="11"/>
        <v>1</v>
      </c>
      <c r="T157" s="6">
        <v>1</v>
      </c>
      <c r="U157" s="6" t="s">
        <v>39</v>
      </c>
      <c r="Z157" s="9" t="s">
        <v>176</v>
      </c>
    </row>
    <row r="158" spans="1:26" s="6" customFormat="1">
      <c r="A158" s="2" t="s">
        <v>57</v>
      </c>
      <c r="B158" s="6">
        <v>19.52</v>
      </c>
      <c r="C158" s="4" t="s">
        <v>841</v>
      </c>
      <c r="D158" s="8" t="s">
        <v>244</v>
      </c>
      <c r="E158" s="6" t="s">
        <v>636</v>
      </c>
      <c r="F158" s="6" t="s">
        <v>2</v>
      </c>
      <c r="J158" s="10"/>
      <c r="K158" s="10"/>
      <c r="L158" s="10"/>
      <c r="M158" s="10">
        <v>1</v>
      </c>
      <c r="N158" s="10"/>
      <c r="O158" s="6">
        <f t="shared" si="8"/>
        <v>1</v>
      </c>
      <c r="P158" s="10">
        <f t="shared" si="9"/>
        <v>0</v>
      </c>
      <c r="Q158" s="10">
        <f t="shared" si="10"/>
        <v>0</v>
      </c>
      <c r="R158" s="10">
        <f t="shared" si="11"/>
        <v>0</v>
      </c>
      <c r="Z158" s="9" t="s">
        <v>176</v>
      </c>
    </row>
    <row r="159" spans="1:26" s="6" customFormat="1">
      <c r="A159" s="2" t="s">
        <v>58</v>
      </c>
      <c r="B159" s="6">
        <v>19.59</v>
      </c>
      <c r="C159" s="4" t="s">
        <v>975</v>
      </c>
      <c r="D159" s="8" t="s">
        <v>255</v>
      </c>
      <c r="E159" s="6" t="s">
        <v>636</v>
      </c>
      <c r="F159" s="6" t="s">
        <v>2</v>
      </c>
      <c r="G159" s="6" t="s">
        <v>12</v>
      </c>
      <c r="H159" s="6" t="s">
        <v>3</v>
      </c>
      <c r="J159" s="10"/>
      <c r="K159" s="10">
        <v>1</v>
      </c>
      <c r="L159" s="10"/>
      <c r="M159" s="10"/>
      <c r="N159" s="10"/>
      <c r="O159" s="6">
        <f t="shared" si="8"/>
        <v>1</v>
      </c>
      <c r="P159" s="10">
        <f t="shared" si="9"/>
        <v>1</v>
      </c>
      <c r="Q159" s="10">
        <f t="shared" si="10"/>
        <v>0</v>
      </c>
      <c r="R159" s="10">
        <f t="shared" si="11"/>
        <v>0</v>
      </c>
      <c r="T159" s="6">
        <v>1</v>
      </c>
      <c r="U159" s="6" t="s">
        <v>41</v>
      </c>
      <c r="V159" s="6">
        <v>0</v>
      </c>
      <c r="Z159" s="9" t="s">
        <v>176</v>
      </c>
    </row>
    <row r="160" spans="1:26" s="6" customFormat="1">
      <c r="A160" s="2" t="s">
        <v>59</v>
      </c>
      <c r="B160" s="6">
        <v>21.14</v>
      </c>
      <c r="C160" s="4" t="s">
        <v>979</v>
      </c>
      <c r="D160" s="8" t="s">
        <v>239</v>
      </c>
      <c r="E160" s="6" t="s">
        <v>636</v>
      </c>
      <c r="F160" s="6" t="s">
        <v>2</v>
      </c>
      <c r="G160" s="6" t="s">
        <v>7</v>
      </c>
      <c r="J160" s="10"/>
      <c r="K160" s="10">
        <v>1</v>
      </c>
      <c r="L160" s="10"/>
      <c r="M160" s="10"/>
      <c r="N160" s="10"/>
      <c r="O160" s="6">
        <f t="shared" si="8"/>
        <v>1</v>
      </c>
      <c r="P160" s="10">
        <f t="shared" si="9"/>
        <v>0</v>
      </c>
      <c r="Q160" s="10">
        <f t="shared" si="10"/>
        <v>1</v>
      </c>
      <c r="R160" s="10">
        <f t="shared" si="11"/>
        <v>0</v>
      </c>
      <c r="T160" s="6">
        <v>1</v>
      </c>
      <c r="U160" s="6" t="s">
        <v>38</v>
      </c>
      <c r="Z160" s="9" t="s">
        <v>176</v>
      </c>
    </row>
    <row r="161" spans="1:26" s="6" customFormat="1">
      <c r="A161" s="2" t="s">
        <v>61</v>
      </c>
      <c r="B161" s="6">
        <v>21.27</v>
      </c>
      <c r="C161" s="4" t="s">
        <v>843</v>
      </c>
      <c r="D161" s="8" t="s">
        <v>298</v>
      </c>
      <c r="E161" s="6" t="s">
        <v>636</v>
      </c>
      <c r="F161" s="6" t="s">
        <v>2</v>
      </c>
      <c r="G161" s="6" t="s">
        <v>12</v>
      </c>
      <c r="J161" s="10"/>
      <c r="K161" s="10"/>
      <c r="L161" s="10"/>
      <c r="M161" s="10">
        <v>1</v>
      </c>
      <c r="N161" s="10"/>
      <c r="O161" s="6">
        <f t="shared" si="8"/>
        <v>1</v>
      </c>
      <c r="P161" s="10">
        <f t="shared" si="9"/>
        <v>1</v>
      </c>
      <c r="Q161" s="10">
        <f t="shared" si="10"/>
        <v>0</v>
      </c>
      <c r="R161" s="10">
        <f t="shared" si="11"/>
        <v>0</v>
      </c>
      <c r="T161" s="6">
        <v>1</v>
      </c>
      <c r="U161" s="6" t="s">
        <v>38</v>
      </c>
      <c r="Z161" s="9" t="s">
        <v>176</v>
      </c>
    </row>
    <row r="162" spans="1:26" s="6" customFormat="1">
      <c r="A162" s="2" t="s">
        <v>63</v>
      </c>
      <c r="B162" s="6">
        <v>21.34</v>
      </c>
      <c r="C162" s="4" t="s">
        <v>980</v>
      </c>
      <c r="D162" s="8" t="s">
        <v>278</v>
      </c>
      <c r="E162" s="6" t="s">
        <v>636</v>
      </c>
      <c r="F162" s="6" t="s">
        <v>2</v>
      </c>
      <c r="G162" s="6" t="s">
        <v>12</v>
      </c>
      <c r="J162" s="10"/>
      <c r="K162" s="10">
        <v>1</v>
      </c>
      <c r="L162" s="10"/>
      <c r="M162" s="10"/>
      <c r="N162" s="10"/>
      <c r="O162" s="6">
        <f t="shared" si="8"/>
        <v>1</v>
      </c>
      <c r="P162" s="10">
        <f t="shared" si="9"/>
        <v>1</v>
      </c>
      <c r="Q162" s="10">
        <f t="shared" si="10"/>
        <v>0</v>
      </c>
      <c r="R162" s="10">
        <f t="shared" si="11"/>
        <v>0</v>
      </c>
      <c r="T162" s="6">
        <v>1</v>
      </c>
      <c r="U162" s="6" t="s">
        <v>41</v>
      </c>
      <c r="Z162" s="9" t="s">
        <v>176</v>
      </c>
    </row>
    <row r="163" spans="1:26" s="6" customFormat="1">
      <c r="A163" s="2" t="s">
        <v>64</v>
      </c>
      <c r="B163" s="7">
        <v>21.4</v>
      </c>
      <c r="C163" s="4" t="s">
        <v>844</v>
      </c>
      <c r="D163" s="8" t="s">
        <v>302</v>
      </c>
      <c r="E163" s="6" t="s">
        <v>636</v>
      </c>
      <c r="F163" s="6" t="s">
        <v>2</v>
      </c>
      <c r="G163" s="6" t="s">
        <v>65</v>
      </c>
      <c r="J163" s="10"/>
      <c r="K163" s="10"/>
      <c r="L163" s="10"/>
      <c r="M163" s="10"/>
      <c r="N163" s="10"/>
      <c r="O163" s="6">
        <f t="shared" si="8"/>
        <v>0</v>
      </c>
      <c r="P163" s="10">
        <f t="shared" si="9"/>
        <v>0</v>
      </c>
      <c r="Q163" s="10">
        <f t="shared" si="10"/>
        <v>0</v>
      </c>
      <c r="R163" s="10">
        <f t="shared" si="11"/>
        <v>0</v>
      </c>
      <c r="S163" s="6" t="s">
        <v>165</v>
      </c>
      <c r="T163" s="6">
        <v>1</v>
      </c>
      <c r="U163" s="6" t="s">
        <v>41</v>
      </c>
      <c r="Z163" s="9" t="s">
        <v>176</v>
      </c>
    </row>
    <row r="164" spans="1:26" s="6" customFormat="1">
      <c r="A164" s="2" t="s">
        <v>67</v>
      </c>
      <c r="B164" s="6">
        <v>22.43</v>
      </c>
      <c r="C164" s="4" t="s">
        <v>967</v>
      </c>
      <c r="D164" s="8" t="s">
        <v>240</v>
      </c>
      <c r="E164" s="6" t="s">
        <v>636</v>
      </c>
      <c r="F164" s="6" t="s">
        <v>2</v>
      </c>
      <c r="G164" s="6" t="s">
        <v>7</v>
      </c>
      <c r="H164" s="6" t="s">
        <v>3</v>
      </c>
      <c r="J164" s="10"/>
      <c r="K164" s="10">
        <v>1</v>
      </c>
      <c r="L164" s="10"/>
      <c r="M164" s="10"/>
      <c r="N164" s="10"/>
      <c r="O164" s="6">
        <f t="shared" si="8"/>
        <v>1</v>
      </c>
      <c r="P164" s="10">
        <f t="shared" si="9"/>
        <v>0</v>
      </c>
      <c r="Q164" s="10">
        <f t="shared" si="10"/>
        <v>1</v>
      </c>
      <c r="R164" s="10">
        <f t="shared" si="11"/>
        <v>0</v>
      </c>
      <c r="S164" s="8" t="s">
        <v>310</v>
      </c>
      <c r="T164" s="6">
        <v>1</v>
      </c>
      <c r="U164" s="6" t="s">
        <v>38</v>
      </c>
      <c r="V164" s="6">
        <v>1</v>
      </c>
      <c r="Z164" s="9" t="s">
        <v>176</v>
      </c>
    </row>
    <row r="165" spans="1:26" s="6" customFormat="1">
      <c r="A165" s="2" t="s">
        <v>68</v>
      </c>
      <c r="B165" s="6">
        <v>1.1200000000000001</v>
      </c>
      <c r="C165" s="4" t="s">
        <v>982</v>
      </c>
      <c r="D165" s="8" t="s">
        <v>288</v>
      </c>
      <c r="E165" s="6" t="s">
        <v>636</v>
      </c>
      <c r="F165" s="6" t="s">
        <v>2</v>
      </c>
      <c r="G165" s="6" t="s">
        <v>69</v>
      </c>
      <c r="J165" s="10"/>
      <c r="K165" s="10">
        <v>1</v>
      </c>
      <c r="L165" s="10"/>
      <c r="M165" s="10"/>
      <c r="N165" s="10"/>
      <c r="O165" s="6">
        <f t="shared" si="8"/>
        <v>1</v>
      </c>
      <c r="P165" s="10">
        <f t="shared" si="9"/>
        <v>0</v>
      </c>
      <c r="Q165" s="10">
        <f t="shared" si="10"/>
        <v>0</v>
      </c>
      <c r="R165" s="10">
        <f t="shared" si="11"/>
        <v>0</v>
      </c>
      <c r="T165" s="6">
        <v>1</v>
      </c>
      <c r="U165" s="6" t="s">
        <v>41</v>
      </c>
      <c r="Z165" s="9" t="s">
        <v>177</v>
      </c>
    </row>
    <row r="166" spans="1:26" s="6" customFormat="1">
      <c r="A166" s="2" t="s">
        <v>410</v>
      </c>
      <c r="B166" s="6">
        <v>1.18</v>
      </c>
      <c r="C166" s="4" t="s">
        <v>983</v>
      </c>
      <c r="D166" s="8" t="s">
        <v>308</v>
      </c>
      <c r="E166" s="6" t="s">
        <v>636</v>
      </c>
      <c r="F166" s="6" t="s">
        <v>2</v>
      </c>
      <c r="G166" s="6" t="s">
        <v>12</v>
      </c>
      <c r="J166" s="10"/>
      <c r="K166" s="10">
        <v>1</v>
      </c>
      <c r="L166" s="10"/>
      <c r="M166" s="10"/>
      <c r="N166" s="10"/>
      <c r="O166" s="6">
        <f t="shared" si="8"/>
        <v>1</v>
      </c>
      <c r="P166" s="10">
        <f t="shared" si="9"/>
        <v>1</v>
      </c>
      <c r="Q166" s="10">
        <f t="shared" si="10"/>
        <v>0</v>
      </c>
      <c r="R166" s="10">
        <f t="shared" si="11"/>
        <v>0</v>
      </c>
      <c r="Z166" s="9" t="s">
        <v>177</v>
      </c>
    </row>
    <row r="167" spans="1:26" s="6" customFormat="1">
      <c r="A167" s="2" t="s">
        <v>845</v>
      </c>
      <c r="B167" s="6">
        <v>2.58</v>
      </c>
      <c r="C167" s="4" t="s">
        <v>984</v>
      </c>
      <c r="D167" s="8" t="s">
        <v>305</v>
      </c>
      <c r="E167" s="6" t="s">
        <v>636</v>
      </c>
      <c r="F167" s="6" t="s">
        <v>2</v>
      </c>
      <c r="G167" s="6" t="s">
        <v>12</v>
      </c>
      <c r="J167" s="10"/>
      <c r="K167" s="10">
        <v>1</v>
      </c>
      <c r="L167" s="10"/>
      <c r="M167" s="10"/>
      <c r="N167" s="10"/>
      <c r="O167" s="6">
        <f t="shared" si="8"/>
        <v>1</v>
      </c>
      <c r="P167" s="10">
        <f t="shared" si="9"/>
        <v>1</v>
      </c>
      <c r="Q167" s="10">
        <f t="shared" si="10"/>
        <v>0</v>
      </c>
      <c r="R167" s="10">
        <f t="shared" si="11"/>
        <v>0</v>
      </c>
      <c r="Z167" s="9" t="s">
        <v>177</v>
      </c>
    </row>
    <row r="168" spans="1:26" s="6" customFormat="1">
      <c r="A168" s="2" t="s">
        <v>846</v>
      </c>
      <c r="B168" s="6">
        <v>3.33</v>
      </c>
      <c r="C168" s="4" t="s">
        <v>985</v>
      </c>
      <c r="D168" s="8" t="s">
        <v>304</v>
      </c>
      <c r="E168" s="6" t="s">
        <v>636</v>
      </c>
      <c r="F168" s="6" t="s">
        <v>2</v>
      </c>
      <c r="J168" s="10"/>
      <c r="K168" s="10"/>
      <c r="L168" s="10"/>
      <c r="M168" s="10">
        <v>1</v>
      </c>
      <c r="N168" s="10"/>
      <c r="O168" s="6">
        <f t="shared" si="8"/>
        <v>1</v>
      </c>
      <c r="P168" s="10">
        <f t="shared" si="9"/>
        <v>0</v>
      </c>
      <c r="Q168" s="10">
        <f t="shared" si="10"/>
        <v>0</v>
      </c>
      <c r="R168" s="10">
        <f t="shared" si="11"/>
        <v>0</v>
      </c>
      <c r="T168" s="6">
        <v>1</v>
      </c>
      <c r="U168" s="6" t="s">
        <v>38</v>
      </c>
      <c r="Z168" s="9" t="s">
        <v>177</v>
      </c>
    </row>
    <row r="169" spans="1:26" s="6" customFormat="1">
      <c r="A169" s="2" t="s">
        <v>71</v>
      </c>
      <c r="B169" s="6">
        <v>0.48</v>
      </c>
      <c r="C169" s="4" t="s">
        <v>838</v>
      </c>
      <c r="D169" s="8" t="s">
        <v>21</v>
      </c>
      <c r="E169" s="6" t="s">
        <v>636</v>
      </c>
      <c r="F169" s="6" t="s">
        <v>2</v>
      </c>
      <c r="G169" s="6" t="s">
        <v>12</v>
      </c>
      <c r="J169" s="10"/>
      <c r="K169" s="10">
        <v>1</v>
      </c>
      <c r="L169" s="10"/>
      <c r="M169" s="10"/>
      <c r="O169" s="6">
        <f t="shared" si="8"/>
        <v>1</v>
      </c>
      <c r="P169" s="10">
        <f t="shared" si="9"/>
        <v>1</v>
      </c>
      <c r="Q169" s="10">
        <f t="shared" si="10"/>
        <v>0</v>
      </c>
      <c r="R169" s="10">
        <f t="shared" si="11"/>
        <v>0</v>
      </c>
      <c r="T169" s="6">
        <v>1</v>
      </c>
      <c r="U169" s="6" t="s">
        <v>39</v>
      </c>
      <c r="Z169" s="9" t="s">
        <v>179</v>
      </c>
    </row>
    <row r="170" spans="1:26" s="6" customFormat="1">
      <c r="A170" s="2" t="s">
        <v>436</v>
      </c>
      <c r="B170" s="6">
        <v>3.04</v>
      </c>
      <c r="C170" s="4" t="s">
        <v>789</v>
      </c>
      <c r="D170" s="8" t="s">
        <v>264</v>
      </c>
      <c r="E170" s="6" t="s">
        <v>636</v>
      </c>
      <c r="F170" s="6" t="s">
        <v>2</v>
      </c>
      <c r="G170" s="6" t="s">
        <v>7</v>
      </c>
      <c r="J170" s="10"/>
      <c r="K170" s="10">
        <v>1</v>
      </c>
      <c r="L170" s="10"/>
      <c r="M170" s="10"/>
      <c r="N170" s="10"/>
      <c r="O170" s="6">
        <f t="shared" si="8"/>
        <v>1</v>
      </c>
      <c r="P170" s="10">
        <f t="shared" si="9"/>
        <v>0</v>
      </c>
      <c r="Q170" s="10">
        <f t="shared" si="10"/>
        <v>1</v>
      </c>
      <c r="R170" s="10">
        <f t="shared" si="11"/>
        <v>0</v>
      </c>
      <c r="S170" s="6" t="s">
        <v>437</v>
      </c>
      <c r="Z170" s="9" t="s">
        <v>179</v>
      </c>
    </row>
    <row r="171" spans="1:26" s="6" customFormat="1">
      <c r="A171" s="2" t="s">
        <v>436</v>
      </c>
      <c r="B171" s="6">
        <v>3.04</v>
      </c>
      <c r="C171" s="4" t="s">
        <v>852</v>
      </c>
      <c r="D171" s="8" t="s">
        <v>371</v>
      </c>
      <c r="E171" s="6" t="s">
        <v>636</v>
      </c>
      <c r="F171" s="6" t="s">
        <v>2</v>
      </c>
      <c r="G171" s="6" t="s">
        <v>7</v>
      </c>
      <c r="J171" s="10"/>
      <c r="K171" s="10">
        <v>1</v>
      </c>
      <c r="L171" s="10"/>
      <c r="M171" s="10"/>
      <c r="N171" s="10"/>
      <c r="O171" s="6">
        <f t="shared" si="8"/>
        <v>1</v>
      </c>
      <c r="P171" s="10">
        <f t="shared" si="9"/>
        <v>0</v>
      </c>
      <c r="Q171" s="10">
        <f t="shared" si="10"/>
        <v>1</v>
      </c>
      <c r="R171" s="10">
        <f t="shared" si="11"/>
        <v>0</v>
      </c>
      <c r="S171" s="6" t="s">
        <v>111</v>
      </c>
      <c r="X171" s="6">
        <v>1</v>
      </c>
      <c r="Z171" s="9" t="s">
        <v>179</v>
      </c>
    </row>
    <row r="172" spans="1:26" s="6" customFormat="1">
      <c r="A172" s="2" t="s">
        <v>72</v>
      </c>
      <c r="B172" s="6">
        <v>3.28</v>
      </c>
      <c r="C172" s="4" t="s">
        <v>21</v>
      </c>
      <c r="D172" s="8" t="s">
        <v>21</v>
      </c>
      <c r="E172" s="6" t="s">
        <v>636</v>
      </c>
      <c r="F172" s="6" t="s">
        <v>2</v>
      </c>
      <c r="G172" s="6" t="s">
        <v>12</v>
      </c>
      <c r="J172" s="10"/>
      <c r="K172" s="10">
        <v>1</v>
      </c>
      <c r="L172" s="10"/>
      <c r="M172" s="10"/>
      <c r="O172" s="6">
        <f t="shared" si="8"/>
        <v>1</v>
      </c>
      <c r="P172" s="10">
        <f t="shared" si="9"/>
        <v>1</v>
      </c>
      <c r="Q172" s="10">
        <f t="shared" si="10"/>
        <v>0</v>
      </c>
      <c r="R172" s="10">
        <f t="shared" si="11"/>
        <v>0</v>
      </c>
      <c r="T172" s="6">
        <v>1</v>
      </c>
      <c r="U172" s="6" t="s">
        <v>39</v>
      </c>
      <c r="Z172" s="9" t="s">
        <v>179</v>
      </c>
    </row>
    <row r="173" spans="1:26" s="6" customFormat="1">
      <c r="A173" s="2" t="s">
        <v>438</v>
      </c>
      <c r="B173" s="6">
        <v>3.38</v>
      </c>
      <c r="C173" s="4" t="s">
        <v>853</v>
      </c>
      <c r="D173" s="8" t="s">
        <v>262</v>
      </c>
      <c r="E173" s="6" t="s">
        <v>636</v>
      </c>
      <c r="F173" s="6" t="s">
        <v>2</v>
      </c>
      <c r="G173" s="6" t="s">
        <v>7</v>
      </c>
      <c r="J173" s="10"/>
      <c r="K173" s="10">
        <v>1</v>
      </c>
      <c r="L173" s="10"/>
      <c r="M173" s="10"/>
      <c r="N173" s="10"/>
      <c r="O173" s="6">
        <f t="shared" si="8"/>
        <v>1</v>
      </c>
      <c r="P173" s="10">
        <f t="shared" si="9"/>
        <v>0</v>
      </c>
      <c r="Q173" s="10">
        <f t="shared" si="10"/>
        <v>1</v>
      </c>
      <c r="R173" s="10">
        <f t="shared" si="11"/>
        <v>0</v>
      </c>
      <c r="Z173" s="9" t="s">
        <v>179</v>
      </c>
    </row>
    <row r="174" spans="1:26" s="6" customFormat="1">
      <c r="A174" s="2" t="s">
        <v>472</v>
      </c>
      <c r="B174" s="6">
        <v>4.07</v>
      </c>
      <c r="C174" s="4" t="s">
        <v>854</v>
      </c>
      <c r="D174" s="8" t="s">
        <v>256</v>
      </c>
      <c r="E174" s="6" t="s">
        <v>636</v>
      </c>
      <c r="F174" s="6" t="s">
        <v>2</v>
      </c>
      <c r="G174" s="6" t="s">
        <v>7</v>
      </c>
      <c r="J174" s="10"/>
      <c r="K174" s="10">
        <v>1</v>
      </c>
      <c r="L174" s="10"/>
      <c r="M174" s="10"/>
      <c r="N174" s="10"/>
      <c r="O174" s="6">
        <f t="shared" si="8"/>
        <v>1</v>
      </c>
      <c r="P174" s="10">
        <f t="shared" si="9"/>
        <v>0</v>
      </c>
      <c r="Q174" s="10">
        <f t="shared" si="10"/>
        <v>1</v>
      </c>
      <c r="R174" s="10">
        <f t="shared" si="11"/>
        <v>0</v>
      </c>
      <c r="W174" s="10"/>
      <c r="Z174" s="9" t="s">
        <v>179</v>
      </c>
    </row>
    <row r="175" spans="1:26" s="6" customFormat="1">
      <c r="A175" s="2" t="s">
        <v>857</v>
      </c>
      <c r="B175" s="6">
        <v>0.14000000000000001</v>
      </c>
      <c r="C175" s="4" t="s">
        <v>858</v>
      </c>
      <c r="D175" s="8" t="s">
        <v>477</v>
      </c>
      <c r="E175" s="6" t="s">
        <v>636</v>
      </c>
      <c r="F175" s="6" t="s">
        <v>2</v>
      </c>
      <c r="G175" s="6" t="s">
        <v>283</v>
      </c>
      <c r="J175" s="10"/>
      <c r="K175" s="10">
        <v>1</v>
      </c>
      <c r="L175" s="10"/>
      <c r="M175" s="10"/>
      <c r="O175" s="6">
        <f t="shared" si="8"/>
        <v>1</v>
      </c>
      <c r="P175" s="10">
        <f t="shared" si="9"/>
        <v>0</v>
      </c>
      <c r="Q175" s="10">
        <f t="shared" si="10"/>
        <v>0</v>
      </c>
      <c r="R175" s="10">
        <f t="shared" si="11"/>
        <v>0</v>
      </c>
      <c r="Z175" s="9" t="s">
        <v>2376</v>
      </c>
    </row>
    <row r="176" spans="1:26" s="6" customFormat="1">
      <c r="A176" s="2" t="s">
        <v>74</v>
      </c>
      <c r="B176" s="6">
        <v>0.16</v>
      </c>
      <c r="C176" s="4" t="s">
        <v>803</v>
      </c>
      <c r="D176" s="8" t="s">
        <v>255</v>
      </c>
      <c r="E176" s="6" t="s">
        <v>636</v>
      </c>
      <c r="F176" s="6" t="s">
        <v>2</v>
      </c>
      <c r="G176" s="6" t="s">
        <v>7</v>
      </c>
      <c r="J176" s="10"/>
      <c r="K176" s="10"/>
      <c r="L176" s="10"/>
      <c r="M176" s="10">
        <v>1</v>
      </c>
      <c r="N176" s="10"/>
      <c r="O176" s="6">
        <f t="shared" si="8"/>
        <v>1</v>
      </c>
      <c r="P176" s="10">
        <f t="shared" si="9"/>
        <v>0</v>
      </c>
      <c r="Q176" s="10">
        <f t="shared" si="10"/>
        <v>1</v>
      </c>
      <c r="R176" s="10">
        <f t="shared" si="11"/>
        <v>0</v>
      </c>
      <c r="T176" s="6">
        <v>1</v>
      </c>
      <c r="U176" s="6" t="s">
        <v>38</v>
      </c>
      <c r="Z176" s="9" t="s">
        <v>180</v>
      </c>
    </row>
    <row r="177" spans="1:26" s="6" customFormat="1">
      <c r="A177" s="2" t="s">
        <v>75</v>
      </c>
      <c r="B177" s="6">
        <v>0.42</v>
      </c>
      <c r="C177" s="4" t="s">
        <v>789</v>
      </c>
      <c r="D177" s="8" t="s">
        <v>264</v>
      </c>
      <c r="E177" s="6" t="s">
        <v>636</v>
      </c>
      <c r="F177" s="6" t="s">
        <v>2</v>
      </c>
      <c r="G177" s="6" t="s">
        <v>12</v>
      </c>
      <c r="J177" s="10"/>
      <c r="K177" s="10">
        <v>1</v>
      </c>
      <c r="L177" s="10"/>
      <c r="M177" s="10"/>
      <c r="N177" s="10"/>
      <c r="O177" s="6">
        <f t="shared" si="8"/>
        <v>1</v>
      </c>
      <c r="P177" s="10">
        <f t="shared" si="9"/>
        <v>1</v>
      </c>
      <c r="Q177" s="10">
        <f t="shared" si="10"/>
        <v>0</v>
      </c>
      <c r="R177" s="10">
        <f t="shared" si="11"/>
        <v>0</v>
      </c>
      <c r="T177" s="6">
        <v>1</v>
      </c>
      <c r="U177" s="6" t="s">
        <v>41</v>
      </c>
      <c r="Z177" s="9" t="s">
        <v>180</v>
      </c>
    </row>
    <row r="178" spans="1:26" s="6" customFormat="1">
      <c r="A178" s="2" t="s">
        <v>76</v>
      </c>
      <c r="B178" s="7">
        <v>1</v>
      </c>
      <c r="C178" s="4" t="s">
        <v>859</v>
      </c>
      <c r="D178" s="8" t="s">
        <v>247</v>
      </c>
      <c r="E178" s="6" t="s">
        <v>636</v>
      </c>
      <c r="F178" s="6" t="s">
        <v>2</v>
      </c>
      <c r="G178" s="6" t="s">
        <v>17</v>
      </c>
      <c r="J178" s="10"/>
      <c r="K178" s="10"/>
      <c r="L178" s="10"/>
      <c r="M178" s="10"/>
      <c r="N178" s="10"/>
      <c r="O178" s="6">
        <f t="shared" si="8"/>
        <v>0</v>
      </c>
      <c r="P178" s="10">
        <f t="shared" si="9"/>
        <v>0</v>
      </c>
      <c r="Q178" s="10">
        <f t="shared" si="10"/>
        <v>0</v>
      </c>
      <c r="R178" s="10">
        <f t="shared" si="11"/>
        <v>1</v>
      </c>
      <c r="T178" s="6">
        <v>1</v>
      </c>
      <c r="U178" s="6" t="s">
        <v>38</v>
      </c>
      <c r="V178" s="6" t="s">
        <v>164</v>
      </c>
      <c r="Z178" s="9" t="s">
        <v>180</v>
      </c>
    </row>
    <row r="179" spans="1:26" s="6" customFormat="1">
      <c r="A179" s="2" t="s">
        <v>77</v>
      </c>
      <c r="B179" s="6">
        <v>1.04</v>
      </c>
      <c r="C179" s="4" t="s">
        <v>823</v>
      </c>
      <c r="D179" s="8" t="s">
        <v>284</v>
      </c>
      <c r="E179" s="6" t="s">
        <v>636</v>
      </c>
      <c r="F179" s="6" t="s">
        <v>2</v>
      </c>
      <c r="G179" s="6" t="s">
        <v>12</v>
      </c>
      <c r="J179" s="10"/>
      <c r="K179" s="10"/>
      <c r="L179" s="10"/>
      <c r="M179" s="10">
        <v>1</v>
      </c>
      <c r="N179" s="10"/>
      <c r="O179" s="6">
        <f t="shared" si="8"/>
        <v>1</v>
      </c>
      <c r="P179" s="10">
        <f t="shared" si="9"/>
        <v>1</v>
      </c>
      <c r="Q179" s="10">
        <f t="shared" si="10"/>
        <v>0</v>
      </c>
      <c r="R179" s="10">
        <f t="shared" si="11"/>
        <v>0</v>
      </c>
      <c r="T179" s="6">
        <v>1</v>
      </c>
      <c r="U179" s="6" t="s">
        <v>40</v>
      </c>
      <c r="Z179" s="9" t="s">
        <v>180</v>
      </c>
    </row>
    <row r="180" spans="1:26" s="6" customFormat="1">
      <c r="A180" s="2" t="s">
        <v>78</v>
      </c>
      <c r="B180" s="6">
        <v>1.28</v>
      </c>
      <c r="C180" s="4" t="s">
        <v>862</v>
      </c>
      <c r="D180" s="8" t="s">
        <v>274</v>
      </c>
      <c r="E180" s="6" t="s">
        <v>636</v>
      </c>
      <c r="F180" s="6" t="s">
        <v>2</v>
      </c>
      <c r="G180" s="6" t="s">
        <v>7</v>
      </c>
      <c r="J180" s="10"/>
      <c r="K180" s="10">
        <v>1</v>
      </c>
      <c r="L180" s="10"/>
      <c r="M180" s="10"/>
      <c r="N180" s="10"/>
      <c r="O180" s="6">
        <f t="shared" si="8"/>
        <v>1</v>
      </c>
      <c r="P180" s="10">
        <f t="shared" si="9"/>
        <v>0</v>
      </c>
      <c r="Q180" s="10">
        <f t="shared" si="10"/>
        <v>1</v>
      </c>
      <c r="R180" s="10">
        <f t="shared" si="11"/>
        <v>0</v>
      </c>
      <c r="S180" s="6" t="s">
        <v>331</v>
      </c>
      <c r="T180" s="6">
        <v>1</v>
      </c>
      <c r="U180" s="6" t="s">
        <v>38</v>
      </c>
      <c r="Z180" s="9" t="s">
        <v>180</v>
      </c>
    </row>
    <row r="181" spans="1:26" s="6" customFormat="1">
      <c r="A181" s="2" t="s">
        <v>78</v>
      </c>
      <c r="B181" s="6">
        <v>1.28</v>
      </c>
      <c r="C181" s="4" t="s">
        <v>861</v>
      </c>
      <c r="D181" s="8" t="s">
        <v>250</v>
      </c>
      <c r="E181" s="6" t="s">
        <v>636</v>
      </c>
      <c r="F181" s="6" t="s">
        <v>2</v>
      </c>
      <c r="G181" s="6" t="s">
        <v>7</v>
      </c>
      <c r="J181" s="10"/>
      <c r="K181" s="10">
        <v>1</v>
      </c>
      <c r="L181" s="10"/>
      <c r="M181" s="10"/>
      <c r="N181" s="10"/>
      <c r="O181" s="6">
        <f t="shared" si="8"/>
        <v>1</v>
      </c>
      <c r="P181" s="10">
        <f t="shared" si="9"/>
        <v>0</v>
      </c>
      <c r="Q181" s="10">
        <f t="shared" si="10"/>
        <v>1</v>
      </c>
      <c r="R181" s="10">
        <f t="shared" si="11"/>
        <v>0</v>
      </c>
      <c r="S181" s="6" t="s">
        <v>341</v>
      </c>
      <c r="T181" s="6">
        <v>1</v>
      </c>
      <c r="U181" s="6" t="s">
        <v>39</v>
      </c>
      <c r="Z181" s="9" t="s">
        <v>180</v>
      </c>
    </row>
    <row r="182" spans="1:26" s="6" customFormat="1">
      <c r="A182" s="2" t="s">
        <v>414</v>
      </c>
      <c r="B182" s="6">
        <v>1.47</v>
      </c>
      <c r="C182" s="4" t="s">
        <v>114</v>
      </c>
      <c r="D182" s="8" t="s">
        <v>114</v>
      </c>
      <c r="E182" s="6" t="s">
        <v>636</v>
      </c>
      <c r="F182" s="6" t="s">
        <v>2</v>
      </c>
      <c r="G182" s="6" t="s">
        <v>12</v>
      </c>
      <c r="J182" s="10"/>
      <c r="K182" s="10">
        <v>1</v>
      </c>
      <c r="L182" s="10"/>
      <c r="M182" s="10"/>
      <c r="N182" s="10"/>
      <c r="O182" s="6">
        <f t="shared" si="8"/>
        <v>1</v>
      </c>
      <c r="P182" s="10">
        <f t="shared" si="9"/>
        <v>1</v>
      </c>
      <c r="Q182" s="10">
        <f t="shared" si="10"/>
        <v>0</v>
      </c>
      <c r="R182" s="10">
        <f t="shared" si="11"/>
        <v>0</v>
      </c>
      <c r="Z182" s="9" t="s">
        <v>180</v>
      </c>
    </row>
    <row r="183" spans="1:26" s="6" customFormat="1">
      <c r="A183" s="2" t="s">
        <v>439</v>
      </c>
      <c r="B183" s="18">
        <v>3.05</v>
      </c>
      <c r="C183" s="4" t="s">
        <v>813</v>
      </c>
      <c r="D183" s="8" t="s">
        <v>357</v>
      </c>
      <c r="E183" s="6" t="s">
        <v>636</v>
      </c>
      <c r="F183" s="6" t="s">
        <v>2</v>
      </c>
      <c r="G183" s="6" t="s">
        <v>7</v>
      </c>
      <c r="J183" s="10"/>
      <c r="K183" s="10"/>
      <c r="L183" s="10"/>
      <c r="M183" s="10">
        <v>1</v>
      </c>
      <c r="N183" s="10"/>
      <c r="O183" s="6">
        <f t="shared" si="8"/>
        <v>1</v>
      </c>
      <c r="P183" s="10">
        <f t="shared" si="9"/>
        <v>0</v>
      </c>
      <c r="Q183" s="10">
        <f t="shared" si="10"/>
        <v>1</v>
      </c>
      <c r="R183" s="10">
        <f t="shared" si="11"/>
        <v>0</v>
      </c>
      <c r="Z183" s="9" t="s">
        <v>180</v>
      </c>
    </row>
    <row r="184" spans="1:26" s="6" customFormat="1">
      <c r="A184" s="2" t="s">
        <v>79</v>
      </c>
      <c r="B184" s="7">
        <v>3.2</v>
      </c>
      <c r="C184" s="4" t="s">
        <v>865</v>
      </c>
      <c r="D184" s="8" t="s">
        <v>259</v>
      </c>
      <c r="E184" s="6" t="s">
        <v>636</v>
      </c>
      <c r="F184" s="6" t="s">
        <v>2</v>
      </c>
      <c r="G184" s="6" t="s">
        <v>7</v>
      </c>
      <c r="J184" s="10"/>
      <c r="K184" s="10">
        <v>1</v>
      </c>
      <c r="L184" s="10"/>
      <c r="M184" s="10"/>
      <c r="N184" s="10"/>
      <c r="O184" s="6">
        <f t="shared" si="8"/>
        <v>1</v>
      </c>
      <c r="P184" s="10">
        <f t="shared" si="9"/>
        <v>0</v>
      </c>
      <c r="Q184" s="10">
        <f t="shared" si="10"/>
        <v>1</v>
      </c>
      <c r="R184" s="10">
        <f t="shared" si="11"/>
        <v>0</v>
      </c>
      <c r="S184" s="6" t="s">
        <v>330</v>
      </c>
      <c r="Z184" s="9" t="s">
        <v>180</v>
      </c>
    </row>
    <row r="185" spans="1:26" s="6" customFormat="1">
      <c r="A185" s="2" t="s">
        <v>79</v>
      </c>
      <c r="B185" s="7">
        <v>3.2</v>
      </c>
      <c r="C185" s="4" t="s">
        <v>864</v>
      </c>
      <c r="D185" s="8" t="s">
        <v>246</v>
      </c>
      <c r="E185" s="6" t="s">
        <v>636</v>
      </c>
      <c r="F185" s="6" t="s">
        <v>2</v>
      </c>
      <c r="G185" s="6" t="s">
        <v>7</v>
      </c>
      <c r="J185" s="10"/>
      <c r="K185" s="10">
        <v>1</v>
      </c>
      <c r="L185" s="10"/>
      <c r="M185" s="10"/>
      <c r="N185" s="10"/>
      <c r="O185" s="6">
        <f t="shared" si="8"/>
        <v>1</v>
      </c>
      <c r="P185" s="10">
        <f t="shared" si="9"/>
        <v>0</v>
      </c>
      <c r="Q185" s="10">
        <f t="shared" si="10"/>
        <v>1</v>
      </c>
      <c r="R185" s="10">
        <f t="shared" si="11"/>
        <v>0</v>
      </c>
      <c r="S185" s="6" t="s">
        <v>341</v>
      </c>
      <c r="Z185" s="9" t="s">
        <v>180</v>
      </c>
    </row>
    <row r="186" spans="1:26" s="6" customFormat="1">
      <c r="A186" s="2" t="s">
        <v>80</v>
      </c>
      <c r="B186" s="6">
        <v>5.17</v>
      </c>
      <c r="C186" s="4" t="s">
        <v>776</v>
      </c>
      <c r="D186" s="8" t="s">
        <v>21</v>
      </c>
      <c r="E186" s="6" t="s">
        <v>636</v>
      </c>
      <c r="F186" s="6" t="s">
        <v>2</v>
      </c>
      <c r="G186" s="6" t="s">
        <v>12</v>
      </c>
      <c r="J186" s="10"/>
      <c r="K186" s="10">
        <v>1</v>
      </c>
      <c r="L186" s="10"/>
      <c r="M186" s="10"/>
      <c r="N186" s="10"/>
      <c r="O186" s="6">
        <f t="shared" si="8"/>
        <v>1</v>
      </c>
      <c r="P186" s="10">
        <f t="shared" si="9"/>
        <v>1</v>
      </c>
      <c r="Q186" s="10">
        <f t="shared" si="10"/>
        <v>0</v>
      </c>
      <c r="R186" s="10">
        <f t="shared" si="11"/>
        <v>0</v>
      </c>
      <c r="V186" s="6">
        <v>1</v>
      </c>
      <c r="Z186" s="9" t="s">
        <v>180</v>
      </c>
    </row>
    <row r="187" spans="1:26" s="6" customFormat="1">
      <c r="A187" s="2" t="s">
        <v>416</v>
      </c>
      <c r="B187" s="6">
        <v>5.19</v>
      </c>
      <c r="C187" s="4" t="s">
        <v>114</v>
      </c>
      <c r="D187" s="8" t="s">
        <v>114</v>
      </c>
      <c r="E187" s="6" t="s">
        <v>636</v>
      </c>
      <c r="F187" s="6" t="s">
        <v>2</v>
      </c>
      <c r="G187" s="6" t="s">
        <v>12</v>
      </c>
      <c r="J187" s="10"/>
      <c r="K187" s="10">
        <v>1</v>
      </c>
      <c r="L187" s="10"/>
      <c r="M187" s="10"/>
      <c r="N187" s="10"/>
      <c r="O187" s="6">
        <f t="shared" si="8"/>
        <v>1</v>
      </c>
      <c r="P187" s="10">
        <f t="shared" si="9"/>
        <v>1</v>
      </c>
      <c r="Q187" s="10">
        <f t="shared" si="10"/>
        <v>0</v>
      </c>
      <c r="R187" s="10">
        <f t="shared" si="11"/>
        <v>0</v>
      </c>
      <c r="Z187" s="9" t="s">
        <v>180</v>
      </c>
    </row>
    <row r="188" spans="1:26" s="6" customFormat="1">
      <c r="A188" s="2" t="s">
        <v>81</v>
      </c>
      <c r="B188" s="6">
        <v>0.16</v>
      </c>
      <c r="C188" s="4" t="s">
        <v>988</v>
      </c>
      <c r="D188" s="8" t="s">
        <v>303</v>
      </c>
      <c r="E188" s="6" t="s">
        <v>636</v>
      </c>
      <c r="F188" s="6" t="s">
        <v>2</v>
      </c>
      <c r="G188" s="6" t="s">
        <v>7</v>
      </c>
      <c r="H188" s="6" t="s">
        <v>3</v>
      </c>
      <c r="J188" s="10"/>
      <c r="K188" s="10">
        <v>1</v>
      </c>
      <c r="L188" s="10"/>
      <c r="M188" s="10"/>
      <c r="N188" s="10"/>
      <c r="O188" s="6">
        <f t="shared" si="8"/>
        <v>1</v>
      </c>
      <c r="P188" s="10">
        <f t="shared" si="9"/>
        <v>0</v>
      </c>
      <c r="Q188" s="10">
        <f t="shared" si="10"/>
        <v>1</v>
      </c>
      <c r="R188" s="10">
        <f t="shared" si="11"/>
        <v>0</v>
      </c>
      <c r="S188" s="6" t="s">
        <v>381</v>
      </c>
      <c r="V188" s="6">
        <v>1</v>
      </c>
      <c r="Z188" s="9" t="s">
        <v>181</v>
      </c>
    </row>
    <row r="189" spans="1:26" s="6" customFormat="1">
      <c r="A189" s="2" t="s">
        <v>82</v>
      </c>
      <c r="B189" s="6">
        <v>1.51</v>
      </c>
      <c r="C189" s="4" t="s">
        <v>867</v>
      </c>
      <c r="D189" s="8" t="s">
        <v>248</v>
      </c>
      <c r="E189" s="6" t="s">
        <v>636</v>
      </c>
      <c r="F189" s="6" t="s">
        <v>2</v>
      </c>
      <c r="G189" s="6" t="s">
        <v>7</v>
      </c>
      <c r="J189" s="10"/>
      <c r="K189" s="10">
        <v>1</v>
      </c>
      <c r="L189" s="10"/>
      <c r="M189" s="10"/>
      <c r="N189" s="10"/>
      <c r="O189" s="6">
        <f t="shared" si="8"/>
        <v>1</v>
      </c>
      <c r="P189" s="10">
        <f t="shared" si="9"/>
        <v>0</v>
      </c>
      <c r="Q189" s="10">
        <f t="shared" si="10"/>
        <v>1</v>
      </c>
      <c r="R189" s="10">
        <f t="shared" si="11"/>
        <v>0</v>
      </c>
      <c r="S189" s="6" t="s">
        <v>335</v>
      </c>
      <c r="W189" s="6">
        <v>1</v>
      </c>
      <c r="Z189" s="9" t="s">
        <v>181</v>
      </c>
    </row>
    <row r="190" spans="1:26" s="6" customFormat="1">
      <c r="A190" s="2" t="s">
        <v>630</v>
      </c>
      <c r="B190" s="6">
        <v>4.41</v>
      </c>
      <c r="C190" s="4" t="s">
        <v>631</v>
      </c>
      <c r="D190" s="8" t="s">
        <v>631</v>
      </c>
      <c r="E190" s="6" t="s">
        <v>637</v>
      </c>
      <c r="F190" s="6" t="s">
        <v>2</v>
      </c>
      <c r="G190" s="6" t="s">
        <v>7</v>
      </c>
      <c r="J190" s="10"/>
      <c r="K190" s="10">
        <v>1</v>
      </c>
      <c r="L190" s="10"/>
      <c r="M190" s="10"/>
      <c r="N190" s="10"/>
      <c r="O190" s="6">
        <f t="shared" si="8"/>
        <v>1</v>
      </c>
      <c r="P190" s="10">
        <f t="shared" si="9"/>
        <v>0</v>
      </c>
      <c r="Q190" s="10">
        <f t="shared" si="10"/>
        <v>1</v>
      </c>
      <c r="R190" s="10">
        <f t="shared" si="11"/>
        <v>0</v>
      </c>
      <c r="W190" s="10"/>
      <c r="Z190" s="9" t="s">
        <v>181</v>
      </c>
    </row>
    <row r="191" spans="1:26" s="6" customFormat="1">
      <c r="A191" s="2" t="s">
        <v>83</v>
      </c>
      <c r="B191" s="10">
        <v>5.13</v>
      </c>
      <c r="C191" s="4" t="s">
        <v>859</v>
      </c>
      <c r="D191" s="8" t="s">
        <v>247</v>
      </c>
      <c r="E191" s="6" t="s">
        <v>636</v>
      </c>
      <c r="F191" s="10" t="s">
        <v>2</v>
      </c>
      <c r="G191" s="10"/>
      <c r="H191" s="10"/>
      <c r="I191" s="10"/>
      <c r="J191" s="10"/>
      <c r="K191" s="10">
        <v>1</v>
      </c>
      <c r="L191" s="10"/>
      <c r="M191" s="10"/>
      <c r="N191" s="10"/>
      <c r="O191" s="6">
        <f t="shared" si="8"/>
        <v>1</v>
      </c>
      <c r="P191" s="10">
        <f t="shared" si="9"/>
        <v>0</v>
      </c>
      <c r="Q191" s="10">
        <f t="shared" si="10"/>
        <v>0</v>
      </c>
      <c r="R191" s="10">
        <f t="shared" si="11"/>
        <v>0</v>
      </c>
      <c r="S191" s="10" t="s">
        <v>84</v>
      </c>
      <c r="T191" s="10"/>
      <c r="U191" s="10"/>
      <c r="V191" s="10"/>
      <c r="Z191" s="9" t="s">
        <v>181</v>
      </c>
    </row>
    <row r="192" spans="1:26" s="6" customFormat="1">
      <c r="A192" s="2" t="s">
        <v>86</v>
      </c>
      <c r="B192" s="6">
        <v>9.4600000000000009</v>
      </c>
      <c r="C192" s="4" t="s">
        <v>870</v>
      </c>
      <c r="D192" s="8" t="s">
        <v>248</v>
      </c>
      <c r="E192" s="6" t="s">
        <v>636</v>
      </c>
      <c r="F192" s="6" t="s">
        <v>2</v>
      </c>
      <c r="G192" s="6" t="s">
        <v>12</v>
      </c>
      <c r="J192" s="10"/>
      <c r="K192" s="10">
        <v>1</v>
      </c>
      <c r="L192" s="10"/>
      <c r="M192" s="10"/>
      <c r="N192" s="10"/>
      <c r="O192" s="6">
        <f t="shared" si="8"/>
        <v>1</v>
      </c>
      <c r="P192" s="10">
        <f t="shared" si="9"/>
        <v>1</v>
      </c>
      <c r="Q192" s="10">
        <f t="shared" si="10"/>
        <v>0</v>
      </c>
      <c r="R192" s="10">
        <f t="shared" si="11"/>
        <v>0</v>
      </c>
      <c r="Z192" s="9" t="s">
        <v>181</v>
      </c>
    </row>
    <row r="193" spans="1:26" s="6" customFormat="1">
      <c r="A193" s="2" t="s">
        <v>88</v>
      </c>
      <c r="B193" s="6">
        <v>12.04</v>
      </c>
      <c r="C193" s="4" t="s">
        <v>967</v>
      </c>
      <c r="D193" s="8" t="s">
        <v>240</v>
      </c>
      <c r="E193" s="6" t="s">
        <v>636</v>
      </c>
      <c r="F193" s="6" t="s">
        <v>2</v>
      </c>
      <c r="J193" s="10"/>
      <c r="K193" s="10"/>
      <c r="L193" s="10"/>
      <c r="M193" s="10"/>
      <c r="N193" s="10"/>
      <c r="O193" s="6">
        <f t="shared" si="8"/>
        <v>0</v>
      </c>
      <c r="P193" s="10">
        <f t="shared" si="9"/>
        <v>0</v>
      </c>
      <c r="Q193" s="10">
        <f t="shared" si="10"/>
        <v>0</v>
      </c>
      <c r="R193" s="10">
        <f t="shared" si="11"/>
        <v>0</v>
      </c>
      <c r="Z193" s="9" t="s">
        <v>181</v>
      </c>
    </row>
    <row r="194" spans="1:26" s="6" customFormat="1">
      <c r="A194" s="2" t="s">
        <v>87</v>
      </c>
      <c r="B194" s="6">
        <v>12.29</v>
      </c>
      <c r="C194" s="4" t="s">
        <v>871</v>
      </c>
      <c r="D194" s="8" t="s">
        <v>272</v>
      </c>
      <c r="E194" s="6" t="s">
        <v>636</v>
      </c>
      <c r="F194" s="6" t="s">
        <v>2</v>
      </c>
      <c r="G194" s="6" t="s">
        <v>12</v>
      </c>
      <c r="J194" s="10"/>
      <c r="K194" s="10">
        <v>1</v>
      </c>
      <c r="L194" s="10"/>
      <c r="M194" s="10"/>
      <c r="N194" s="10"/>
      <c r="O194" s="6">
        <f t="shared" ref="O194:O257" si="12">COUNT(J194:M194)</f>
        <v>1</v>
      </c>
      <c r="P194" s="10">
        <f t="shared" ref="P194:P257" si="13">COUNTIF(G194,"=te")</f>
        <v>1</v>
      </c>
      <c r="Q194" s="10">
        <f t="shared" ref="Q194:Q257" si="14">COUNTIF(G194,"=ma")</f>
        <v>0</v>
      </c>
      <c r="R194" s="10">
        <f t="shared" ref="R194:R257" si="15">COUNTIF(G194,"=f")+COUNTIF(G194,"=fa")</f>
        <v>0</v>
      </c>
      <c r="Z194" s="9" t="s">
        <v>181</v>
      </c>
    </row>
    <row r="195" spans="1:26" s="6" customFormat="1">
      <c r="A195" s="2" t="s">
        <v>89</v>
      </c>
      <c r="B195" s="6">
        <v>13.24</v>
      </c>
      <c r="C195" s="4" t="s">
        <v>774</v>
      </c>
      <c r="D195" s="8" t="s">
        <v>21</v>
      </c>
      <c r="E195" s="6" t="s">
        <v>636</v>
      </c>
      <c r="F195" s="6" t="s">
        <v>2</v>
      </c>
      <c r="G195" s="6" t="s">
        <v>12</v>
      </c>
      <c r="J195" s="10"/>
      <c r="K195" s="10"/>
      <c r="L195" s="10">
        <v>1</v>
      </c>
      <c r="M195" s="10"/>
      <c r="N195" s="10"/>
      <c r="O195" s="6">
        <f t="shared" si="12"/>
        <v>1</v>
      </c>
      <c r="P195" s="10">
        <f t="shared" si="13"/>
        <v>1</v>
      </c>
      <c r="Q195" s="10">
        <f t="shared" si="14"/>
        <v>0</v>
      </c>
      <c r="R195" s="10">
        <f t="shared" si="15"/>
        <v>0</v>
      </c>
      <c r="S195" s="6" t="s">
        <v>380</v>
      </c>
      <c r="Z195" s="9" t="s">
        <v>181</v>
      </c>
    </row>
    <row r="196" spans="1:26" s="6" customFormat="1">
      <c r="A196" s="2" t="s">
        <v>92</v>
      </c>
      <c r="B196" s="6">
        <v>1.25</v>
      </c>
      <c r="C196" s="4" t="s">
        <v>832</v>
      </c>
      <c r="D196" s="8" t="s">
        <v>240</v>
      </c>
      <c r="E196" s="6" t="s">
        <v>636</v>
      </c>
      <c r="F196" s="6" t="s">
        <v>2</v>
      </c>
      <c r="G196" s="6" t="s">
        <v>7</v>
      </c>
      <c r="J196" s="10"/>
      <c r="K196" s="10">
        <v>1</v>
      </c>
      <c r="L196" s="10"/>
      <c r="M196" s="10"/>
      <c r="N196" s="10"/>
      <c r="O196" s="6">
        <f t="shared" si="12"/>
        <v>1</v>
      </c>
      <c r="P196" s="10">
        <f t="shared" si="13"/>
        <v>0</v>
      </c>
      <c r="Q196" s="10">
        <f t="shared" si="14"/>
        <v>1</v>
      </c>
      <c r="R196" s="10">
        <f t="shared" si="15"/>
        <v>0</v>
      </c>
      <c r="Z196" s="9" t="s">
        <v>182</v>
      </c>
    </row>
    <row r="197" spans="1:26" s="6" customFormat="1">
      <c r="A197" s="2" t="s">
        <v>440</v>
      </c>
      <c r="B197" s="6">
        <v>0.09</v>
      </c>
      <c r="C197" s="4" t="s">
        <v>114</v>
      </c>
      <c r="D197" s="8" t="s">
        <v>114</v>
      </c>
      <c r="E197" s="6" t="s">
        <v>636</v>
      </c>
      <c r="F197" s="6" t="s">
        <v>2</v>
      </c>
      <c r="G197" s="6" t="s">
        <v>7</v>
      </c>
      <c r="J197" s="10"/>
      <c r="K197" s="10">
        <v>1</v>
      </c>
      <c r="L197" s="10"/>
      <c r="M197" s="10"/>
      <c r="N197" s="10"/>
      <c r="O197" s="6">
        <f t="shared" si="12"/>
        <v>1</v>
      </c>
      <c r="P197" s="10">
        <f t="shared" si="13"/>
        <v>0</v>
      </c>
      <c r="Q197" s="10">
        <f t="shared" si="14"/>
        <v>1</v>
      </c>
      <c r="R197" s="10">
        <f t="shared" si="15"/>
        <v>0</v>
      </c>
      <c r="Z197" s="9" t="s">
        <v>183</v>
      </c>
    </row>
    <row r="198" spans="1:26" s="6" customFormat="1">
      <c r="A198" s="2" t="s">
        <v>94</v>
      </c>
      <c r="B198" s="6">
        <v>0.26</v>
      </c>
      <c r="C198" s="4" t="s">
        <v>991</v>
      </c>
      <c r="D198" s="8" t="s">
        <v>278</v>
      </c>
      <c r="E198" s="6" t="s">
        <v>636</v>
      </c>
      <c r="F198" s="6" t="s">
        <v>2</v>
      </c>
      <c r="G198" s="6" t="s">
        <v>7</v>
      </c>
      <c r="J198" s="10"/>
      <c r="K198" s="10">
        <v>1</v>
      </c>
      <c r="L198" s="10"/>
      <c r="M198" s="10"/>
      <c r="N198" s="10"/>
      <c r="O198" s="6">
        <f t="shared" si="12"/>
        <v>1</v>
      </c>
      <c r="P198" s="10">
        <f t="shared" si="13"/>
        <v>0</v>
      </c>
      <c r="Q198" s="10">
        <f t="shared" si="14"/>
        <v>1</v>
      </c>
      <c r="R198" s="10">
        <f t="shared" si="15"/>
        <v>0</v>
      </c>
      <c r="S198" s="6" t="s">
        <v>454</v>
      </c>
      <c r="Z198" s="9" t="s">
        <v>184</v>
      </c>
    </row>
    <row r="199" spans="1:26" s="6" customFormat="1">
      <c r="A199" s="2" t="s">
        <v>95</v>
      </c>
      <c r="B199" s="6">
        <v>0.35</v>
      </c>
      <c r="C199" s="4" t="s">
        <v>875</v>
      </c>
      <c r="D199" s="8" t="s">
        <v>258</v>
      </c>
      <c r="E199" s="6" t="s">
        <v>636</v>
      </c>
      <c r="F199" s="6" t="s">
        <v>2</v>
      </c>
      <c r="G199" s="6" t="s">
        <v>7</v>
      </c>
      <c r="J199" s="10"/>
      <c r="K199" s="10">
        <v>1</v>
      </c>
      <c r="L199" s="10"/>
      <c r="M199" s="10"/>
      <c r="N199" s="10">
        <v>1</v>
      </c>
      <c r="O199" s="6">
        <f t="shared" si="12"/>
        <v>1</v>
      </c>
      <c r="P199" s="10">
        <f t="shared" si="13"/>
        <v>0</v>
      </c>
      <c r="Q199" s="10">
        <f t="shared" si="14"/>
        <v>1</v>
      </c>
      <c r="R199" s="10">
        <f t="shared" si="15"/>
        <v>0</v>
      </c>
      <c r="S199" s="6" t="s">
        <v>337</v>
      </c>
      <c r="W199" s="10">
        <v>1</v>
      </c>
      <c r="X199" s="6">
        <v>1</v>
      </c>
      <c r="Z199" s="9" t="s">
        <v>184</v>
      </c>
    </row>
    <row r="200" spans="1:26" s="6" customFormat="1">
      <c r="A200" s="2" t="s">
        <v>317</v>
      </c>
      <c r="B200" s="6">
        <v>0.14000000000000001</v>
      </c>
      <c r="C200" s="4" t="s">
        <v>993</v>
      </c>
      <c r="D200" s="8" t="s">
        <v>291</v>
      </c>
      <c r="E200" s="6" t="s">
        <v>636</v>
      </c>
      <c r="F200" s="6" t="s">
        <v>2</v>
      </c>
      <c r="H200" s="6" t="s">
        <v>3</v>
      </c>
      <c r="J200" s="10"/>
      <c r="K200" s="10"/>
      <c r="L200" s="10"/>
      <c r="M200" s="10">
        <v>1</v>
      </c>
      <c r="N200" s="10"/>
      <c r="O200" s="6">
        <f t="shared" si="12"/>
        <v>1</v>
      </c>
      <c r="P200" s="10">
        <f t="shared" si="13"/>
        <v>0</v>
      </c>
      <c r="Q200" s="10">
        <f t="shared" si="14"/>
        <v>0</v>
      </c>
      <c r="R200" s="10">
        <f t="shared" si="15"/>
        <v>0</v>
      </c>
      <c r="S200" s="6" t="s">
        <v>99</v>
      </c>
      <c r="T200" s="6">
        <v>1</v>
      </c>
      <c r="U200" s="6" t="s">
        <v>38</v>
      </c>
      <c r="Z200" s="9" t="s">
        <v>316</v>
      </c>
    </row>
    <row r="201" spans="1:26" s="6" customFormat="1">
      <c r="A201" s="2" t="s">
        <v>317</v>
      </c>
      <c r="B201" s="6">
        <v>0.14000000000000001</v>
      </c>
      <c r="C201" s="4" t="s">
        <v>992</v>
      </c>
      <c r="D201" s="8" t="s">
        <v>478</v>
      </c>
      <c r="E201" s="6" t="s">
        <v>636</v>
      </c>
      <c r="F201" s="6" t="s">
        <v>2</v>
      </c>
      <c r="G201" s="6" t="s">
        <v>283</v>
      </c>
      <c r="J201" s="10"/>
      <c r="K201" s="10">
        <v>1</v>
      </c>
      <c r="L201" s="10"/>
      <c r="M201" s="10"/>
      <c r="N201" s="10"/>
      <c r="O201" s="6">
        <f t="shared" si="12"/>
        <v>1</v>
      </c>
      <c r="P201" s="10">
        <f t="shared" si="13"/>
        <v>0</v>
      </c>
      <c r="Q201" s="10">
        <f t="shared" si="14"/>
        <v>0</v>
      </c>
      <c r="R201" s="10">
        <f t="shared" si="15"/>
        <v>0</v>
      </c>
      <c r="Z201" s="9" t="s">
        <v>316</v>
      </c>
    </row>
    <row r="202" spans="1:26" s="6" customFormat="1">
      <c r="A202" s="2" t="s">
        <v>479</v>
      </c>
      <c r="B202" s="6">
        <v>0.25</v>
      </c>
      <c r="C202" s="4" t="s">
        <v>876</v>
      </c>
      <c r="D202" s="8" t="s">
        <v>315</v>
      </c>
      <c r="E202" s="6" t="s">
        <v>636</v>
      </c>
      <c r="F202" s="6" t="s">
        <v>2</v>
      </c>
      <c r="G202" s="6" t="s">
        <v>7</v>
      </c>
      <c r="J202" s="10"/>
      <c r="K202" s="10">
        <v>1</v>
      </c>
      <c r="L202" s="10"/>
      <c r="M202" s="10"/>
      <c r="N202" s="10"/>
      <c r="O202" s="6">
        <f t="shared" si="12"/>
        <v>1</v>
      </c>
      <c r="P202" s="10">
        <f t="shared" si="13"/>
        <v>0</v>
      </c>
      <c r="Q202" s="10">
        <f t="shared" si="14"/>
        <v>1</v>
      </c>
      <c r="R202" s="10">
        <f t="shared" si="15"/>
        <v>0</v>
      </c>
      <c r="T202" s="6">
        <v>1</v>
      </c>
      <c r="U202" s="6" t="s">
        <v>38</v>
      </c>
      <c r="X202" s="6">
        <v>1</v>
      </c>
      <c r="Z202" s="9" t="s">
        <v>316</v>
      </c>
    </row>
    <row r="203" spans="1:26" s="6" customFormat="1">
      <c r="A203" s="2" t="s">
        <v>877</v>
      </c>
      <c r="B203" s="6">
        <v>0.39</v>
      </c>
      <c r="C203" s="4" t="s">
        <v>878</v>
      </c>
      <c r="D203" s="8" t="s">
        <v>249</v>
      </c>
      <c r="E203" s="6" t="s">
        <v>636</v>
      </c>
      <c r="F203" s="6" t="s">
        <v>2</v>
      </c>
      <c r="G203" s="6" t="s">
        <v>7</v>
      </c>
      <c r="J203" s="10"/>
      <c r="K203" s="10">
        <v>1</v>
      </c>
      <c r="L203" s="10"/>
      <c r="M203" s="10"/>
      <c r="N203" s="10"/>
      <c r="O203" s="6">
        <f t="shared" si="12"/>
        <v>1</v>
      </c>
      <c r="P203" s="10">
        <f t="shared" si="13"/>
        <v>0</v>
      </c>
      <c r="Q203" s="10">
        <f t="shared" si="14"/>
        <v>1</v>
      </c>
      <c r="R203" s="10">
        <f t="shared" si="15"/>
        <v>0</v>
      </c>
      <c r="X203" s="6">
        <v>1</v>
      </c>
      <c r="Z203" s="9" t="s">
        <v>316</v>
      </c>
    </row>
    <row r="204" spans="1:26" s="6" customFormat="1">
      <c r="A204" s="2" t="s">
        <v>879</v>
      </c>
      <c r="B204" s="6">
        <v>0.51</v>
      </c>
      <c r="C204" s="4" t="s">
        <v>880</v>
      </c>
      <c r="D204" s="8" t="s">
        <v>478</v>
      </c>
      <c r="E204" s="6" t="s">
        <v>636</v>
      </c>
      <c r="F204" s="6" t="s">
        <v>2</v>
      </c>
      <c r="G204" s="6" t="s">
        <v>283</v>
      </c>
      <c r="J204" s="10"/>
      <c r="K204" s="10">
        <v>1</v>
      </c>
      <c r="L204" s="10"/>
      <c r="M204" s="10"/>
      <c r="N204" s="10"/>
      <c r="O204" s="6">
        <f t="shared" si="12"/>
        <v>1</v>
      </c>
      <c r="P204" s="10">
        <f t="shared" si="13"/>
        <v>0</v>
      </c>
      <c r="Q204" s="10">
        <f t="shared" si="14"/>
        <v>0</v>
      </c>
      <c r="R204" s="10">
        <f t="shared" si="15"/>
        <v>0</v>
      </c>
      <c r="Z204" s="9" t="s">
        <v>316</v>
      </c>
    </row>
    <row r="205" spans="1:26" s="6" customFormat="1">
      <c r="A205" s="2" t="s">
        <v>881</v>
      </c>
      <c r="B205" s="6">
        <v>1.1499999999999999</v>
      </c>
      <c r="C205" s="4" t="s">
        <v>882</v>
      </c>
      <c r="D205" s="8" t="s">
        <v>315</v>
      </c>
      <c r="E205" s="6" t="s">
        <v>636</v>
      </c>
      <c r="F205" s="6" t="s">
        <v>2</v>
      </c>
      <c r="G205" s="6" t="s">
        <v>12</v>
      </c>
      <c r="J205" s="10"/>
      <c r="K205" s="10"/>
      <c r="L205" s="10"/>
      <c r="M205" s="10">
        <v>1</v>
      </c>
      <c r="N205" s="10"/>
      <c r="O205" s="6">
        <f t="shared" si="12"/>
        <v>1</v>
      </c>
      <c r="P205" s="10">
        <f t="shared" si="13"/>
        <v>1</v>
      </c>
      <c r="Q205" s="10">
        <f t="shared" si="14"/>
        <v>0</v>
      </c>
      <c r="R205" s="10">
        <f t="shared" si="15"/>
        <v>0</v>
      </c>
      <c r="X205" s="6">
        <v>1</v>
      </c>
      <c r="Z205" s="9" t="s">
        <v>316</v>
      </c>
    </row>
    <row r="206" spans="1:26" s="6" customFormat="1">
      <c r="A206" s="2" t="s">
        <v>883</v>
      </c>
      <c r="B206" s="6">
        <v>1.1599999999999999</v>
      </c>
      <c r="C206" s="4" t="s">
        <v>882</v>
      </c>
      <c r="D206" s="8" t="s">
        <v>315</v>
      </c>
      <c r="E206" s="6" t="s">
        <v>636</v>
      </c>
      <c r="F206" s="6" t="s">
        <v>2</v>
      </c>
      <c r="G206" s="6" t="s">
        <v>12</v>
      </c>
      <c r="J206" s="10"/>
      <c r="K206" s="10"/>
      <c r="L206" s="10"/>
      <c r="M206" s="10">
        <v>1</v>
      </c>
      <c r="N206" s="10"/>
      <c r="O206" s="6">
        <f t="shared" si="12"/>
        <v>1</v>
      </c>
      <c r="P206" s="10">
        <f t="shared" si="13"/>
        <v>1</v>
      </c>
      <c r="Q206" s="10">
        <f t="shared" si="14"/>
        <v>0</v>
      </c>
      <c r="R206" s="10">
        <f t="shared" si="15"/>
        <v>0</v>
      </c>
      <c r="Z206" s="9" t="s">
        <v>316</v>
      </c>
    </row>
    <row r="207" spans="1:26" s="6" customFormat="1">
      <c r="A207" s="2" t="s">
        <v>418</v>
      </c>
      <c r="B207" s="6">
        <v>1.22</v>
      </c>
      <c r="C207" s="4" t="s">
        <v>884</v>
      </c>
      <c r="D207" s="8" t="s">
        <v>268</v>
      </c>
      <c r="E207" s="6" t="s">
        <v>636</v>
      </c>
      <c r="F207" s="6" t="s">
        <v>2</v>
      </c>
      <c r="G207" s="6" t="s">
        <v>96</v>
      </c>
      <c r="J207" s="10"/>
      <c r="K207" s="10"/>
      <c r="L207" s="10"/>
      <c r="M207" s="10">
        <v>1</v>
      </c>
      <c r="N207" s="10"/>
      <c r="O207" s="6">
        <f t="shared" si="12"/>
        <v>1</v>
      </c>
      <c r="P207" s="10">
        <f t="shared" si="13"/>
        <v>0</v>
      </c>
      <c r="Q207" s="10">
        <f t="shared" si="14"/>
        <v>0</v>
      </c>
      <c r="R207" s="10">
        <f t="shared" si="15"/>
        <v>0</v>
      </c>
      <c r="W207" s="10"/>
      <c r="Z207" s="9" t="s">
        <v>316</v>
      </c>
    </row>
    <row r="208" spans="1:26" s="6" customFormat="1">
      <c r="A208" s="2" t="s">
        <v>621</v>
      </c>
      <c r="B208" s="6">
        <v>1.28</v>
      </c>
      <c r="C208" s="4" t="s">
        <v>960</v>
      </c>
      <c r="D208" s="8" t="s">
        <v>281</v>
      </c>
      <c r="E208" s="6" t="s">
        <v>636</v>
      </c>
      <c r="F208" s="6" t="s">
        <v>2</v>
      </c>
      <c r="G208" s="6" t="s">
        <v>12</v>
      </c>
      <c r="J208" s="10"/>
      <c r="K208" s="10">
        <v>1</v>
      </c>
      <c r="L208" s="10"/>
      <c r="M208" s="10"/>
      <c r="N208" s="10"/>
      <c r="O208" s="6">
        <f t="shared" si="12"/>
        <v>1</v>
      </c>
      <c r="P208" s="10">
        <f t="shared" si="13"/>
        <v>1</v>
      </c>
      <c r="Q208" s="10">
        <f t="shared" si="14"/>
        <v>0</v>
      </c>
      <c r="R208" s="10">
        <f t="shared" si="15"/>
        <v>0</v>
      </c>
      <c r="W208" s="10"/>
      <c r="Z208" s="9" t="s">
        <v>316</v>
      </c>
    </row>
    <row r="209" spans="1:26" s="6" customFormat="1">
      <c r="A209" s="2" t="s">
        <v>885</v>
      </c>
      <c r="B209" s="6">
        <v>1.49</v>
      </c>
      <c r="C209" s="4" t="s">
        <v>960</v>
      </c>
      <c r="D209" s="8" t="s">
        <v>281</v>
      </c>
      <c r="E209" s="6" t="s">
        <v>636</v>
      </c>
      <c r="F209" s="6" t="s">
        <v>2</v>
      </c>
      <c r="G209" s="6" t="s">
        <v>12</v>
      </c>
      <c r="J209" s="10"/>
      <c r="K209" s="10">
        <v>1</v>
      </c>
      <c r="L209" s="10"/>
      <c r="M209" s="10"/>
      <c r="N209" s="10"/>
      <c r="O209" s="6">
        <f t="shared" si="12"/>
        <v>1</v>
      </c>
      <c r="P209" s="10">
        <f t="shared" si="13"/>
        <v>1</v>
      </c>
      <c r="Q209" s="10">
        <f t="shared" si="14"/>
        <v>0</v>
      </c>
      <c r="R209" s="10">
        <f t="shared" si="15"/>
        <v>0</v>
      </c>
      <c r="W209" s="10"/>
      <c r="Z209" s="9" t="s">
        <v>316</v>
      </c>
    </row>
    <row r="210" spans="1:26" s="6" customFormat="1">
      <c r="A210" s="2" t="s">
        <v>888</v>
      </c>
      <c r="B210" s="7">
        <v>2.42</v>
      </c>
      <c r="C210" s="4" t="s">
        <v>889</v>
      </c>
      <c r="D210" s="8" t="s">
        <v>328</v>
      </c>
      <c r="E210" s="6" t="s">
        <v>636</v>
      </c>
      <c r="F210" s="6" t="s">
        <v>2</v>
      </c>
      <c r="J210" s="10"/>
      <c r="K210" s="10"/>
      <c r="L210" s="10"/>
      <c r="M210" s="10">
        <v>1</v>
      </c>
      <c r="N210" s="10"/>
      <c r="O210" s="6">
        <f t="shared" si="12"/>
        <v>1</v>
      </c>
      <c r="P210" s="10">
        <f t="shared" si="13"/>
        <v>0</v>
      </c>
      <c r="Q210" s="10">
        <f t="shared" si="14"/>
        <v>0</v>
      </c>
      <c r="R210" s="10">
        <f t="shared" si="15"/>
        <v>0</v>
      </c>
      <c r="Z210" s="9" t="s">
        <v>316</v>
      </c>
    </row>
    <row r="211" spans="1:26" s="6" customFormat="1">
      <c r="A211" s="2" t="s">
        <v>890</v>
      </c>
      <c r="B211" s="6">
        <v>2.5099999999999998</v>
      </c>
      <c r="C211" s="4" t="s">
        <v>891</v>
      </c>
      <c r="D211" s="8" t="s">
        <v>267</v>
      </c>
      <c r="E211" s="6" t="s">
        <v>636</v>
      </c>
      <c r="F211" s="6" t="s">
        <v>2</v>
      </c>
      <c r="G211" s="6" t="s">
        <v>7</v>
      </c>
      <c r="J211" s="10"/>
      <c r="K211" s="10"/>
      <c r="L211" s="10"/>
      <c r="M211" s="10">
        <v>1</v>
      </c>
      <c r="N211" s="10"/>
      <c r="O211" s="6">
        <f t="shared" si="12"/>
        <v>1</v>
      </c>
      <c r="P211" s="10">
        <f t="shared" si="13"/>
        <v>0</v>
      </c>
      <c r="Q211" s="10">
        <f t="shared" si="14"/>
        <v>1</v>
      </c>
      <c r="R211" s="10">
        <f t="shared" si="15"/>
        <v>0</v>
      </c>
      <c r="Z211" s="9" t="s">
        <v>316</v>
      </c>
    </row>
    <row r="212" spans="1:26" s="6" customFormat="1">
      <c r="A212" s="2" t="s">
        <v>325</v>
      </c>
      <c r="B212" s="6">
        <v>2.54</v>
      </c>
      <c r="C212" s="4" t="s">
        <v>892</v>
      </c>
      <c r="D212" s="8" t="s">
        <v>245</v>
      </c>
      <c r="E212" s="6" t="s">
        <v>636</v>
      </c>
      <c r="F212" s="6" t="s">
        <v>2</v>
      </c>
      <c r="G212" s="6" t="s">
        <v>12</v>
      </c>
      <c r="H212" s="6" t="s">
        <v>2</v>
      </c>
      <c r="J212" s="10"/>
      <c r="K212" s="10">
        <v>1</v>
      </c>
      <c r="L212" s="10"/>
      <c r="M212" s="10"/>
      <c r="N212" s="10"/>
      <c r="O212" s="6">
        <f t="shared" si="12"/>
        <v>1</v>
      </c>
      <c r="P212" s="10">
        <f t="shared" si="13"/>
        <v>1</v>
      </c>
      <c r="Q212" s="10">
        <f t="shared" si="14"/>
        <v>0</v>
      </c>
      <c r="R212" s="10">
        <f t="shared" si="15"/>
        <v>0</v>
      </c>
      <c r="S212" s="6" t="s">
        <v>126</v>
      </c>
      <c r="Z212" s="9" t="s">
        <v>316</v>
      </c>
    </row>
    <row r="213" spans="1:26" s="6" customFormat="1">
      <c r="A213" s="2" t="s">
        <v>326</v>
      </c>
      <c r="B213" s="6">
        <v>3.03</v>
      </c>
      <c r="C213" s="4" t="s">
        <v>893</v>
      </c>
      <c r="D213" s="8" t="s">
        <v>245</v>
      </c>
      <c r="E213" s="6" t="s">
        <v>636</v>
      </c>
      <c r="F213" s="6" t="s">
        <v>2</v>
      </c>
      <c r="G213" s="6" t="s">
        <v>12</v>
      </c>
      <c r="J213" s="10"/>
      <c r="K213" s="10"/>
      <c r="L213" s="10"/>
      <c r="M213" s="10">
        <v>1</v>
      </c>
      <c r="N213" s="10"/>
      <c r="O213" s="6">
        <f t="shared" si="12"/>
        <v>1</v>
      </c>
      <c r="P213" s="10">
        <f t="shared" si="13"/>
        <v>1</v>
      </c>
      <c r="Q213" s="10">
        <f t="shared" si="14"/>
        <v>0</v>
      </c>
      <c r="R213" s="10">
        <f t="shared" si="15"/>
        <v>0</v>
      </c>
      <c r="Z213" s="9" t="s">
        <v>316</v>
      </c>
    </row>
    <row r="214" spans="1:26" s="6" customFormat="1">
      <c r="A214" s="2" t="s">
        <v>894</v>
      </c>
      <c r="B214" s="6">
        <v>3.06</v>
      </c>
      <c r="C214" s="4" t="s">
        <v>887</v>
      </c>
      <c r="D214" s="8" t="s">
        <v>293</v>
      </c>
      <c r="E214" s="6" t="s">
        <v>636</v>
      </c>
      <c r="F214" s="6" t="s">
        <v>2</v>
      </c>
      <c r="G214" s="6" t="s">
        <v>12</v>
      </c>
      <c r="J214" s="10"/>
      <c r="K214" s="10"/>
      <c r="L214" s="10">
        <v>1</v>
      </c>
      <c r="M214" s="10"/>
      <c r="N214" s="10"/>
      <c r="O214" s="6">
        <f t="shared" si="12"/>
        <v>1</v>
      </c>
      <c r="P214" s="10">
        <f t="shared" si="13"/>
        <v>1</v>
      </c>
      <c r="Q214" s="10">
        <f t="shared" si="14"/>
        <v>0</v>
      </c>
      <c r="R214" s="10">
        <f t="shared" si="15"/>
        <v>0</v>
      </c>
      <c r="S214" s="6" t="s">
        <v>375</v>
      </c>
      <c r="V214" s="6" t="s">
        <v>379</v>
      </c>
      <c r="Z214" s="9" t="s">
        <v>316</v>
      </c>
    </row>
    <row r="215" spans="1:26" s="6" customFormat="1">
      <c r="A215" s="2" t="s">
        <v>894</v>
      </c>
      <c r="B215" s="6">
        <v>3.06</v>
      </c>
      <c r="C215" s="4" t="s">
        <v>895</v>
      </c>
      <c r="D215" s="8" t="s">
        <v>294</v>
      </c>
      <c r="E215" s="6" t="s">
        <v>636</v>
      </c>
      <c r="F215" s="6" t="s">
        <v>2</v>
      </c>
      <c r="G215" s="6" t="s">
        <v>13</v>
      </c>
      <c r="H215" s="6" t="s">
        <v>3</v>
      </c>
      <c r="J215" s="10"/>
      <c r="K215" s="10"/>
      <c r="L215" s="10"/>
      <c r="M215" s="10">
        <v>1</v>
      </c>
      <c r="N215" s="10"/>
      <c r="O215" s="6">
        <f t="shared" si="12"/>
        <v>1</v>
      </c>
      <c r="P215" s="10">
        <f t="shared" si="13"/>
        <v>0</v>
      </c>
      <c r="Q215" s="10">
        <f t="shared" si="14"/>
        <v>0</v>
      </c>
      <c r="R215" s="10">
        <f t="shared" si="15"/>
        <v>0</v>
      </c>
      <c r="S215" s="6" t="s">
        <v>330</v>
      </c>
      <c r="V215" s="6">
        <v>0</v>
      </c>
      <c r="Z215" s="9" t="s">
        <v>316</v>
      </c>
    </row>
    <row r="216" spans="1:26" s="6" customFormat="1">
      <c r="A216" s="2" t="s">
        <v>896</v>
      </c>
      <c r="B216" s="6">
        <v>3.23</v>
      </c>
      <c r="C216" s="4" t="s">
        <v>832</v>
      </c>
      <c r="D216" s="8" t="s">
        <v>240</v>
      </c>
      <c r="E216" s="6" t="s">
        <v>636</v>
      </c>
      <c r="F216" s="6" t="s">
        <v>2</v>
      </c>
      <c r="H216" s="6" t="s">
        <v>3</v>
      </c>
      <c r="J216" s="10"/>
      <c r="K216" s="10"/>
      <c r="L216" s="10"/>
      <c r="M216" s="10">
        <v>1</v>
      </c>
      <c r="N216" s="10"/>
      <c r="O216" s="6">
        <f t="shared" si="12"/>
        <v>1</v>
      </c>
      <c r="P216" s="10">
        <f t="shared" si="13"/>
        <v>0</v>
      </c>
      <c r="Q216" s="10">
        <f t="shared" si="14"/>
        <v>0</v>
      </c>
      <c r="R216" s="10">
        <f t="shared" si="15"/>
        <v>0</v>
      </c>
      <c r="S216" s="6" t="s">
        <v>99</v>
      </c>
      <c r="Z216" s="9" t="s">
        <v>316</v>
      </c>
    </row>
    <row r="217" spans="1:26" s="6" customFormat="1">
      <c r="A217" s="2" t="s">
        <v>471</v>
      </c>
      <c r="B217" s="6">
        <v>0.05</v>
      </c>
      <c r="C217" s="4" t="s">
        <v>898</v>
      </c>
      <c r="D217" s="8" t="s">
        <v>256</v>
      </c>
      <c r="E217" s="6" t="s">
        <v>636</v>
      </c>
      <c r="F217" s="6" t="s">
        <v>2</v>
      </c>
      <c r="G217" s="6" t="s">
        <v>7</v>
      </c>
      <c r="J217" s="10"/>
      <c r="K217" s="10">
        <v>1</v>
      </c>
      <c r="L217" s="10"/>
      <c r="M217" s="10"/>
      <c r="N217" s="10"/>
      <c r="O217" s="6">
        <f t="shared" si="12"/>
        <v>1</v>
      </c>
      <c r="P217" s="10">
        <f t="shared" si="13"/>
        <v>0</v>
      </c>
      <c r="Q217" s="10">
        <f t="shared" si="14"/>
        <v>1</v>
      </c>
      <c r="R217" s="10">
        <f t="shared" si="15"/>
        <v>0</v>
      </c>
      <c r="W217" s="10"/>
      <c r="Z217" s="9" t="s">
        <v>232</v>
      </c>
    </row>
    <row r="218" spans="1:26" s="6" customFormat="1">
      <c r="A218" s="2" t="s">
        <v>100</v>
      </c>
      <c r="B218" s="6">
        <v>14.5</v>
      </c>
      <c r="C218" s="4" t="s">
        <v>804</v>
      </c>
      <c r="D218" s="8" t="s">
        <v>251</v>
      </c>
      <c r="E218" s="6" t="s">
        <v>636</v>
      </c>
      <c r="F218" s="6" t="s">
        <v>2</v>
      </c>
      <c r="J218" s="10"/>
      <c r="K218" s="10"/>
      <c r="L218" s="10"/>
      <c r="M218" s="10">
        <v>1</v>
      </c>
      <c r="N218" s="10"/>
      <c r="O218" s="6">
        <f t="shared" si="12"/>
        <v>1</v>
      </c>
      <c r="P218" s="10">
        <f t="shared" si="13"/>
        <v>0</v>
      </c>
      <c r="Q218" s="10">
        <f t="shared" si="14"/>
        <v>0</v>
      </c>
      <c r="R218" s="10">
        <f t="shared" si="15"/>
        <v>0</v>
      </c>
      <c r="S218" s="6" t="s">
        <v>332</v>
      </c>
      <c r="Z218" s="9" t="s">
        <v>232</v>
      </c>
    </row>
    <row r="219" spans="1:26" s="6" customFormat="1">
      <c r="A219" s="2" t="s">
        <v>101</v>
      </c>
      <c r="B219" s="6">
        <v>0.32</v>
      </c>
      <c r="C219" s="4" t="s">
        <v>120</v>
      </c>
      <c r="D219" s="8" t="s">
        <v>282</v>
      </c>
      <c r="E219" s="6" t="s">
        <v>636</v>
      </c>
      <c r="F219" s="6" t="s">
        <v>2</v>
      </c>
      <c r="J219" s="10"/>
      <c r="K219" s="10"/>
      <c r="L219" s="10"/>
      <c r="M219" s="10">
        <v>1</v>
      </c>
      <c r="N219" s="10"/>
      <c r="O219" s="6">
        <f t="shared" si="12"/>
        <v>1</v>
      </c>
      <c r="P219" s="10">
        <f t="shared" si="13"/>
        <v>0</v>
      </c>
      <c r="Q219" s="10">
        <f t="shared" si="14"/>
        <v>0</v>
      </c>
      <c r="R219" s="10">
        <f t="shared" si="15"/>
        <v>0</v>
      </c>
      <c r="Z219" s="9" t="s">
        <v>232</v>
      </c>
    </row>
    <row r="220" spans="1:26" s="6" customFormat="1">
      <c r="A220" s="2" t="s">
        <v>102</v>
      </c>
      <c r="B220" s="6">
        <v>0.34</v>
      </c>
      <c r="C220" s="4" t="s">
        <v>899</v>
      </c>
      <c r="D220" s="8" t="s">
        <v>261</v>
      </c>
      <c r="E220" s="6" t="s">
        <v>636</v>
      </c>
      <c r="F220" s="6" t="s">
        <v>2</v>
      </c>
      <c r="J220" s="10"/>
      <c r="K220" s="10"/>
      <c r="L220" s="10"/>
      <c r="M220" s="10">
        <v>1</v>
      </c>
      <c r="N220" s="10"/>
      <c r="O220" s="6">
        <f t="shared" si="12"/>
        <v>1</v>
      </c>
      <c r="P220" s="10">
        <f t="shared" si="13"/>
        <v>0</v>
      </c>
      <c r="Q220" s="10">
        <f t="shared" si="14"/>
        <v>0</v>
      </c>
      <c r="R220" s="10">
        <f t="shared" si="15"/>
        <v>0</v>
      </c>
      <c r="Z220" s="9" t="s">
        <v>232</v>
      </c>
    </row>
    <row r="221" spans="1:26" s="6" customFormat="1">
      <c r="A221" s="2" t="s">
        <v>103</v>
      </c>
      <c r="B221" s="6">
        <v>0.39</v>
      </c>
      <c r="C221" s="4" t="s">
        <v>901</v>
      </c>
      <c r="D221" s="8" t="s">
        <v>287</v>
      </c>
      <c r="E221" s="6" t="s">
        <v>636</v>
      </c>
      <c r="F221" s="6" t="s">
        <v>2</v>
      </c>
      <c r="J221" s="10"/>
      <c r="K221" s="10"/>
      <c r="L221" s="10"/>
      <c r="M221" s="10">
        <v>1</v>
      </c>
      <c r="N221" s="10"/>
      <c r="O221" s="6">
        <f t="shared" si="12"/>
        <v>1</v>
      </c>
      <c r="P221" s="10">
        <f t="shared" si="13"/>
        <v>0</v>
      </c>
      <c r="Q221" s="10">
        <f t="shared" si="14"/>
        <v>0</v>
      </c>
      <c r="R221" s="10">
        <f t="shared" si="15"/>
        <v>0</v>
      </c>
      <c r="Z221" s="9" t="s">
        <v>232</v>
      </c>
    </row>
    <row r="222" spans="1:26" s="6" customFormat="1">
      <c r="A222" s="2" t="s">
        <v>667</v>
      </c>
      <c r="B222" s="7">
        <v>1.3</v>
      </c>
      <c r="C222" s="4" t="s">
        <v>902</v>
      </c>
      <c r="D222" s="8" t="s">
        <v>622</v>
      </c>
      <c r="E222" s="6" t="s">
        <v>636</v>
      </c>
      <c r="F222" s="6" t="s">
        <v>2</v>
      </c>
      <c r="G222" s="6" t="s">
        <v>12</v>
      </c>
      <c r="J222" s="10"/>
      <c r="K222" s="10">
        <v>1</v>
      </c>
      <c r="L222" s="10"/>
      <c r="M222" s="10"/>
      <c r="N222" s="10"/>
      <c r="O222" s="6">
        <f t="shared" si="12"/>
        <v>1</v>
      </c>
      <c r="P222" s="10">
        <f t="shared" si="13"/>
        <v>1</v>
      </c>
      <c r="Q222" s="10">
        <f t="shared" si="14"/>
        <v>0</v>
      </c>
      <c r="R222" s="10">
        <f t="shared" si="15"/>
        <v>0</v>
      </c>
      <c r="Z222" s="9" t="s">
        <v>232</v>
      </c>
    </row>
    <row r="223" spans="1:26" s="6" customFormat="1">
      <c r="A223" s="2" t="s">
        <v>104</v>
      </c>
      <c r="B223" s="7">
        <v>0</v>
      </c>
      <c r="C223" s="4" t="s">
        <v>803</v>
      </c>
      <c r="D223" s="8" t="s">
        <v>255</v>
      </c>
      <c r="E223" s="6" t="s">
        <v>636</v>
      </c>
      <c r="F223" s="6" t="s">
        <v>2</v>
      </c>
      <c r="G223" s="6" t="s">
        <v>12</v>
      </c>
      <c r="J223" s="10"/>
      <c r="K223" s="10">
        <v>1</v>
      </c>
      <c r="L223" s="10"/>
      <c r="M223" s="28" t="s">
        <v>1115</v>
      </c>
      <c r="N223" s="10"/>
      <c r="O223" s="6">
        <f t="shared" si="12"/>
        <v>1</v>
      </c>
      <c r="P223" s="10">
        <f t="shared" si="13"/>
        <v>1</v>
      </c>
      <c r="Q223" s="10">
        <f t="shared" si="14"/>
        <v>0</v>
      </c>
      <c r="R223" s="10">
        <f t="shared" si="15"/>
        <v>0</v>
      </c>
      <c r="Z223" s="9" t="s">
        <v>185</v>
      </c>
    </row>
    <row r="224" spans="1:26" s="6" customFormat="1">
      <c r="A224" s="2" t="s">
        <v>150</v>
      </c>
      <c r="B224" s="6">
        <v>0.12</v>
      </c>
      <c r="C224" s="4" t="s">
        <v>903</v>
      </c>
      <c r="D224" s="8" t="s">
        <v>241</v>
      </c>
      <c r="E224" s="6" t="s">
        <v>636</v>
      </c>
      <c r="F224" s="6" t="s">
        <v>2</v>
      </c>
      <c r="J224" s="10"/>
      <c r="K224" s="10"/>
      <c r="L224" s="10"/>
      <c r="M224" s="10">
        <v>1</v>
      </c>
      <c r="N224" s="10"/>
      <c r="O224" s="6">
        <f t="shared" si="12"/>
        <v>1</v>
      </c>
      <c r="P224" s="10">
        <f t="shared" si="13"/>
        <v>0</v>
      </c>
      <c r="Q224" s="10">
        <f t="shared" si="14"/>
        <v>0</v>
      </c>
      <c r="R224" s="10">
        <f t="shared" si="15"/>
        <v>0</v>
      </c>
      <c r="S224" s="6" t="s">
        <v>151</v>
      </c>
      <c r="Z224" s="9" t="s">
        <v>185</v>
      </c>
    </row>
    <row r="225" spans="1:26" s="6" customFormat="1">
      <c r="A225" s="2" t="s">
        <v>152</v>
      </c>
      <c r="B225" s="6">
        <v>0.16</v>
      </c>
      <c r="C225" s="4" t="s">
        <v>903</v>
      </c>
      <c r="D225" s="8" t="s">
        <v>241</v>
      </c>
      <c r="E225" s="6" t="s">
        <v>636</v>
      </c>
      <c r="F225" s="6" t="s">
        <v>2</v>
      </c>
      <c r="G225" s="6" t="s">
        <v>7</v>
      </c>
      <c r="J225" s="10"/>
      <c r="K225" s="10"/>
      <c r="L225" s="10">
        <v>1</v>
      </c>
      <c r="M225" s="10"/>
      <c r="N225" s="10"/>
      <c r="O225" s="6">
        <f t="shared" si="12"/>
        <v>1</v>
      </c>
      <c r="P225" s="10">
        <f t="shared" si="13"/>
        <v>0</v>
      </c>
      <c r="Q225" s="10">
        <f t="shared" si="14"/>
        <v>1</v>
      </c>
      <c r="R225" s="10">
        <f t="shared" si="15"/>
        <v>0</v>
      </c>
      <c r="S225" s="6" t="s">
        <v>374</v>
      </c>
      <c r="Z225" s="9" t="s">
        <v>185</v>
      </c>
    </row>
    <row r="226" spans="1:26" s="6" customFormat="1">
      <c r="A226" s="2" t="s">
        <v>906</v>
      </c>
      <c r="B226" s="6">
        <v>1.47</v>
      </c>
      <c r="C226" s="4" t="s">
        <v>803</v>
      </c>
      <c r="D226" s="8" t="s">
        <v>255</v>
      </c>
      <c r="E226" s="6" t="s">
        <v>636</v>
      </c>
      <c r="F226" s="6" t="s">
        <v>2</v>
      </c>
      <c r="G226" s="6" t="s">
        <v>12</v>
      </c>
      <c r="J226" s="10"/>
      <c r="K226" s="10">
        <v>1</v>
      </c>
      <c r="L226" s="10"/>
      <c r="M226" s="10"/>
      <c r="N226" s="10"/>
      <c r="O226" s="6">
        <f t="shared" si="12"/>
        <v>1</v>
      </c>
      <c r="P226" s="10">
        <f t="shared" si="13"/>
        <v>1</v>
      </c>
      <c r="Q226" s="10">
        <f t="shared" si="14"/>
        <v>0</v>
      </c>
      <c r="R226" s="10">
        <f t="shared" si="15"/>
        <v>0</v>
      </c>
      <c r="X226" s="6">
        <v>1</v>
      </c>
      <c r="Z226" s="9" t="s">
        <v>185</v>
      </c>
    </row>
    <row r="227" spans="1:26" s="6" customFormat="1">
      <c r="A227" s="2" t="s">
        <v>109</v>
      </c>
      <c r="B227" s="6">
        <v>2.4300000000000002</v>
      </c>
      <c r="C227" s="4" t="s">
        <v>907</v>
      </c>
      <c r="D227" s="8" t="s">
        <v>278</v>
      </c>
      <c r="E227" s="6" t="s">
        <v>636</v>
      </c>
      <c r="F227" s="6" t="s">
        <v>2</v>
      </c>
      <c r="G227" s="6" t="s">
        <v>12</v>
      </c>
      <c r="J227" s="10"/>
      <c r="K227" s="10">
        <v>1</v>
      </c>
      <c r="L227" s="10"/>
      <c r="M227" s="10"/>
      <c r="N227" s="10"/>
      <c r="O227" s="6">
        <f t="shared" si="12"/>
        <v>1</v>
      </c>
      <c r="P227" s="10">
        <f t="shared" si="13"/>
        <v>1</v>
      </c>
      <c r="Q227" s="10">
        <f t="shared" si="14"/>
        <v>0</v>
      </c>
      <c r="R227" s="10">
        <f t="shared" si="15"/>
        <v>0</v>
      </c>
      <c r="X227" s="6">
        <v>1</v>
      </c>
      <c r="Z227" s="9" t="s">
        <v>185</v>
      </c>
    </row>
    <row r="228" spans="1:26" s="6" customFormat="1">
      <c r="A228" s="2" t="s">
        <v>910</v>
      </c>
      <c r="B228" s="6">
        <v>2.5499999999999998</v>
      </c>
      <c r="C228" s="4" t="s">
        <v>114</v>
      </c>
      <c r="D228" s="8" t="s">
        <v>114</v>
      </c>
      <c r="E228" s="6" t="s">
        <v>636</v>
      </c>
      <c r="F228" s="6" t="s">
        <v>2</v>
      </c>
      <c r="G228" s="6" t="s">
        <v>17</v>
      </c>
      <c r="J228" s="10"/>
      <c r="K228" s="10"/>
      <c r="L228" s="10"/>
      <c r="M228" s="10"/>
      <c r="N228" s="10"/>
      <c r="O228" s="6">
        <f t="shared" si="12"/>
        <v>0</v>
      </c>
      <c r="P228" s="10">
        <f t="shared" si="13"/>
        <v>0</v>
      </c>
      <c r="Q228" s="10">
        <f t="shared" si="14"/>
        <v>0</v>
      </c>
      <c r="R228" s="10">
        <f t="shared" si="15"/>
        <v>1</v>
      </c>
      <c r="S228" s="6" t="s">
        <v>158</v>
      </c>
      <c r="Z228" s="9" t="s">
        <v>185</v>
      </c>
    </row>
    <row r="229" spans="1:26" s="6" customFormat="1">
      <c r="A229" s="2" t="s">
        <v>115</v>
      </c>
      <c r="B229" s="6">
        <v>0.01</v>
      </c>
      <c r="C229" s="4" t="s">
        <v>912</v>
      </c>
      <c r="D229" s="8" t="s">
        <v>239</v>
      </c>
      <c r="E229" s="6" t="s">
        <v>636</v>
      </c>
      <c r="F229" s="6" t="s">
        <v>2</v>
      </c>
      <c r="G229" s="6" t="s">
        <v>283</v>
      </c>
      <c r="J229" s="10"/>
      <c r="K229" s="10"/>
      <c r="L229" s="10"/>
      <c r="M229" s="10"/>
      <c r="N229" s="10"/>
      <c r="O229" s="6">
        <f t="shared" si="12"/>
        <v>0</v>
      </c>
      <c r="P229" s="10">
        <f t="shared" si="13"/>
        <v>0</v>
      </c>
      <c r="Q229" s="10">
        <f t="shared" si="14"/>
        <v>0</v>
      </c>
      <c r="R229" s="10">
        <f t="shared" si="15"/>
        <v>0</v>
      </c>
      <c r="V229" s="8"/>
      <c r="Z229" s="9" t="s">
        <v>186</v>
      </c>
    </row>
    <row r="230" spans="1:26" s="6" customFormat="1">
      <c r="A230" s="2" t="s">
        <v>115</v>
      </c>
      <c r="B230" s="6">
        <v>0.01</v>
      </c>
      <c r="C230" s="4" t="s">
        <v>911</v>
      </c>
      <c r="D230" s="8" t="s">
        <v>284</v>
      </c>
      <c r="E230" s="6" t="s">
        <v>636</v>
      </c>
      <c r="F230" s="6" t="s">
        <v>2</v>
      </c>
      <c r="G230" s="6" t="s">
        <v>17</v>
      </c>
      <c r="H230" s="6" t="s">
        <v>3</v>
      </c>
      <c r="J230" s="10"/>
      <c r="K230" s="10"/>
      <c r="L230" s="10">
        <v>1</v>
      </c>
      <c r="M230" s="10"/>
      <c r="N230" s="10"/>
      <c r="O230" s="6">
        <f t="shared" si="12"/>
        <v>1</v>
      </c>
      <c r="P230" s="10">
        <f t="shared" si="13"/>
        <v>0</v>
      </c>
      <c r="Q230" s="10">
        <f t="shared" si="14"/>
        <v>0</v>
      </c>
      <c r="R230" s="10">
        <f t="shared" si="15"/>
        <v>1</v>
      </c>
      <c r="S230" s="6" t="s">
        <v>374</v>
      </c>
      <c r="V230" s="8" t="s">
        <v>116</v>
      </c>
      <c r="Z230" s="9" t="s">
        <v>186</v>
      </c>
    </row>
    <row r="231" spans="1:26" s="6" customFormat="1">
      <c r="A231" s="2" t="s">
        <v>117</v>
      </c>
      <c r="B231" s="7">
        <v>0.2</v>
      </c>
      <c r="C231" s="4" t="s">
        <v>914</v>
      </c>
      <c r="D231" s="8" t="s">
        <v>297</v>
      </c>
      <c r="E231" s="6" t="s">
        <v>636</v>
      </c>
      <c r="F231" s="6" t="s">
        <v>2</v>
      </c>
      <c r="H231" s="6" t="s">
        <v>3</v>
      </c>
      <c r="J231" s="10"/>
      <c r="K231" s="10"/>
      <c r="L231" s="10"/>
      <c r="M231" s="10">
        <v>1</v>
      </c>
      <c r="N231" s="10"/>
      <c r="O231" s="6">
        <f t="shared" si="12"/>
        <v>1</v>
      </c>
      <c r="P231" s="10">
        <f t="shared" si="13"/>
        <v>0</v>
      </c>
      <c r="Q231" s="10">
        <f t="shared" si="14"/>
        <v>0</v>
      </c>
      <c r="R231" s="10">
        <f t="shared" si="15"/>
        <v>0</v>
      </c>
      <c r="S231" s="6" t="s">
        <v>99</v>
      </c>
      <c r="Z231" s="9" t="s">
        <v>186</v>
      </c>
    </row>
    <row r="232" spans="1:26" s="6" customFormat="1">
      <c r="A232" s="2" t="s">
        <v>482</v>
      </c>
      <c r="B232" s="6">
        <v>0.06</v>
      </c>
      <c r="C232" s="4" t="s">
        <v>994</v>
      </c>
      <c r="D232" s="8" t="s">
        <v>477</v>
      </c>
      <c r="E232" s="6" t="s">
        <v>636</v>
      </c>
      <c r="F232" s="6" t="s">
        <v>2</v>
      </c>
      <c r="G232" s="6" t="s">
        <v>283</v>
      </c>
      <c r="J232" s="10"/>
      <c r="K232" s="10"/>
      <c r="L232" s="10"/>
      <c r="M232" s="10">
        <v>1</v>
      </c>
      <c r="N232" s="10"/>
      <c r="O232" s="6">
        <f t="shared" si="12"/>
        <v>1</v>
      </c>
      <c r="P232" s="10">
        <f t="shared" si="13"/>
        <v>0</v>
      </c>
      <c r="Q232" s="10">
        <f t="shared" si="14"/>
        <v>0</v>
      </c>
      <c r="R232" s="10">
        <f t="shared" si="15"/>
        <v>0</v>
      </c>
      <c r="Z232" s="9" t="s">
        <v>187</v>
      </c>
    </row>
    <row r="233" spans="1:26" s="6" customFormat="1">
      <c r="A233" s="2" t="s">
        <v>441</v>
      </c>
      <c r="B233" s="6">
        <v>0.51</v>
      </c>
      <c r="C233" s="4" t="s">
        <v>815</v>
      </c>
      <c r="D233" s="8" t="s">
        <v>351</v>
      </c>
      <c r="E233" s="6" t="s">
        <v>636</v>
      </c>
      <c r="F233" s="6" t="s">
        <v>2</v>
      </c>
      <c r="G233" s="6" t="s">
        <v>7</v>
      </c>
      <c r="J233" s="10"/>
      <c r="K233" s="10">
        <v>1</v>
      </c>
      <c r="L233" s="10"/>
      <c r="M233" s="10"/>
      <c r="N233" s="10"/>
      <c r="O233" s="6">
        <f t="shared" si="12"/>
        <v>1</v>
      </c>
      <c r="P233" s="10">
        <f t="shared" si="13"/>
        <v>0</v>
      </c>
      <c r="Q233" s="10">
        <f t="shared" si="14"/>
        <v>1</v>
      </c>
      <c r="R233" s="10">
        <f t="shared" si="15"/>
        <v>0</v>
      </c>
      <c r="Z233" s="9" t="s">
        <v>187</v>
      </c>
    </row>
    <row r="234" spans="1:26" s="6" customFormat="1">
      <c r="A234" s="2" t="s">
        <v>457</v>
      </c>
      <c r="B234" s="6">
        <v>1.04</v>
      </c>
      <c r="C234" s="4" t="s">
        <v>995</v>
      </c>
      <c r="D234" s="8" t="s">
        <v>458</v>
      </c>
      <c r="E234" s="6" t="s">
        <v>636</v>
      </c>
      <c r="F234" s="6" t="s">
        <v>2</v>
      </c>
      <c r="G234" s="6" t="s">
        <v>12</v>
      </c>
      <c r="J234" s="10"/>
      <c r="K234" s="10">
        <v>1</v>
      </c>
      <c r="L234" s="10"/>
      <c r="M234" s="10"/>
      <c r="N234" s="10"/>
      <c r="O234" s="6">
        <f t="shared" si="12"/>
        <v>1</v>
      </c>
      <c r="P234" s="10">
        <f t="shared" si="13"/>
        <v>1</v>
      </c>
      <c r="Q234" s="10">
        <f t="shared" si="14"/>
        <v>0</v>
      </c>
      <c r="R234" s="10">
        <f t="shared" si="15"/>
        <v>0</v>
      </c>
      <c r="Z234" s="9" t="s">
        <v>187</v>
      </c>
    </row>
    <row r="235" spans="1:26" s="6" customFormat="1">
      <c r="A235" s="2" t="s">
        <v>113</v>
      </c>
      <c r="B235" s="6">
        <v>1.17</v>
      </c>
      <c r="C235" s="4" t="s">
        <v>918</v>
      </c>
      <c r="D235" s="8" t="s">
        <v>253</v>
      </c>
      <c r="E235" s="6" t="s">
        <v>636</v>
      </c>
      <c r="F235" s="6" t="s">
        <v>2</v>
      </c>
      <c r="G235" s="6" t="s">
        <v>17</v>
      </c>
      <c r="H235" s="6" t="s">
        <v>3</v>
      </c>
      <c r="J235" s="10"/>
      <c r="K235" s="10"/>
      <c r="L235" s="10"/>
      <c r="M235" s="10">
        <v>1</v>
      </c>
      <c r="N235" s="10"/>
      <c r="O235" s="6">
        <f t="shared" si="12"/>
        <v>1</v>
      </c>
      <c r="P235" s="10">
        <f t="shared" si="13"/>
        <v>0</v>
      </c>
      <c r="Q235" s="10">
        <f t="shared" si="14"/>
        <v>0</v>
      </c>
      <c r="R235" s="10">
        <f t="shared" si="15"/>
        <v>1</v>
      </c>
      <c r="V235" s="6">
        <v>0</v>
      </c>
      <c r="Z235" s="9" t="s">
        <v>187</v>
      </c>
    </row>
    <row r="236" spans="1:26" s="6" customFormat="1">
      <c r="A236" s="2" t="s">
        <v>624</v>
      </c>
      <c r="B236" s="7">
        <v>0.2</v>
      </c>
      <c r="C236" s="4" t="s">
        <v>625</v>
      </c>
      <c r="D236" s="8" t="s">
        <v>625</v>
      </c>
      <c r="E236" s="6" t="s">
        <v>637</v>
      </c>
      <c r="F236" s="6" t="s">
        <v>2</v>
      </c>
      <c r="G236" s="6" t="s">
        <v>12</v>
      </c>
      <c r="J236" s="10"/>
      <c r="K236" s="10">
        <v>1</v>
      </c>
      <c r="L236" s="10"/>
      <c r="M236" s="10"/>
      <c r="N236" s="10"/>
      <c r="O236" s="6">
        <f t="shared" si="12"/>
        <v>1</v>
      </c>
      <c r="P236" s="10">
        <f t="shared" si="13"/>
        <v>1</v>
      </c>
      <c r="Q236" s="10">
        <f t="shared" si="14"/>
        <v>0</v>
      </c>
      <c r="R236" s="10">
        <f t="shared" si="15"/>
        <v>0</v>
      </c>
      <c r="Z236" s="9" t="s">
        <v>188</v>
      </c>
    </row>
    <row r="237" spans="1:26" s="6" customFormat="1">
      <c r="A237" s="2" t="s">
        <v>123</v>
      </c>
      <c r="B237" s="6">
        <v>1.45</v>
      </c>
      <c r="C237" s="4" t="s">
        <v>921</v>
      </c>
      <c r="D237" s="8" t="s">
        <v>272</v>
      </c>
      <c r="E237" s="6" t="s">
        <v>636</v>
      </c>
      <c r="F237" s="6" t="s">
        <v>2</v>
      </c>
      <c r="G237" s="6" t="s">
        <v>12</v>
      </c>
      <c r="J237" s="10"/>
      <c r="K237" s="10"/>
      <c r="L237" s="10">
        <v>1</v>
      </c>
      <c r="M237" s="10"/>
      <c r="N237" s="10"/>
      <c r="O237" s="6">
        <f t="shared" si="12"/>
        <v>1</v>
      </c>
      <c r="P237" s="10">
        <f t="shared" si="13"/>
        <v>1</v>
      </c>
      <c r="Q237" s="10">
        <f t="shared" si="14"/>
        <v>0</v>
      </c>
      <c r="R237" s="10">
        <f t="shared" si="15"/>
        <v>0</v>
      </c>
      <c r="S237" s="6" t="s">
        <v>374</v>
      </c>
      <c r="Z237" s="9" t="s">
        <v>188</v>
      </c>
    </row>
    <row r="238" spans="1:26" s="6" customFormat="1">
      <c r="A238" s="2" t="s">
        <v>123</v>
      </c>
      <c r="B238" s="6">
        <v>1.45</v>
      </c>
      <c r="C238" s="4" t="s">
        <v>807</v>
      </c>
      <c r="D238" s="8" t="s">
        <v>247</v>
      </c>
      <c r="E238" s="6" t="s">
        <v>636</v>
      </c>
      <c r="F238" s="6" t="s">
        <v>2</v>
      </c>
      <c r="G238" s="6" t="s">
        <v>12</v>
      </c>
      <c r="J238" s="10"/>
      <c r="K238" s="10">
        <v>1</v>
      </c>
      <c r="L238" s="10"/>
      <c r="M238" s="10"/>
      <c r="N238" s="10"/>
      <c r="O238" s="6">
        <f t="shared" si="12"/>
        <v>1</v>
      </c>
      <c r="P238" s="10">
        <f t="shared" si="13"/>
        <v>1</v>
      </c>
      <c r="Q238" s="10">
        <f t="shared" si="14"/>
        <v>0</v>
      </c>
      <c r="R238" s="10">
        <f t="shared" si="15"/>
        <v>0</v>
      </c>
      <c r="Z238" s="9" t="s">
        <v>188</v>
      </c>
    </row>
    <row r="239" spans="1:26" s="6" customFormat="1">
      <c r="A239" s="2" t="s">
        <v>125</v>
      </c>
      <c r="B239" s="6">
        <v>1.1599999999999999</v>
      </c>
      <c r="C239" s="4" t="s">
        <v>774</v>
      </c>
      <c r="D239" s="8" t="s">
        <v>21</v>
      </c>
      <c r="E239" s="6" t="s">
        <v>636</v>
      </c>
      <c r="F239" s="6" t="s">
        <v>2</v>
      </c>
      <c r="G239" s="6" t="s">
        <v>12</v>
      </c>
      <c r="J239" s="10"/>
      <c r="K239" s="10">
        <v>1</v>
      </c>
      <c r="L239" s="10"/>
      <c r="M239" s="10"/>
      <c r="N239" s="10"/>
      <c r="O239" s="6">
        <f t="shared" si="12"/>
        <v>1</v>
      </c>
      <c r="P239" s="10">
        <f t="shared" si="13"/>
        <v>1</v>
      </c>
      <c r="Q239" s="10">
        <f t="shared" si="14"/>
        <v>0</v>
      </c>
      <c r="R239" s="10">
        <f t="shared" si="15"/>
        <v>0</v>
      </c>
      <c r="S239" s="6" t="s">
        <v>126</v>
      </c>
      <c r="V239" s="6">
        <v>0</v>
      </c>
      <c r="X239" s="6">
        <v>1</v>
      </c>
      <c r="Z239" s="9" t="s">
        <v>189</v>
      </c>
    </row>
    <row r="240" spans="1:26" s="6" customFormat="1">
      <c r="A240" s="2" t="s">
        <v>125</v>
      </c>
      <c r="B240" s="6">
        <v>1.1599999999999999</v>
      </c>
      <c r="C240" s="4" t="s">
        <v>774</v>
      </c>
      <c r="D240" s="8" t="s">
        <v>21</v>
      </c>
      <c r="E240" s="6" t="s">
        <v>636</v>
      </c>
      <c r="F240" s="6" t="s">
        <v>2</v>
      </c>
      <c r="G240" s="6" t="s">
        <v>12</v>
      </c>
      <c r="J240" s="10"/>
      <c r="K240" s="10">
        <v>1</v>
      </c>
      <c r="L240" s="10"/>
      <c r="M240" s="10"/>
      <c r="N240" s="10"/>
      <c r="O240" s="6">
        <f t="shared" si="12"/>
        <v>1</v>
      </c>
      <c r="P240" s="10">
        <f t="shared" si="13"/>
        <v>1</v>
      </c>
      <c r="Q240" s="10">
        <f t="shared" si="14"/>
        <v>0</v>
      </c>
      <c r="R240" s="10">
        <f t="shared" si="15"/>
        <v>0</v>
      </c>
      <c r="S240" s="6" t="s">
        <v>126</v>
      </c>
      <c r="V240" s="6">
        <v>0</v>
      </c>
      <c r="X240" s="6">
        <v>1</v>
      </c>
      <c r="Z240" s="9" t="s">
        <v>189</v>
      </c>
    </row>
    <row r="241" spans="1:26" s="6" customFormat="1">
      <c r="A241" s="2" t="s">
        <v>922</v>
      </c>
      <c r="B241" s="6">
        <v>2.11</v>
      </c>
      <c r="C241" s="4" t="s">
        <v>827</v>
      </c>
      <c r="D241" s="8" t="s">
        <v>256</v>
      </c>
      <c r="E241" s="6" t="s">
        <v>636</v>
      </c>
      <c r="F241" s="6" t="s">
        <v>2</v>
      </c>
      <c r="G241" s="6" t="s">
        <v>17</v>
      </c>
      <c r="J241" s="10"/>
      <c r="K241" s="10">
        <v>1</v>
      </c>
      <c r="L241" s="10"/>
      <c r="M241" s="10"/>
      <c r="N241" s="10">
        <v>1</v>
      </c>
      <c r="O241" s="6">
        <f t="shared" si="12"/>
        <v>1</v>
      </c>
      <c r="P241" s="10">
        <f t="shared" si="13"/>
        <v>0</v>
      </c>
      <c r="Q241" s="10">
        <f t="shared" si="14"/>
        <v>0</v>
      </c>
      <c r="R241" s="10">
        <f t="shared" si="15"/>
        <v>1</v>
      </c>
      <c r="S241" s="6" t="s">
        <v>337</v>
      </c>
      <c r="W241" s="10">
        <v>1</v>
      </c>
      <c r="X241" s="6">
        <v>1</v>
      </c>
      <c r="Z241" s="9" t="s">
        <v>189</v>
      </c>
    </row>
    <row r="242" spans="1:26" s="6" customFormat="1">
      <c r="A242" s="2" t="s">
        <v>925</v>
      </c>
      <c r="B242" s="7">
        <v>3.5</v>
      </c>
      <c r="C242" s="4" t="s">
        <v>21</v>
      </c>
      <c r="D242" s="8" t="s">
        <v>21</v>
      </c>
      <c r="E242" s="6" t="s">
        <v>636</v>
      </c>
      <c r="F242" s="6" t="s">
        <v>2</v>
      </c>
      <c r="G242" s="6" t="s">
        <v>12</v>
      </c>
      <c r="J242" s="10"/>
      <c r="K242" s="10"/>
      <c r="L242" s="10">
        <v>1</v>
      </c>
      <c r="M242" s="10"/>
      <c r="N242" s="10"/>
      <c r="O242" s="6">
        <f t="shared" si="12"/>
        <v>1</v>
      </c>
      <c r="P242" s="10">
        <f t="shared" si="13"/>
        <v>1</v>
      </c>
      <c r="Q242" s="10">
        <f t="shared" si="14"/>
        <v>0</v>
      </c>
      <c r="R242" s="10">
        <f t="shared" si="15"/>
        <v>0</v>
      </c>
      <c r="Z242" s="9" t="s">
        <v>189</v>
      </c>
    </row>
    <row r="243" spans="1:26" s="6" customFormat="1">
      <c r="A243" s="2" t="s">
        <v>926</v>
      </c>
      <c r="B243" s="7">
        <v>4.2</v>
      </c>
      <c r="C243" s="4" t="s">
        <v>927</v>
      </c>
      <c r="D243" s="8" t="s">
        <v>448</v>
      </c>
      <c r="E243" s="6" t="s">
        <v>636</v>
      </c>
      <c r="F243" s="6" t="s">
        <v>2</v>
      </c>
      <c r="J243" s="10"/>
      <c r="K243" s="10"/>
      <c r="L243" s="10">
        <v>1</v>
      </c>
      <c r="M243" s="10"/>
      <c r="N243" s="10"/>
      <c r="O243" s="6">
        <f t="shared" si="12"/>
        <v>1</v>
      </c>
      <c r="P243" s="10">
        <f t="shared" si="13"/>
        <v>0</v>
      </c>
      <c r="Q243" s="10">
        <f t="shared" si="14"/>
        <v>0</v>
      </c>
      <c r="R243" s="10">
        <f t="shared" si="15"/>
        <v>0</v>
      </c>
      <c r="Z243" s="9" t="s">
        <v>189</v>
      </c>
    </row>
    <row r="244" spans="1:26" s="6" customFormat="1">
      <c r="A244" s="2" t="s">
        <v>131</v>
      </c>
      <c r="B244" s="6">
        <v>0.47</v>
      </c>
      <c r="C244" s="4" t="s">
        <v>21</v>
      </c>
      <c r="D244" s="8" t="s">
        <v>21</v>
      </c>
      <c r="E244" s="6" t="s">
        <v>636</v>
      </c>
      <c r="F244" s="6" t="s">
        <v>2</v>
      </c>
      <c r="G244" s="6" t="s">
        <v>12</v>
      </c>
      <c r="J244" s="10"/>
      <c r="K244" s="10"/>
      <c r="L244" s="10">
        <v>1</v>
      </c>
      <c r="M244" s="10"/>
      <c r="N244" s="10"/>
      <c r="O244" s="6">
        <f t="shared" si="12"/>
        <v>1</v>
      </c>
      <c r="P244" s="10">
        <f t="shared" si="13"/>
        <v>1</v>
      </c>
      <c r="Q244" s="10">
        <f t="shared" si="14"/>
        <v>0</v>
      </c>
      <c r="R244" s="10">
        <f t="shared" si="15"/>
        <v>0</v>
      </c>
      <c r="Z244" s="9" t="s">
        <v>190</v>
      </c>
    </row>
    <row r="245" spans="1:26" s="6" customFormat="1">
      <c r="A245" s="2" t="s">
        <v>132</v>
      </c>
      <c r="B245" s="6">
        <v>1.0900000000000001</v>
      </c>
      <c r="C245" s="4" t="s">
        <v>928</v>
      </c>
      <c r="D245" s="8" t="s">
        <v>241</v>
      </c>
      <c r="E245" s="6" t="s">
        <v>636</v>
      </c>
      <c r="F245" s="6" t="s">
        <v>2</v>
      </c>
      <c r="G245" s="6" t="s">
        <v>17</v>
      </c>
      <c r="J245" s="10"/>
      <c r="K245" s="10"/>
      <c r="L245" s="10">
        <v>1</v>
      </c>
      <c r="M245" s="10"/>
      <c r="N245" s="10"/>
      <c r="O245" s="6">
        <f t="shared" si="12"/>
        <v>1</v>
      </c>
      <c r="P245" s="10">
        <f t="shared" si="13"/>
        <v>0</v>
      </c>
      <c r="Q245" s="10">
        <f t="shared" si="14"/>
        <v>0</v>
      </c>
      <c r="R245" s="10">
        <f t="shared" si="15"/>
        <v>1</v>
      </c>
      <c r="S245" s="6" t="s">
        <v>374</v>
      </c>
      <c r="Z245" s="9" t="s">
        <v>190</v>
      </c>
    </row>
    <row r="246" spans="1:26" s="6" customFormat="1">
      <c r="A246" s="2" t="s">
        <v>133</v>
      </c>
      <c r="B246" s="6">
        <v>0.01</v>
      </c>
      <c r="C246" s="4" t="s">
        <v>802</v>
      </c>
      <c r="D246" s="8" t="s">
        <v>284</v>
      </c>
      <c r="E246" s="6" t="s">
        <v>636</v>
      </c>
      <c r="F246" s="6" t="s">
        <v>2</v>
      </c>
      <c r="J246" s="10"/>
      <c r="K246" s="10"/>
      <c r="L246" s="10"/>
      <c r="M246" s="10">
        <v>1</v>
      </c>
      <c r="N246" s="10"/>
      <c r="O246" s="6">
        <f t="shared" si="12"/>
        <v>1</v>
      </c>
      <c r="P246" s="10">
        <f t="shared" si="13"/>
        <v>0</v>
      </c>
      <c r="Q246" s="10">
        <f t="shared" si="14"/>
        <v>0</v>
      </c>
      <c r="R246" s="10">
        <f t="shared" si="15"/>
        <v>0</v>
      </c>
      <c r="S246" s="6" t="s">
        <v>332</v>
      </c>
      <c r="Z246" s="9" t="s">
        <v>191</v>
      </c>
    </row>
    <row r="247" spans="1:26" s="6" customFormat="1">
      <c r="A247" s="2" t="s">
        <v>420</v>
      </c>
      <c r="B247" s="6">
        <v>0.54</v>
      </c>
      <c r="C247" s="4" t="s">
        <v>931</v>
      </c>
      <c r="D247" s="8" t="s">
        <v>421</v>
      </c>
      <c r="E247" s="6" t="s">
        <v>636</v>
      </c>
      <c r="F247" s="6" t="s">
        <v>2</v>
      </c>
      <c r="G247" s="6" t="s">
        <v>12</v>
      </c>
      <c r="J247" s="10"/>
      <c r="K247" s="10">
        <v>1</v>
      </c>
      <c r="L247" s="10"/>
      <c r="M247" s="10"/>
      <c r="N247" s="10"/>
      <c r="O247" s="6">
        <f t="shared" si="12"/>
        <v>1</v>
      </c>
      <c r="P247" s="10">
        <f t="shared" si="13"/>
        <v>1</v>
      </c>
      <c r="Q247" s="10">
        <f t="shared" si="14"/>
        <v>0</v>
      </c>
      <c r="R247" s="10">
        <f t="shared" si="15"/>
        <v>0</v>
      </c>
      <c r="Z247" s="9" t="s">
        <v>191</v>
      </c>
    </row>
    <row r="248" spans="1:26" s="6" customFormat="1">
      <c r="A248" s="2" t="s">
        <v>443</v>
      </c>
      <c r="B248" s="6">
        <v>1.35</v>
      </c>
      <c r="C248" s="4" t="s">
        <v>395</v>
      </c>
      <c r="D248" s="8" t="s">
        <v>395</v>
      </c>
      <c r="E248" s="6" t="s">
        <v>636</v>
      </c>
      <c r="F248" s="6" t="s">
        <v>2</v>
      </c>
      <c r="G248" s="6" t="s">
        <v>7</v>
      </c>
      <c r="J248" s="10"/>
      <c r="K248" s="10">
        <v>1</v>
      </c>
      <c r="L248" s="10"/>
      <c r="M248" s="10"/>
      <c r="N248" s="10"/>
      <c r="O248" s="6">
        <f t="shared" si="12"/>
        <v>1</v>
      </c>
      <c r="P248" s="10">
        <f t="shared" si="13"/>
        <v>0</v>
      </c>
      <c r="Q248" s="10">
        <f t="shared" si="14"/>
        <v>1</v>
      </c>
      <c r="R248" s="10">
        <f t="shared" si="15"/>
        <v>0</v>
      </c>
      <c r="Z248" s="9" t="s">
        <v>191</v>
      </c>
    </row>
    <row r="249" spans="1:26" s="6" customFormat="1">
      <c r="A249" s="2" t="s">
        <v>137</v>
      </c>
      <c r="B249" s="6">
        <v>1.48</v>
      </c>
      <c r="C249" s="4" t="s">
        <v>114</v>
      </c>
      <c r="D249" s="8" t="s">
        <v>114</v>
      </c>
      <c r="E249" s="6" t="s">
        <v>636</v>
      </c>
      <c r="F249" s="6" t="s">
        <v>2</v>
      </c>
      <c r="G249" s="6" t="s">
        <v>7</v>
      </c>
      <c r="J249" s="10"/>
      <c r="K249" s="10">
        <v>1</v>
      </c>
      <c r="L249" s="10"/>
      <c r="M249" s="10"/>
      <c r="N249" s="10"/>
      <c r="O249" s="6">
        <f t="shared" si="12"/>
        <v>1</v>
      </c>
      <c r="P249" s="10">
        <f t="shared" si="13"/>
        <v>0</v>
      </c>
      <c r="Q249" s="10">
        <f t="shared" si="14"/>
        <v>1</v>
      </c>
      <c r="R249" s="10">
        <f t="shared" si="15"/>
        <v>0</v>
      </c>
      <c r="Z249" s="9" t="s">
        <v>191</v>
      </c>
    </row>
    <row r="250" spans="1:26" s="6" customFormat="1">
      <c r="A250" s="2" t="s">
        <v>137</v>
      </c>
      <c r="B250" s="6">
        <v>1.48</v>
      </c>
      <c r="C250" s="4" t="s">
        <v>996</v>
      </c>
      <c r="D250" s="8" t="s">
        <v>470</v>
      </c>
      <c r="E250" s="6" t="s">
        <v>636</v>
      </c>
      <c r="F250" s="6" t="s">
        <v>2</v>
      </c>
      <c r="G250" s="6" t="s">
        <v>12</v>
      </c>
      <c r="J250" s="10"/>
      <c r="K250" s="10">
        <v>1</v>
      </c>
      <c r="L250" s="10"/>
      <c r="M250" s="10"/>
      <c r="N250" s="10"/>
      <c r="O250" s="6">
        <f t="shared" si="12"/>
        <v>1</v>
      </c>
      <c r="P250" s="10">
        <f t="shared" si="13"/>
        <v>1</v>
      </c>
      <c r="Q250" s="10">
        <f t="shared" si="14"/>
        <v>0</v>
      </c>
      <c r="R250" s="10">
        <f t="shared" si="15"/>
        <v>0</v>
      </c>
      <c r="W250" s="10"/>
      <c r="Z250" s="9" t="s">
        <v>191</v>
      </c>
    </row>
    <row r="251" spans="1:26" s="6" customFormat="1">
      <c r="A251" s="2" t="s">
        <v>137</v>
      </c>
      <c r="B251" s="6">
        <v>1.48</v>
      </c>
      <c r="C251" s="4" t="s">
        <v>933</v>
      </c>
      <c r="D251" s="8" t="s">
        <v>250</v>
      </c>
      <c r="E251" s="6" t="s">
        <v>636</v>
      </c>
      <c r="F251" s="6" t="s">
        <v>2</v>
      </c>
      <c r="J251" s="10"/>
      <c r="K251" s="10">
        <v>1</v>
      </c>
      <c r="L251" s="10"/>
      <c r="M251" s="10"/>
      <c r="N251" s="10"/>
      <c r="O251" s="6">
        <f t="shared" si="12"/>
        <v>1</v>
      </c>
      <c r="P251" s="10">
        <f t="shared" si="13"/>
        <v>0</v>
      </c>
      <c r="Q251" s="10">
        <f t="shared" si="14"/>
        <v>0</v>
      </c>
      <c r="R251" s="10">
        <f t="shared" si="15"/>
        <v>0</v>
      </c>
      <c r="Z251" s="9" t="s">
        <v>191</v>
      </c>
    </row>
    <row r="252" spans="1:26" s="6" customFormat="1">
      <c r="A252" s="2" t="s">
        <v>138</v>
      </c>
      <c r="B252" s="6">
        <v>2.31</v>
      </c>
      <c r="C252" s="4" t="s">
        <v>934</v>
      </c>
      <c r="D252" s="8" t="s">
        <v>277</v>
      </c>
      <c r="E252" s="6" t="s">
        <v>636</v>
      </c>
      <c r="F252" s="6" t="s">
        <v>2</v>
      </c>
      <c r="G252" s="6" t="s">
        <v>7</v>
      </c>
      <c r="J252" s="10"/>
      <c r="K252" s="10">
        <v>1</v>
      </c>
      <c r="L252" s="10"/>
      <c r="M252" s="10"/>
      <c r="N252" s="10"/>
      <c r="O252" s="6">
        <f t="shared" si="12"/>
        <v>1</v>
      </c>
      <c r="P252" s="10">
        <f t="shared" si="13"/>
        <v>0</v>
      </c>
      <c r="Q252" s="10">
        <f t="shared" si="14"/>
        <v>1</v>
      </c>
      <c r="R252" s="10">
        <f t="shared" si="15"/>
        <v>0</v>
      </c>
      <c r="Z252" s="9" t="s">
        <v>191</v>
      </c>
    </row>
    <row r="253" spans="1:26" s="6" customFormat="1">
      <c r="A253" s="2" t="s">
        <v>139</v>
      </c>
      <c r="B253" s="6">
        <v>3.13</v>
      </c>
      <c r="C253" s="4" t="s">
        <v>981</v>
      </c>
      <c r="D253" s="8" t="s">
        <v>264</v>
      </c>
      <c r="E253" s="6" t="s">
        <v>636</v>
      </c>
      <c r="F253" s="6" t="s">
        <v>2</v>
      </c>
      <c r="J253" s="10"/>
      <c r="K253" s="10"/>
      <c r="L253" s="10"/>
      <c r="M253" s="10">
        <v>1</v>
      </c>
      <c r="N253" s="10"/>
      <c r="O253" s="6">
        <f t="shared" si="12"/>
        <v>1</v>
      </c>
      <c r="P253" s="10">
        <f t="shared" si="13"/>
        <v>0</v>
      </c>
      <c r="Q253" s="10">
        <f t="shared" si="14"/>
        <v>0</v>
      </c>
      <c r="R253" s="10">
        <f t="shared" si="15"/>
        <v>0</v>
      </c>
      <c r="S253" s="6" t="s">
        <v>134</v>
      </c>
      <c r="Z253" s="9" t="s">
        <v>191</v>
      </c>
    </row>
    <row r="254" spans="1:26" s="6" customFormat="1">
      <c r="A254" s="2" t="s">
        <v>141</v>
      </c>
      <c r="B254" s="7">
        <v>4.0999999999999996</v>
      </c>
      <c r="C254" s="4" t="s">
        <v>892</v>
      </c>
      <c r="D254" s="8" t="s">
        <v>245</v>
      </c>
      <c r="E254" s="6" t="s">
        <v>636</v>
      </c>
      <c r="F254" s="6" t="s">
        <v>2</v>
      </c>
      <c r="G254" s="6" t="s">
        <v>12</v>
      </c>
      <c r="J254" s="10"/>
      <c r="K254" s="10"/>
      <c r="L254" s="10">
        <v>1</v>
      </c>
      <c r="M254" s="10"/>
      <c r="N254" s="10"/>
      <c r="O254" s="6">
        <f t="shared" si="12"/>
        <v>1</v>
      </c>
      <c r="P254" s="10">
        <f t="shared" si="13"/>
        <v>1</v>
      </c>
      <c r="Q254" s="10">
        <f t="shared" si="14"/>
        <v>0</v>
      </c>
      <c r="R254" s="10">
        <f t="shared" si="15"/>
        <v>0</v>
      </c>
      <c r="S254" s="6" t="s">
        <v>374</v>
      </c>
      <c r="Z254" s="9" t="s">
        <v>191</v>
      </c>
    </row>
    <row r="255" spans="1:26" s="6" customFormat="1">
      <c r="A255" s="2" t="s">
        <v>142</v>
      </c>
      <c r="B255" s="7">
        <v>4.4000000000000004</v>
      </c>
      <c r="C255" s="4" t="s">
        <v>937</v>
      </c>
      <c r="D255" s="8" t="s">
        <v>299</v>
      </c>
      <c r="E255" s="6" t="s">
        <v>636</v>
      </c>
      <c r="F255" s="6" t="s">
        <v>2</v>
      </c>
      <c r="G255" s="6" t="s">
        <v>12</v>
      </c>
      <c r="J255" s="10"/>
      <c r="K255" s="10">
        <v>1</v>
      </c>
      <c r="L255" s="10"/>
      <c r="M255" s="10"/>
      <c r="N255" s="10"/>
      <c r="O255" s="6">
        <f t="shared" si="12"/>
        <v>1</v>
      </c>
      <c r="P255" s="10">
        <f t="shared" si="13"/>
        <v>1</v>
      </c>
      <c r="Q255" s="10">
        <f t="shared" si="14"/>
        <v>0</v>
      </c>
      <c r="R255" s="10">
        <f t="shared" si="15"/>
        <v>0</v>
      </c>
      <c r="Z255" s="9" t="s">
        <v>191</v>
      </c>
    </row>
    <row r="256" spans="1:26" s="6" customFormat="1">
      <c r="A256" s="2" t="s">
        <v>143</v>
      </c>
      <c r="B256" s="6">
        <v>1.25</v>
      </c>
      <c r="C256" s="4" t="s">
        <v>114</v>
      </c>
      <c r="D256" s="8" t="s">
        <v>114</v>
      </c>
      <c r="E256" s="6" t="s">
        <v>636</v>
      </c>
      <c r="F256" s="6" t="s">
        <v>2</v>
      </c>
      <c r="J256" s="10"/>
      <c r="K256" s="10"/>
      <c r="L256" s="10"/>
      <c r="M256" s="10">
        <v>1</v>
      </c>
      <c r="N256" s="10"/>
      <c r="O256" s="6">
        <f t="shared" si="12"/>
        <v>1</v>
      </c>
      <c r="P256" s="10">
        <f t="shared" si="13"/>
        <v>0</v>
      </c>
      <c r="Q256" s="10">
        <f t="shared" si="14"/>
        <v>0</v>
      </c>
      <c r="R256" s="10">
        <f t="shared" si="15"/>
        <v>0</v>
      </c>
      <c r="S256" s="6" t="s">
        <v>332</v>
      </c>
      <c r="Z256" s="9" t="s">
        <v>192</v>
      </c>
    </row>
    <row r="257" spans="1:26" s="6" customFormat="1">
      <c r="A257" s="2" t="s">
        <v>444</v>
      </c>
      <c r="B257" s="6">
        <v>2.08</v>
      </c>
      <c r="C257" s="4" t="s">
        <v>939</v>
      </c>
      <c r="D257" s="8" t="s">
        <v>240</v>
      </c>
      <c r="E257" s="6" t="s">
        <v>636</v>
      </c>
      <c r="F257" s="6" t="s">
        <v>2</v>
      </c>
      <c r="G257" s="6" t="s">
        <v>12</v>
      </c>
      <c r="J257" s="10"/>
      <c r="K257" s="10">
        <v>1</v>
      </c>
      <c r="L257" s="10"/>
      <c r="M257" s="10"/>
      <c r="N257" s="10"/>
      <c r="O257" s="6">
        <f t="shared" si="12"/>
        <v>1</v>
      </c>
      <c r="P257" s="10">
        <f t="shared" si="13"/>
        <v>1</v>
      </c>
      <c r="Q257" s="10">
        <f t="shared" si="14"/>
        <v>0</v>
      </c>
      <c r="R257" s="10">
        <f t="shared" si="15"/>
        <v>0</v>
      </c>
      <c r="S257" s="6" t="s">
        <v>452</v>
      </c>
      <c r="Z257" s="9" t="s">
        <v>192</v>
      </c>
    </row>
    <row r="258" spans="1:26" s="6" customFormat="1">
      <c r="A258" s="2" t="s">
        <v>949</v>
      </c>
      <c r="B258" s="6">
        <v>1.18</v>
      </c>
      <c r="C258" s="4" t="s">
        <v>950</v>
      </c>
      <c r="D258" s="8" t="s">
        <v>21</v>
      </c>
      <c r="E258" s="6" t="s">
        <v>636</v>
      </c>
      <c r="F258" s="6" t="s">
        <v>2</v>
      </c>
      <c r="H258" s="6" t="s">
        <v>2</v>
      </c>
      <c r="J258" s="10"/>
      <c r="K258" s="10">
        <v>1</v>
      </c>
      <c r="L258" s="10"/>
      <c r="M258" s="10"/>
      <c r="N258" s="10">
        <v>1</v>
      </c>
      <c r="O258" s="6">
        <f t="shared" ref="O258:O321" si="16">COUNT(J258:M258)</f>
        <v>1</v>
      </c>
      <c r="P258" s="10">
        <f t="shared" ref="P258:P321" si="17">COUNTIF(G258,"=te")</f>
        <v>0</v>
      </c>
      <c r="Q258" s="10">
        <f t="shared" ref="Q258:Q321" si="18">COUNTIF(G258,"=ma")</f>
        <v>0</v>
      </c>
      <c r="R258" s="10">
        <f t="shared" ref="R258:R321" si="19">COUNTIF(G258,"=f")+COUNTIF(G258,"=fa")</f>
        <v>0</v>
      </c>
      <c r="S258" s="6" t="s">
        <v>111</v>
      </c>
      <c r="V258" s="6">
        <v>1</v>
      </c>
      <c r="W258" s="10">
        <v>1</v>
      </c>
      <c r="Z258" s="9" t="s">
        <v>193</v>
      </c>
    </row>
    <row r="259" spans="1:26" s="6" customFormat="1">
      <c r="A259" s="2" t="s">
        <v>951</v>
      </c>
      <c r="B259" s="6">
        <v>1.54</v>
      </c>
      <c r="C259" s="4" t="s">
        <v>952</v>
      </c>
      <c r="D259" s="8" t="s">
        <v>273</v>
      </c>
      <c r="E259" s="6" t="s">
        <v>636</v>
      </c>
      <c r="F259" s="6" t="s">
        <v>2</v>
      </c>
      <c r="G259" s="6" t="s">
        <v>7</v>
      </c>
      <c r="J259" s="10"/>
      <c r="K259" s="10">
        <v>1</v>
      </c>
      <c r="L259" s="10"/>
      <c r="M259" s="10"/>
      <c r="N259" s="10"/>
      <c r="O259" s="6">
        <f t="shared" si="16"/>
        <v>1</v>
      </c>
      <c r="P259" s="10">
        <f t="shared" si="17"/>
        <v>0</v>
      </c>
      <c r="Q259" s="10">
        <f t="shared" si="18"/>
        <v>1</v>
      </c>
      <c r="R259" s="10">
        <f t="shared" si="19"/>
        <v>0</v>
      </c>
      <c r="X259" s="6">
        <v>1</v>
      </c>
      <c r="Z259" s="9" t="s">
        <v>193</v>
      </c>
    </row>
    <row r="260" spans="1:26" s="6" customFormat="1">
      <c r="A260" s="2" t="s">
        <v>483</v>
      </c>
      <c r="B260" s="6">
        <v>2.4500000000000002</v>
      </c>
      <c r="C260" s="4" t="s">
        <v>953</v>
      </c>
      <c r="D260" s="8" t="s">
        <v>245</v>
      </c>
      <c r="E260" s="6" t="s">
        <v>636</v>
      </c>
      <c r="F260" s="6" t="s">
        <v>2</v>
      </c>
      <c r="G260" s="6" t="s">
        <v>12</v>
      </c>
      <c r="J260" s="10"/>
      <c r="K260" s="10">
        <v>1</v>
      </c>
      <c r="L260" s="10"/>
      <c r="M260" s="10"/>
      <c r="N260" s="10"/>
      <c r="O260" s="6">
        <f t="shared" si="16"/>
        <v>1</v>
      </c>
      <c r="P260" s="10">
        <f t="shared" si="17"/>
        <v>1</v>
      </c>
      <c r="Q260" s="10">
        <f t="shared" si="18"/>
        <v>0</v>
      </c>
      <c r="R260" s="10">
        <f t="shared" si="19"/>
        <v>0</v>
      </c>
      <c r="Z260" s="9" t="s">
        <v>633</v>
      </c>
    </row>
    <row r="261" spans="1:26" s="6" customFormat="1">
      <c r="A261" s="2" t="s">
        <v>485</v>
      </c>
      <c r="B261" s="6">
        <v>5.37</v>
      </c>
      <c r="C261" s="4" t="s">
        <v>954</v>
      </c>
      <c r="D261" s="8" t="s">
        <v>477</v>
      </c>
      <c r="E261" s="6" t="s">
        <v>636</v>
      </c>
      <c r="F261" s="6" t="s">
        <v>2</v>
      </c>
      <c r="G261" s="6" t="s">
        <v>17</v>
      </c>
      <c r="J261" s="10"/>
      <c r="K261" s="10">
        <v>1</v>
      </c>
      <c r="L261" s="10"/>
      <c r="M261" s="10"/>
      <c r="N261" s="10"/>
      <c r="O261" s="6">
        <f t="shared" si="16"/>
        <v>1</v>
      </c>
      <c r="P261" s="10">
        <f t="shared" si="17"/>
        <v>0</v>
      </c>
      <c r="Q261" s="10">
        <f t="shared" si="18"/>
        <v>0</v>
      </c>
      <c r="R261" s="10">
        <f t="shared" si="19"/>
        <v>1</v>
      </c>
      <c r="S261" s="6" t="s">
        <v>445</v>
      </c>
      <c r="Z261" s="9" t="s">
        <v>633</v>
      </c>
    </row>
    <row r="262" spans="1:26" s="6" customFormat="1">
      <c r="A262" s="2" t="s">
        <v>486</v>
      </c>
      <c r="B262" s="6">
        <v>7.44</v>
      </c>
      <c r="C262" s="4" t="s">
        <v>627</v>
      </c>
      <c r="D262" s="8" t="s">
        <v>627</v>
      </c>
      <c r="E262" s="6" t="s">
        <v>637</v>
      </c>
      <c r="F262" s="6" t="s">
        <v>2</v>
      </c>
      <c r="G262" s="6" t="s">
        <v>12</v>
      </c>
      <c r="J262" s="10"/>
      <c r="K262" s="10">
        <v>1</v>
      </c>
      <c r="L262" s="10"/>
      <c r="M262" s="10"/>
      <c r="N262" s="10"/>
      <c r="O262" s="6">
        <f t="shared" si="16"/>
        <v>1</v>
      </c>
      <c r="P262" s="10">
        <f t="shared" si="17"/>
        <v>1</v>
      </c>
      <c r="Q262" s="10">
        <f t="shared" si="18"/>
        <v>0</v>
      </c>
      <c r="R262" s="10">
        <f t="shared" si="19"/>
        <v>0</v>
      </c>
      <c r="Z262" s="9" t="s">
        <v>633</v>
      </c>
    </row>
    <row r="263" spans="1:26" s="6" customFormat="1">
      <c r="A263" s="2" t="s">
        <v>488</v>
      </c>
      <c r="B263" s="6">
        <v>9.11</v>
      </c>
      <c r="C263" s="4" t="s">
        <v>955</v>
      </c>
      <c r="D263" s="8" t="s">
        <v>489</v>
      </c>
      <c r="E263" s="6" t="s">
        <v>636</v>
      </c>
      <c r="F263" s="6" t="s">
        <v>2</v>
      </c>
      <c r="G263" s="6" t="s">
        <v>12</v>
      </c>
      <c r="J263" s="10"/>
      <c r="K263" s="10">
        <v>1</v>
      </c>
      <c r="L263" s="10"/>
      <c r="M263" s="10"/>
      <c r="N263" s="10"/>
      <c r="O263" s="6">
        <f t="shared" si="16"/>
        <v>1</v>
      </c>
      <c r="P263" s="10">
        <f t="shared" si="17"/>
        <v>1</v>
      </c>
      <c r="Q263" s="10">
        <f t="shared" si="18"/>
        <v>0</v>
      </c>
      <c r="R263" s="10">
        <f t="shared" si="19"/>
        <v>0</v>
      </c>
      <c r="Z263" s="9" t="s">
        <v>633</v>
      </c>
    </row>
    <row r="264" spans="1:26" s="6" customFormat="1">
      <c r="A264" s="2" t="s">
        <v>493</v>
      </c>
      <c r="B264" s="6">
        <v>12.29</v>
      </c>
      <c r="C264" s="4" t="s">
        <v>953</v>
      </c>
      <c r="D264" s="8" t="s">
        <v>245</v>
      </c>
      <c r="E264" s="6" t="s">
        <v>636</v>
      </c>
      <c r="F264" s="6" t="s">
        <v>2</v>
      </c>
      <c r="G264" s="6" t="s">
        <v>12</v>
      </c>
      <c r="J264" s="10"/>
      <c r="K264" s="10">
        <v>1</v>
      </c>
      <c r="L264" s="10"/>
      <c r="M264" s="10"/>
      <c r="N264" s="10"/>
      <c r="O264" s="6">
        <f t="shared" si="16"/>
        <v>1</v>
      </c>
      <c r="P264" s="10">
        <f t="shared" si="17"/>
        <v>1</v>
      </c>
      <c r="Q264" s="10">
        <f t="shared" si="18"/>
        <v>0</v>
      </c>
      <c r="R264" s="10">
        <f t="shared" si="19"/>
        <v>0</v>
      </c>
      <c r="Z264" s="9" t="s">
        <v>633</v>
      </c>
    </row>
    <row r="265" spans="1:26" s="6" customFormat="1">
      <c r="A265" s="2" t="s">
        <v>494</v>
      </c>
      <c r="B265" s="6">
        <v>13.25</v>
      </c>
      <c r="C265" s="4" t="s">
        <v>867</v>
      </c>
      <c r="D265" s="8" t="s">
        <v>248</v>
      </c>
      <c r="E265" s="6" t="s">
        <v>636</v>
      </c>
      <c r="F265" s="6" t="s">
        <v>2</v>
      </c>
      <c r="G265" s="6" t="s">
        <v>12</v>
      </c>
      <c r="J265" s="10"/>
      <c r="K265" s="10">
        <v>1</v>
      </c>
      <c r="L265" s="10"/>
      <c r="M265" s="10"/>
      <c r="N265" s="10"/>
      <c r="O265" s="6">
        <f t="shared" si="16"/>
        <v>1</v>
      </c>
      <c r="P265" s="10">
        <f t="shared" si="17"/>
        <v>1</v>
      </c>
      <c r="Q265" s="10">
        <f t="shared" si="18"/>
        <v>0</v>
      </c>
      <c r="R265" s="10">
        <f t="shared" si="19"/>
        <v>0</v>
      </c>
      <c r="Z265" s="9" t="s">
        <v>633</v>
      </c>
    </row>
    <row r="266" spans="1:26" s="6" customFormat="1">
      <c r="A266" s="2" t="s">
        <v>495</v>
      </c>
      <c r="B266" s="6">
        <v>13.33</v>
      </c>
      <c r="C266" s="4" t="s">
        <v>867</v>
      </c>
      <c r="D266" s="8" t="s">
        <v>248</v>
      </c>
      <c r="E266" s="6" t="s">
        <v>636</v>
      </c>
      <c r="F266" s="6" t="s">
        <v>2</v>
      </c>
      <c r="G266" s="6" t="s">
        <v>12</v>
      </c>
      <c r="J266" s="10"/>
      <c r="K266" s="10">
        <v>1</v>
      </c>
      <c r="L266" s="10"/>
      <c r="M266" s="10"/>
      <c r="N266" s="10"/>
      <c r="O266" s="6">
        <f t="shared" si="16"/>
        <v>1</v>
      </c>
      <c r="P266" s="10">
        <f t="shared" si="17"/>
        <v>1</v>
      </c>
      <c r="Q266" s="10">
        <f t="shared" si="18"/>
        <v>0</v>
      </c>
      <c r="R266" s="10">
        <f t="shared" si="19"/>
        <v>0</v>
      </c>
      <c r="Z266" s="9" t="s">
        <v>633</v>
      </c>
    </row>
    <row r="267" spans="1:26" s="6" customFormat="1">
      <c r="A267" s="2" t="s">
        <v>496</v>
      </c>
      <c r="B267" s="6">
        <v>13.54</v>
      </c>
      <c r="C267" s="4" t="s">
        <v>867</v>
      </c>
      <c r="D267" s="8" t="s">
        <v>248</v>
      </c>
      <c r="E267" s="6" t="s">
        <v>636</v>
      </c>
      <c r="F267" s="6" t="s">
        <v>2</v>
      </c>
      <c r="G267" s="6" t="s">
        <v>12</v>
      </c>
      <c r="J267" s="10"/>
      <c r="K267" s="10">
        <v>1</v>
      </c>
      <c r="L267" s="10"/>
      <c r="M267" s="10"/>
      <c r="N267" s="10"/>
      <c r="O267" s="6">
        <f t="shared" si="16"/>
        <v>1</v>
      </c>
      <c r="P267" s="10">
        <f t="shared" si="17"/>
        <v>1</v>
      </c>
      <c r="Q267" s="10">
        <f t="shared" si="18"/>
        <v>0</v>
      </c>
      <c r="R267" s="10">
        <f t="shared" si="19"/>
        <v>0</v>
      </c>
      <c r="Z267" s="9" t="s">
        <v>633</v>
      </c>
    </row>
    <row r="268" spans="1:26" s="6" customFormat="1">
      <c r="A268" s="2" t="s">
        <v>497</v>
      </c>
      <c r="B268" s="6">
        <v>14.08</v>
      </c>
      <c r="C268" s="4" t="s">
        <v>867</v>
      </c>
      <c r="D268" s="8" t="s">
        <v>248</v>
      </c>
      <c r="E268" s="6" t="s">
        <v>636</v>
      </c>
      <c r="F268" s="6" t="s">
        <v>2</v>
      </c>
      <c r="G268" s="6" t="s">
        <v>12</v>
      </c>
      <c r="J268" s="10"/>
      <c r="K268" s="10">
        <v>1</v>
      </c>
      <c r="L268" s="10"/>
      <c r="M268" s="10"/>
      <c r="N268" s="10"/>
      <c r="O268" s="6">
        <f t="shared" si="16"/>
        <v>1</v>
      </c>
      <c r="P268" s="10">
        <f t="shared" si="17"/>
        <v>1</v>
      </c>
      <c r="Q268" s="10">
        <f t="shared" si="18"/>
        <v>0</v>
      </c>
      <c r="R268" s="10">
        <f t="shared" si="19"/>
        <v>0</v>
      </c>
      <c r="Z268" s="9" t="s">
        <v>633</v>
      </c>
    </row>
    <row r="269" spans="1:26" s="6" customFormat="1">
      <c r="A269" s="2" t="s">
        <v>498</v>
      </c>
      <c r="B269" s="6">
        <v>14.55</v>
      </c>
      <c r="C269" s="4" t="s">
        <v>953</v>
      </c>
      <c r="D269" s="8" t="s">
        <v>245</v>
      </c>
      <c r="E269" s="6" t="s">
        <v>636</v>
      </c>
      <c r="F269" s="6" t="s">
        <v>2</v>
      </c>
      <c r="G269" s="6" t="s">
        <v>12</v>
      </c>
      <c r="J269" s="10"/>
      <c r="K269" s="10">
        <v>1</v>
      </c>
      <c r="L269" s="10"/>
      <c r="M269" s="10"/>
      <c r="N269" s="10"/>
      <c r="O269" s="6">
        <f t="shared" si="16"/>
        <v>1</v>
      </c>
      <c r="P269" s="10">
        <f t="shared" si="17"/>
        <v>1</v>
      </c>
      <c r="Q269" s="10">
        <f t="shared" si="18"/>
        <v>0</v>
      </c>
      <c r="R269" s="10">
        <f t="shared" si="19"/>
        <v>0</v>
      </c>
      <c r="Z269" s="9" t="s">
        <v>633</v>
      </c>
    </row>
    <row r="270" spans="1:26" s="6" customFormat="1">
      <c r="A270" s="2" t="s">
        <v>499</v>
      </c>
      <c r="B270" s="6">
        <v>16.07</v>
      </c>
      <c r="C270" s="4" t="s">
        <v>957</v>
      </c>
      <c r="D270" s="8" t="s">
        <v>632</v>
      </c>
      <c r="E270" s="6" t="s">
        <v>636</v>
      </c>
      <c r="F270" s="6" t="s">
        <v>2</v>
      </c>
      <c r="G270" s="6" t="s">
        <v>7</v>
      </c>
      <c r="J270" s="10"/>
      <c r="K270" s="10">
        <v>1</v>
      </c>
      <c r="L270" s="10"/>
      <c r="M270" s="10"/>
      <c r="N270" s="10"/>
      <c r="O270" s="6">
        <f t="shared" si="16"/>
        <v>1</v>
      </c>
      <c r="P270" s="10">
        <f t="shared" si="17"/>
        <v>0</v>
      </c>
      <c r="Q270" s="10">
        <f t="shared" si="18"/>
        <v>1</v>
      </c>
      <c r="R270" s="10">
        <f t="shared" si="19"/>
        <v>0</v>
      </c>
      <c r="W270" s="10"/>
      <c r="Z270" s="9" t="s">
        <v>633</v>
      </c>
    </row>
    <row r="271" spans="1:26" s="6" customFormat="1">
      <c r="A271" s="2" t="s">
        <v>499</v>
      </c>
      <c r="B271" s="6">
        <v>16.07</v>
      </c>
      <c r="C271" s="4" t="s">
        <v>847</v>
      </c>
      <c r="D271" s="8" t="s">
        <v>269</v>
      </c>
      <c r="E271" s="6" t="s">
        <v>636</v>
      </c>
      <c r="F271" s="6" t="s">
        <v>2</v>
      </c>
      <c r="G271" s="6" t="s">
        <v>12</v>
      </c>
      <c r="H271" s="6" t="s">
        <v>3</v>
      </c>
      <c r="J271" s="10"/>
      <c r="K271" s="10">
        <v>1</v>
      </c>
      <c r="L271" s="10"/>
      <c r="M271" s="10"/>
      <c r="N271" s="10"/>
      <c r="O271" s="6">
        <f t="shared" si="16"/>
        <v>1</v>
      </c>
      <c r="P271" s="10">
        <f t="shared" si="17"/>
        <v>1</v>
      </c>
      <c r="Q271" s="10">
        <f t="shared" si="18"/>
        <v>0</v>
      </c>
      <c r="R271" s="10">
        <f t="shared" si="19"/>
        <v>0</v>
      </c>
      <c r="Z271" s="9" t="s">
        <v>633</v>
      </c>
    </row>
    <row r="272" spans="1:26" s="6" customFormat="1">
      <c r="A272" s="2" t="s">
        <v>500</v>
      </c>
      <c r="B272" s="6">
        <v>16.14</v>
      </c>
      <c r="C272" s="4" t="s">
        <v>957</v>
      </c>
      <c r="D272" s="8" t="s">
        <v>632</v>
      </c>
      <c r="E272" s="6" t="s">
        <v>636</v>
      </c>
      <c r="F272" s="6" t="s">
        <v>2</v>
      </c>
      <c r="G272" s="6" t="s">
        <v>7</v>
      </c>
      <c r="J272" s="10"/>
      <c r="K272" s="10">
        <v>1</v>
      </c>
      <c r="L272" s="10"/>
      <c r="M272" s="10"/>
      <c r="N272" s="10"/>
      <c r="O272" s="6">
        <f t="shared" si="16"/>
        <v>1</v>
      </c>
      <c r="P272" s="10">
        <f t="shared" si="17"/>
        <v>0</v>
      </c>
      <c r="Q272" s="10">
        <f t="shared" si="18"/>
        <v>1</v>
      </c>
      <c r="R272" s="10">
        <f t="shared" si="19"/>
        <v>0</v>
      </c>
      <c r="Z272" s="9" t="s">
        <v>633</v>
      </c>
    </row>
    <row r="273" spans="1:26" s="6" customFormat="1">
      <c r="A273" s="2" t="s">
        <v>500</v>
      </c>
      <c r="B273" s="6">
        <v>16.14</v>
      </c>
      <c r="C273" s="4" t="s">
        <v>627</v>
      </c>
      <c r="D273" s="8" t="s">
        <v>627</v>
      </c>
      <c r="E273" s="6" t="s">
        <v>637</v>
      </c>
      <c r="F273" s="6" t="s">
        <v>2</v>
      </c>
      <c r="G273" s="6" t="s">
        <v>12</v>
      </c>
      <c r="H273" s="6" t="s">
        <v>3</v>
      </c>
      <c r="J273" s="10"/>
      <c r="K273" s="10">
        <v>1</v>
      </c>
      <c r="L273" s="10"/>
      <c r="M273" s="10"/>
      <c r="N273" s="10"/>
      <c r="O273" s="6">
        <f t="shared" si="16"/>
        <v>1</v>
      </c>
      <c r="P273" s="10">
        <f t="shared" si="17"/>
        <v>1</v>
      </c>
      <c r="Q273" s="10">
        <f t="shared" si="18"/>
        <v>0</v>
      </c>
      <c r="R273" s="10">
        <f t="shared" si="19"/>
        <v>0</v>
      </c>
      <c r="W273" s="10"/>
      <c r="Z273" s="9" t="s">
        <v>633</v>
      </c>
    </row>
    <row r="274" spans="1:26" s="6" customFormat="1">
      <c r="A274" s="2" t="s">
        <v>500</v>
      </c>
      <c r="B274" s="6">
        <v>16.14</v>
      </c>
      <c r="C274" s="4" t="s">
        <v>958</v>
      </c>
      <c r="D274" s="8" t="s">
        <v>353</v>
      </c>
      <c r="E274" s="6" t="s">
        <v>636</v>
      </c>
      <c r="F274" s="6" t="s">
        <v>2</v>
      </c>
      <c r="G274" s="6" t="s">
        <v>17</v>
      </c>
      <c r="J274" s="10"/>
      <c r="K274" s="10"/>
      <c r="L274" s="10"/>
      <c r="M274" s="10"/>
      <c r="N274" s="10"/>
      <c r="O274" s="6">
        <f t="shared" si="16"/>
        <v>0</v>
      </c>
      <c r="P274" s="10">
        <f t="shared" si="17"/>
        <v>0</v>
      </c>
      <c r="Q274" s="10">
        <f t="shared" si="18"/>
        <v>0</v>
      </c>
      <c r="R274" s="10">
        <f t="shared" si="19"/>
        <v>1</v>
      </c>
      <c r="W274" s="10"/>
      <c r="Z274" s="9" t="s">
        <v>633</v>
      </c>
    </row>
    <row r="275" spans="1:26" s="6" customFormat="1">
      <c r="A275" s="2" t="s">
        <v>501</v>
      </c>
      <c r="B275" s="6">
        <v>18.04</v>
      </c>
      <c r="C275" s="4" t="s">
        <v>959</v>
      </c>
      <c r="D275" s="8" t="s">
        <v>502</v>
      </c>
      <c r="E275" s="6" t="s">
        <v>636</v>
      </c>
      <c r="F275" s="6" t="s">
        <v>2</v>
      </c>
      <c r="G275" s="6" t="s">
        <v>12</v>
      </c>
      <c r="J275" s="10"/>
      <c r="K275" s="10"/>
      <c r="L275" s="10"/>
      <c r="M275" s="10"/>
      <c r="N275" s="10"/>
      <c r="O275" s="6">
        <f t="shared" si="16"/>
        <v>0</v>
      </c>
      <c r="P275" s="10">
        <f t="shared" si="17"/>
        <v>1</v>
      </c>
      <c r="Q275" s="10">
        <f t="shared" si="18"/>
        <v>0</v>
      </c>
      <c r="R275" s="10">
        <f t="shared" si="19"/>
        <v>0</v>
      </c>
      <c r="W275" s="10"/>
      <c r="Z275" s="9" t="s">
        <v>633</v>
      </c>
    </row>
    <row r="276" spans="1:26" s="6" customFormat="1">
      <c r="A276" s="2" t="s">
        <v>122</v>
      </c>
      <c r="B276" s="6">
        <v>0.52</v>
      </c>
      <c r="C276" s="4" t="s">
        <v>866</v>
      </c>
      <c r="D276" s="8" t="s">
        <v>248</v>
      </c>
      <c r="E276" s="6" t="s">
        <v>636</v>
      </c>
      <c r="F276" s="6" t="s">
        <v>156</v>
      </c>
      <c r="G276" s="6" t="s">
        <v>12</v>
      </c>
      <c r="J276" s="10"/>
      <c r="K276" s="10"/>
      <c r="L276" s="10">
        <v>1</v>
      </c>
      <c r="M276" s="10"/>
      <c r="N276" s="10"/>
      <c r="O276" s="6">
        <f t="shared" si="16"/>
        <v>1</v>
      </c>
      <c r="P276" s="10">
        <f t="shared" si="17"/>
        <v>1</v>
      </c>
      <c r="Q276" s="10">
        <f t="shared" si="18"/>
        <v>0</v>
      </c>
      <c r="R276" s="10">
        <f t="shared" si="19"/>
        <v>0</v>
      </c>
      <c r="S276" s="6" t="s">
        <v>374</v>
      </c>
      <c r="Z276" s="9" t="s">
        <v>181</v>
      </c>
    </row>
    <row r="277" spans="1:26" s="6" customFormat="1">
      <c r="A277" s="2" t="s">
        <v>118</v>
      </c>
      <c r="B277" s="6">
        <v>2.33</v>
      </c>
      <c r="C277" s="4" t="s">
        <v>915</v>
      </c>
      <c r="D277" s="8" t="s">
        <v>295</v>
      </c>
      <c r="E277" s="6" t="s">
        <v>636</v>
      </c>
      <c r="F277" s="6" t="s">
        <v>157</v>
      </c>
      <c r="H277" s="6" t="s">
        <v>2</v>
      </c>
      <c r="I277" s="6" t="s">
        <v>17</v>
      </c>
      <c r="J277" s="10"/>
      <c r="K277" s="10"/>
      <c r="L277" s="10"/>
      <c r="M277" s="10">
        <v>1</v>
      </c>
      <c r="N277" s="10"/>
      <c r="O277" s="6">
        <f t="shared" si="16"/>
        <v>1</v>
      </c>
      <c r="P277" s="10">
        <f t="shared" si="17"/>
        <v>0</v>
      </c>
      <c r="Q277" s="10">
        <f t="shared" si="18"/>
        <v>0</v>
      </c>
      <c r="R277" s="10">
        <f t="shared" si="19"/>
        <v>0</v>
      </c>
      <c r="S277" s="6" t="s">
        <v>119</v>
      </c>
      <c r="V277" s="6">
        <v>1</v>
      </c>
      <c r="Z277" s="9" t="s">
        <v>186</v>
      </c>
    </row>
    <row r="278" spans="1:26" s="6" customFormat="1">
      <c r="A278" s="2" t="s">
        <v>1</v>
      </c>
      <c r="B278" s="6">
        <v>0.39</v>
      </c>
      <c r="C278" s="4" t="s">
        <v>960</v>
      </c>
      <c r="D278" s="8" t="s">
        <v>281</v>
      </c>
      <c r="E278" s="6" t="s">
        <v>639</v>
      </c>
      <c r="F278" s="6" t="s">
        <v>533</v>
      </c>
      <c r="G278" s="6" t="s">
        <v>12</v>
      </c>
      <c r="J278" s="10"/>
      <c r="K278" s="10">
        <v>1</v>
      </c>
      <c r="L278" s="10"/>
      <c r="M278" s="10"/>
      <c r="N278" s="10"/>
      <c r="O278" s="6">
        <f t="shared" si="16"/>
        <v>1</v>
      </c>
      <c r="P278" s="10">
        <f t="shared" si="17"/>
        <v>1</v>
      </c>
      <c r="Q278" s="10">
        <f t="shared" si="18"/>
        <v>0</v>
      </c>
      <c r="R278" s="10">
        <f t="shared" si="19"/>
        <v>0</v>
      </c>
      <c r="W278" s="10"/>
      <c r="Z278" s="9" t="s">
        <v>168</v>
      </c>
    </row>
    <row r="279" spans="1:26" s="6" customFormat="1">
      <c r="A279" s="9" t="s">
        <v>517</v>
      </c>
      <c r="B279" s="6">
        <v>6.16</v>
      </c>
      <c r="C279" s="8" t="s">
        <v>512</v>
      </c>
      <c r="D279" s="8" t="s">
        <v>512</v>
      </c>
      <c r="E279" s="6" t="s">
        <v>639</v>
      </c>
      <c r="F279" s="6" t="s">
        <v>533</v>
      </c>
      <c r="G279" s="6" t="s">
        <v>7</v>
      </c>
      <c r="J279" s="10"/>
      <c r="K279" s="10">
        <v>1</v>
      </c>
      <c r="L279" s="10"/>
      <c r="M279" s="10"/>
      <c r="N279" s="10"/>
      <c r="O279" s="6">
        <f t="shared" si="16"/>
        <v>1</v>
      </c>
      <c r="P279" s="10">
        <f t="shared" si="17"/>
        <v>0</v>
      </c>
      <c r="Q279" s="10">
        <f t="shared" si="18"/>
        <v>1</v>
      </c>
      <c r="R279" s="10">
        <f t="shared" si="19"/>
        <v>0</v>
      </c>
      <c r="W279" s="10"/>
      <c r="Z279" s="9" t="s">
        <v>170</v>
      </c>
    </row>
    <row r="280" spans="1:26" s="6" customFormat="1">
      <c r="A280" s="9" t="s">
        <v>518</v>
      </c>
      <c r="B280" s="6">
        <v>1.49</v>
      </c>
      <c r="C280" s="8" t="s">
        <v>648</v>
      </c>
      <c r="D280" s="8" t="s">
        <v>648</v>
      </c>
      <c r="E280" s="6" t="s">
        <v>640</v>
      </c>
      <c r="F280" s="6" t="s">
        <v>533</v>
      </c>
      <c r="G280" s="6" t="s">
        <v>12</v>
      </c>
      <c r="H280" s="6" t="s">
        <v>3</v>
      </c>
      <c r="J280" s="10"/>
      <c r="K280" s="10">
        <v>1</v>
      </c>
      <c r="L280" s="10"/>
      <c r="M280" s="10"/>
      <c r="N280" s="10"/>
      <c r="O280" s="6">
        <f t="shared" si="16"/>
        <v>1</v>
      </c>
      <c r="P280" s="10">
        <f t="shared" si="17"/>
        <v>1</v>
      </c>
      <c r="Q280" s="10">
        <f t="shared" si="18"/>
        <v>0</v>
      </c>
      <c r="R280" s="10">
        <f t="shared" si="19"/>
        <v>0</v>
      </c>
      <c r="S280" s="6" t="s">
        <v>569</v>
      </c>
      <c r="W280" s="10"/>
      <c r="Z280" s="9" t="s">
        <v>235</v>
      </c>
    </row>
    <row r="281" spans="1:26" s="6" customFormat="1">
      <c r="A281" s="9" t="s">
        <v>519</v>
      </c>
      <c r="B281" s="7">
        <v>2.1</v>
      </c>
      <c r="C281" s="4" t="s">
        <v>648</v>
      </c>
      <c r="D281" s="4" t="s">
        <v>648</v>
      </c>
      <c r="E281" s="6" t="s">
        <v>640</v>
      </c>
      <c r="F281" s="6" t="s">
        <v>533</v>
      </c>
      <c r="G281" s="6" t="s">
        <v>12</v>
      </c>
      <c r="J281" s="10"/>
      <c r="K281" s="10">
        <v>1</v>
      </c>
      <c r="L281" s="10"/>
      <c r="M281" s="10"/>
      <c r="N281" s="10"/>
      <c r="O281" s="6">
        <f t="shared" si="16"/>
        <v>1</v>
      </c>
      <c r="P281" s="10">
        <f t="shared" si="17"/>
        <v>1</v>
      </c>
      <c r="Q281" s="10">
        <f t="shared" si="18"/>
        <v>0</v>
      </c>
      <c r="R281" s="10">
        <f t="shared" si="19"/>
        <v>0</v>
      </c>
      <c r="W281" s="10"/>
      <c r="Z281" s="9" t="s">
        <v>235</v>
      </c>
    </row>
    <row r="282" spans="1:26" s="6" customFormat="1">
      <c r="A282" s="2" t="s">
        <v>520</v>
      </c>
      <c r="B282" s="6">
        <v>2.29</v>
      </c>
      <c r="C282" s="4" t="s">
        <v>648</v>
      </c>
      <c r="D282" s="4" t="s">
        <v>648</v>
      </c>
      <c r="E282" s="6" t="s">
        <v>640</v>
      </c>
      <c r="F282" s="6" t="s">
        <v>533</v>
      </c>
      <c r="G282" s="6" t="s">
        <v>12</v>
      </c>
      <c r="J282" s="10"/>
      <c r="K282" s="10">
        <v>1</v>
      </c>
      <c r="L282" s="10"/>
      <c r="M282" s="10"/>
      <c r="N282" s="10"/>
      <c r="O282" s="6">
        <f t="shared" si="16"/>
        <v>1</v>
      </c>
      <c r="P282" s="10">
        <f t="shared" si="17"/>
        <v>1</v>
      </c>
      <c r="Q282" s="10">
        <f t="shared" si="18"/>
        <v>0</v>
      </c>
      <c r="R282" s="10">
        <f t="shared" si="19"/>
        <v>0</v>
      </c>
      <c r="W282" s="10"/>
      <c r="Z282" s="9" t="s">
        <v>235</v>
      </c>
    </row>
    <row r="283" spans="1:26" s="6" customFormat="1">
      <c r="A283" s="2" t="s">
        <v>521</v>
      </c>
      <c r="B283" s="6">
        <v>3.42</v>
      </c>
      <c r="C283" s="4" t="s">
        <v>648</v>
      </c>
      <c r="D283" s="4" t="s">
        <v>648</v>
      </c>
      <c r="E283" s="6" t="s">
        <v>640</v>
      </c>
      <c r="F283" s="6" t="s">
        <v>533</v>
      </c>
      <c r="G283" s="6" t="s">
        <v>283</v>
      </c>
      <c r="J283" s="10"/>
      <c r="K283" s="10">
        <v>1</v>
      </c>
      <c r="L283" s="10"/>
      <c r="M283" s="10"/>
      <c r="N283" s="10"/>
      <c r="O283" s="6">
        <f t="shared" si="16"/>
        <v>1</v>
      </c>
      <c r="P283" s="10">
        <f t="shared" si="17"/>
        <v>0</v>
      </c>
      <c r="Q283" s="10">
        <f t="shared" si="18"/>
        <v>0</v>
      </c>
      <c r="R283" s="10">
        <f t="shared" si="19"/>
        <v>0</v>
      </c>
      <c r="W283" s="10"/>
      <c r="Z283" s="9" t="s">
        <v>235</v>
      </c>
    </row>
    <row r="284" spans="1:26" s="6" customFormat="1">
      <c r="A284" s="2" t="s">
        <v>424</v>
      </c>
      <c r="B284" s="6">
        <v>3.56</v>
      </c>
      <c r="C284" s="4" t="s">
        <v>1007</v>
      </c>
      <c r="D284" s="4" t="s">
        <v>1007</v>
      </c>
      <c r="E284" s="6" t="s">
        <v>641</v>
      </c>
      <c r="F284" s="6" t="s">
        <v>533</v>
      </c>
      <c r="G284" s="6" t="s">
        <v>7</v>
      </c>
      <c r="J284" s="10"/>
      <c r="K284" s="10">
        <v>1</v>
      </c>
      <c r="L284" s="10"/>
      <c r="M284" s="10"/>
      <c r="N284" s="10"/>
      <c r="O284" s="6">
        <f t="shared" si="16"/>
        <v>1</v>
      </c>
      <c r="P284" s="10">
        <f t="shared" si="17"/>
        <v>0</v>
      </c>
      <c r="Q284" s="10">
        <f t="shared" si="18"/>
        <v>1</v>
      </c>
      <c r="R284" s="10">
        <f t="shared" si="19"/>
        <v>0</v>
      </c>
      <c r="W284" s="10"/>
      <c r="Z284" s="9" t="s">
        <v>235</v>
      </c>
    </row>
    <row r="285" spans="1:26" s="6" customFormat="1">
      <c r="A285" s="2" t="s">
        <v>1008</v>
      </c>
      <c r="B285" s="6">
        <v>5.44</v>
      </c>
      <c r="C285" s="4" t="s">
        <v>648</v>
      </c>
      <c r="D285" s="4" t="s">
        <v>648</v>
      </c>
      <c r="E285" s="6" t="s">
        <v>640</v>
      </c>
      <c r="F285" s="6" t="s">
        <v>533</v>
      </c>
      <c r="G285" s="6" t="s">
        <v>12</v>
      </c>
      <c r="J285" s="10"/>
      <c r="K285" s="10">
        <v>1</v>
      </c>
      <c r="L285" s="10"/>
      <c r="M285" s="10"/>
      <c r="N285" s="10"/>
      <c r="O285" s="6">
        <f t="shared" si="16"/>
        <v>1</v>
      </c>
      <c r="P285" s="10">
        <f t="shared" si="17"/>
        <v>1</v>
      </c>
      <c r="Q285" s="10">
        <f t="shared" si="18"/>
        <v>0</v>
      </c>
      <c r="R285" s="10">
        <f t="shared" si="19"/>
        <v>0</v>
      </c>
      <c r="W285" s="10"/>
      <c r="Z285" s="9" t="s">
        <v>235</v>
      </c>
    </row>
    <row r="286" spans="1:26" s="6" customFormat="1">
      <c r="A286" s="2" t="s">
        <v>1009</v>
      </c>
      <c r="B286" s="6">
        <v>6.37</v>
      </c>
      <c r="C286" s="4" t="s">
        <v>648</v>
      </c>
      <c r="D286" s="4" t="s">
        <v>648</v>
      </c>
      <c r="E286" s="6" t="s">
        <v>640</v>
      </c>
      <c r="F286" s="6" t="s">
        <v>533</v>
      </c>
      <c r="G286" s="6" t="s">
        <v>7</v>
      </c>
      <c r="J286" s="10"/>
      <c r="K286" s="10"/>
      <c r="L286" s="10"/>
      <c r="M286" s="10"/>
      <c r="N286" s="10"/>
      <c r="O286" s="6">
        <f t="shared" si="16"/>
        <v>0</v>
      </c>
      <c r="P286" s="10">
        <f t="shared" si="17"/>
        <v>0</v>
      </c>
      <c r="Q286" s="10">
        <f t="shared" si="18"/>
        <v>1</v>
      </c>
      <c r="R286" s="10">
        <f t="shared" si="19"/>
        <v>0</v>
      </c>
      <c r="W286" s="10"/>
      <c r="Z286" s="9" t="s">
        <v>235</v>
      </c>
    </row>
    <row r="287" spans="1:26" s="6" customFormat="1">
      <c r="A287" s="2" t="s">
        <v>349</v>
      </c>
      <c r="B287" s="6">
        <v>7.18</v>
      </c>
      <c r="C287" s="4" t="s">
        <v>648</v>
      </c>
      <c r="D287" s="4" t="s">
        <v>648</v>
      </c>
      <c r="E287" s="6" t="s">
        <v>640</v>
      </c>
      <c r="F287" s="6" t="s">
        <v>533</v>
      </c>
      <c r="G287" s="6" t="s">
        <v>12</v>
      </c>
      <c r="J287" s="10"/>
      <c r="K287" s="10">
        <v>1</v>
      </c>
      <c r="L287" s="10"/>
      <c r="M287" s="10"/>
      <c r="N287" s="10"/>
      <c r="O287" s="6">
        <f t="shared" si="16"/>
        <v>1</v>
      </c>
      <c r="P287" s="10">
        <f t="shared" si="17"/>
        <v>1</v>
      </c>
      <c r="Q287" s="10">
        <f t="shared" si="18"/>
        <v>0</v>
      </c>
      <c r="R287" s="10">
        <f t="shared" si="19"/>
        <v>0</v>
      </c>
      <c r="W287" s="10"/>
      <c r="Z287" s="9" t="s">
        <v>235</v>
      </c>
    </row>
    <row r="288" spans="1:26" s="6" customFormat="1">
      <c r="A288" s="2" t="s">
        <v>1010</v>
      </c>
      <c r="B288" s="6">
        <v>7.49</v>
      </c>
      <c r="C288" s="4" t="s">
        <v>648</v>
      </c>
      <c r="D288" s="4" t="s">
        <v>648</v>
      </c>
      <c r="E288" s="6" t="s">
        <v>640</v>
      </c>
      <c r="F288" s="6" t="s">
        <v>533</v>
      </c>
      <c r="G288" s="6" t="s">
        <v>12</v>
      </c>
      <c r="J288" s="10"/>
      <c r="K288" s="10">
        <v>1</v>
      </c>
      <c r="L288" s="10"/>
      <c r="M288" s="10"/>
      <c r="N288" s="10"/>
      <c r="O288" s="6">
        <f t="shared" si="16"/>
        <v>1</v>
      </c>
      <c r="P288" s="10">
        <f t="shared" si="17"/>
        <v>1</v>
      </c>
      <c r="Q288" s="10">
        <f t="shared" si="18"/>
        <v>0</v>
      </c>
      <c r="R288" s="10">
        <f t="shared" si="19"/>
        <v>0</v>
      </c>
      <c r="W288" s="10"/>
      <c r="Z288" s="9" t="s">
        <v>235</v>
      </c>
    </row>
    <row r="289" spans="1:26" s="6" customFormat="1">
      <c r="A289" s="2" t="s">
        <v>1011</v>
      </c>
      <c r="B289" s="6">
        <v>7.55</v>
      </c>
      <c r="C289" s="4" t="s">
        <v>648</v>
      </c>
      <c r="D289" s="4" t="s">
        <v>648</v>
      </c>
      <c r="E289" s="6" t="s">
        <v>640</v>
      </c>
      <c r="F289" s="6" t="s">
        <v>533</v>
      </c>
      <c r="G289" s="6" t="s">
        <v>12</v>
      </c>
      <c r="J289" s="10"/>
      <c r="K289" s="10">
        <v>1</v>
      </c>
      <c r="L289" s="10"/>
      <c r="M289" s="10"/>
      <c r="N289" s="10"/>
      <c r="O289" s="6">
        <f t="shared" si="16"/>
        <v>1</v>
      </c>
      <c r="P289" s="10">
        <f t="shared" si="17"/>
        <v>1</v>
      </c>
      <c r="Q289" s="10">
        <f t="shared" si="18"/>
        <v>0</v>
      </c>
      <c r="R289" s="10">
        <f t="shared" si="19"/>
        <v>0</v>
      </c>
      <c r="W289" s="10"/>
      <c r="Z289" s="9" t="s">
        <v>235</v>
      </c>
    </row>
    <row r="290" spans="1:26" s="6" customFormat="1">
      <c r="A290" s="2" t="s">
        <v>206</v>
      </c>
      <c r="B290" s="6">
        <v>10.16</v>
      </c>
      <c r="C290" s="4" t="s">
        <v>648</v>
      </c>
      <c r="D290" s="4" t="s">
        <v>648</v>
      </c>
      <c r="E290" s="6" t="s">
        <v>640</v>
      </c>
      <c r="F290" s="6" t="s">
        <v>533</v>
      </c>
      <c r="G290" s="6" t="s">
        <v>12</v>
      </c>
      <c r="J290" s="10"/>
      <c r="K290" s="10">
        <v>1</v>
      </c>
      <c r="L290" s="10"/>
      <c r="M290" s="10"/>
      <c r="N290" s="10"/>
      <c r="O290" s="6">
        <f t="shared" si="16"/>
        <v>1</v>
      </c>
      <c r="P290" s="10">
        <f t="shared" si="17"/>
        <v>1</v>
      </c>
      <c r="Q290" s="10">
        <f t="shared" si="18"/>
        <v>0</v>
      </c>
      <c r="R290" s="10">
        <f t="shared" si="19"/>
        <v>0</v>
      </c>
      <c r="W290" s="10"/>
      <c r="Z290" s="9" t="s">
        <v>235</v>
      </c>
    </row>
    <row r="291" spans="1:26" s="6" customFormat="1">
      <c r="A291" s="2" t="s">
        <v>1015</v>
      </c>
      <c r="B291" s="6">
        <v>3.08</v>
      </c>
      <c r="C291" s="4" t="s">
        <v>648</v>
      </c>
      <c r="D291" s="4" t="s">
        <v>648</v>
      </c>
      <c r="E291" s="6" t="s">
        <v>640</v>
      </c>
      <c r="F291" s="6" t="s">
        <v>533</v>
      </c>
      <c r="G291" s="6" t="s">
        <v>12</v>
      </c>
      <c r="J291" s="10"/>
      <c r="K291" s="10">
        <v>1</v>
      </c>
      <c r="L291" s="10"/>
      <c r="M291" s="28" t="s">
        <v>1115</v>
      </c>
      <c r="N291" s="10"/>
      <c r="O291" s="6">
        <f t="shared" si="16"/>
        <v>1</v>
      </c>
      <c r="P291" s="10">
        <f t="shared" si="17"/>
        <v>1</v>
      </c>
      <c r="Q291" s="10">
        <f t="shared" si="18"/>
        <v>0</v>
      </c>
      <c r="R291" s="10">
        <f t="shared" si="19"/>
        <v>0</v>
      </c>
      <c r="W291" s="10"/>
      <c r="Z291" s="9" t="s">
        <v>236</v>
      </c>
    </row>
    <row r="292" spans="1:26" s="6" customFormat="1">
      <c r="A292" s="2" t="s">
        <v>1016</v>
      </c>
      <c r="B292" s="6">
        <v>3.32</v>
      </c>
      <c r="C292" s="4" t="s">
        <v>648</v>
      </c>
      <c r="D292" s="4" t="s">
        <v>648</v>
      </c>
      <c r="E292" s="6" t="s">
        <v>640</v>
      </c>
      <c r="F292" s="6" t="s">
        <v>533</v>
      </c>
      <c r="G292" s="6" t="s">
        <v>12</v>
      </c>
      <c r="J292" s="10"/>
      <c r="K292" s="10">
        <v>1</v>
      </c>
      <c r="L292" s="10"/>
      <c r="M292" s="10"/>
      <c r="N292" s="10"/>
      <c r="O292" s="6">
        <f t="shared" si="16"/>
        <v>1</v>
      </c>
      <c r="P292" s="10">
        <f t="shared" si="17"/>
        <v>1</v>
      </c>
      <c r="Q292" s="10">
        <f t="shared" si="18"/>
        <v>0</v>
      </c>
      <c r="R292" s="10">
        <f t="shared" si="19"/>
        <v>0</v>
      </c>
      <c r="W292" s="10"/>
      <c r="Z292" s="9" t="s">
        <v>236</v>
      </c>
    </row>
    <row r="293" spans="1:26" s="6" customFormat="1">
      <c r="A293" s="2" t="s">
        <v>1019</v>
      </c>
      <c r="B293" s="6">
        <v>6.47</v>
      </c>
      <c r="C293" s="4" t="s">
        <v>648</v>
      </c>
      <c r="D293" s="4" t="s">
        <v>648</v>
      </c>
      <c r="E293" s="6" t="s">
        <v>640</v>
      </c>
      <c r="F293" s="6" t="s">
        <v>533</v>
      </c>
      <c r="G293" s="6" t="s">
        <v>12</v>
      </c>
      <c r="J293" s="10"/>
      <c r="K293" s="10">
        <v>1</v>
      </c>
      <c r="L293" s="10"/>
      <c r="M293" s="10"/>
      <c r="N293" s="10"/>
      <c r="O293" s="6">
        <f t="shared" si="16"/>
        <v>1</v>
      </c>
      <c r="P293" s="10">
        <f t="shared" si="17"/>
        <v>1</v>
      </c>
      <c r="Q293" s="10">
        <f t="shared" si="18"/>
        <v>0</v>
      </c>
      <c r="R293" s="10">
        <f t="shared" si="19"/>
        <v>0</v>
      </c>
      <c r="W293" s="10"/>
      <c r="Z293" s="9" t="s">
        <v>236</v>
      </c>
    </row>
    <row r="294" spans="1:26" s="6" customFormat="1">
      <c r="A294" s="2" t="s">
        <v>1020</v>
      </c>
      <c r="B294" s="1">
        <v>6.53</v>
      </c>
      <c r="C294" s="4" t="s">
        <v>717</v>
      </c>
      <c r="D294" s="4" t="s">
        <v>717</v>
      </c>
      <c r="E294" s="6" t="s">
        <v>639</v>
      </c>
      <c r="F294" s="6" t="s">
        <v>533</v>
      </c>
      <c r="G294" s="1" t="s">
        <v>12</v>
      </c>
      <c r="H294" s="1"/>
      <c r="I294" s="1"/>
      <c r="J294" s="5"/>
      <c r="K294" s="5">
        <v>1</v>
      </c>
      <c r="L294" s="5"/>
      <c r="M294" s="5"/>
      <c r="N294" s="5"/>
      <c r="O294" s="6">
        <f t="shared" si="16"/>
        <v>1</v>
      </c>
      <c r="P294" s="10">
        <f t="shared" si="17"/>
        <v>1</v>
      </c>
      <c r="Q294" s="10">
        <f t="shared" si="18"/>
        <v>0</v>
      </c>
      <c r="R294" s="10">
        <f t="shared" si="19"/>
        <v>0</v>
      </c>
      <c r="S294" s="1"/>
      <c r="T294" s="1"/>
      <c r="U294" s="1"/>
      <c r="V294" s="1"/>
      <c r="W294" s="1"/>
      <c r="X294" s="1"/>
      <c r="Y294" s="1"/>
      <c r="Z294" s="9" t="s">
        <v>236</v>
      </c>
    </row>
    <row r="295" spans="1:26" s="6" customFormat="1">
      <c r="A295" s="2" t="s">
        <v>531</v>
      </c>
      <c r="B295" s="7">
        <v>8.3000000000000007</v>
      </c>
      <c r="C295" s="4" t="s">
        <v>1021</v>
      </c>
      <c r="D295" s="4" t="s">
        <v>1021</v>
      </c>
      <c r="E295" s="6" t="s">
        <v>641</v>
      </c>
      <c r="F295" s="6" t="s">
        <v>533</v>
      </c>
      <c r="G295" s="6" t="s">
        <v>12</v>
      </c>
      <c r="J295" s="10"/>
      <c r="K295" s="10">
        <v>1</v>
      </c>
      <c r="L295" s="10"/>
      <c r="M295" s="10"/>
      <c r="N295" s="10"/>
      <c r="O295" s="6">
        <f t="shared" si="16"/>
        <v>1</v>
      </c>
      <c r="P295" s="10">
        <f t="shared" si="17"/>
        <v>1</v>
      </c>
      <c r="Q295" s="10">
        <f t="shared" si="18"/>
        <v>0</v>
      </c>
      <c r="R295" s="10">
        <f t="shared" si="19"/>
        <v>0</v>
      </c>
      <c r="W295" s="10"/>
      <c r="Z295" s="9" t="s">
        <v>171</v>
      </c>
    </row>
    <row r="296" spans="1:26">
      <c r="A296" s="2" t="s">
        <v>535</v>
      </c>
      <c r="B296" s="6">
        <v>1.29</v>
      </c>
      <c r="C296" s="4" t="s">
        <v>1021</v>
      </c>
      <c r="D296" s="4" t="s">
        <v>1021</v>
      </c>
      <c r="E296" s="6" t="s">
        <v>641</v>
      </c>
      <c r="F296" s="6" t="s">
        <v>533</v>
      </c>
      <c r="G296" s="6" t="s">
        <v>7</v>
      </c>
      <c r="H296" s="6"/>
      <c r="I296" s="6"/>
      <c r="J296" s="10"/>
      <c r="K296" s="10">
        <v>1</v>
      </c>
      <c r="L296" s="10"/>
      <c r="M296" s="10"/>
      <c r="N296" s="10"/>
      <c r="O296" s="6">
        <f t="shared" si="16"/>
        <v>1</v>
      </c>
      <c r="P296" s="10">
        <f t="shared" si="17"/>
        <v>0</v>
      </c>
      <c r="Q296" s="10">
        <f t="shared" si="18"/>
        <v>1</v>
      </c>
      <c r="R296" s="10">
        <f t="shared" si="19"/>
        <v>0</v>
      </c>
      <c r="S296" s="6"/>
      <c r="T296" s="6"/>
      <c r="U296" s="6"/>
      <c r="V296" s="6"/>
      <c r="W296" s="10"/>
      <c r="X296" s="6"/>
      <c r="Y296" s="6"/>
      <c r="Z296" s="9" t="s">
        <v>179</v>
      </c>
    </row>
    <row r="297" spans="1:26">
      <c r="A297" s="2" t="s">
        <v>536</v>
      </c>
      <c r="B297" s="6">
        <v>4.18</v>
      </c>
      <c r="C297" s="4" t="s">
        <v>512</v>
      </c>
      <c r="D297" s="4" t="s">
        <v>512</v>
      </c>
      <c r="E297" s="6" t="s">
        <v>639</v>
      </c>
      <c r="F297" s="6" t="s">
        <v>533</v>
      </c>
      <c r="G297" s="6"/>
      <c r="H297" s="6" t="s">
        <v>3</v>
      </c>
      <c r="I297" s="6" t="s">
        <v>12</v>
      </c>
      <c r="J297" s="10"/>
      <c r="K297" s="10">
        <v>1</v>
      </c>
      <c r="L297" s="10"/>
      <c r="M297" s="10"/>
      <c r="N297" s="10"/>
      <c r="O297" s="6">
        <f t="shared" si="16"/>
        <v>1</v>
      </c>
      <c r="P297" s="10">
        <f t="shared" si="17"/>
        <v>0</v>
      </c>
      <c r="Q297" s="10">
        <f t="shared" si="18"/>
        <v>0</v>
      </c>
      <c r="R297" s="10">
        <f t="shared" si="19"/>
        <v>0</v>
      </c>
      <c r="S297" s="6"/>
      <c r="T297" s="6"/>
      <c r="U297" s="6"/>
      <c r="V297" s="6"/>
      <c r="W297" s="10"/>
      <c r="X297" s="6"/>
      <c r="Y297" s="6"/>
      <c r="Z297" s="9" t="s">
        <v>180</v>
      </c>
    </row>
    <row r="298" spans="1:26">
      <c r="A298" s="2" t="s">
        <v>1035</v>
      </c>
      <c r="B298" s="3">
        <v>0.1</v>
      </c>
      <c r="C298" s="4" t="s">
        <v>717</v>
      </c>
      <c r="D298" s="4" t="s">
        <v>717</v>
      </c>
      <c r="E298" s="6" t="s">
        <v>639</v>
      </c>
      <c r="F298" s="6" t="s">
        <v>533</v>
      </c>
      <c r="G298" s="1" t="s">
        <v>12</v>
      </c>
      <c r="K298" s="5">
        <v>1</v>
      </c>
      <c r="O298" s="6">
        <f t="shared" si="16"/>
        <v>1</v>
      </c>
      <c r="P298" s="10">
        <f t="shared" si="17"/>
        <v>1</v>
      </c>
      <c r="Q298" s="10">
        <f t="shared" si="18"/>
        <v>0</v>
      </c>
      <c r="R298" s="10">
        <f t="shared" si="19"/>
        <v>0</v>
      </c>
      <c r="Z298" s="9" t="s">
        <v>187</v>
      </c>
    </row>
    <row r="299" spans="1:26">
      <c r="A299" s="2" t="s">
        <v>537</v>
      </c>
      <c r="B299" s="6">
        <v>1.32</v>
      </c>
      <c r="C299" s="4" t="s">
        <v>512</v>
      </c>
      <c r="D299" s="4" t="s">
        <v>512</v>
      </c>
      <c r="E299" s="6" t="s">
        <v>639</v>
      </c>
      <c r="F299" s="6" t="s">
        <v>533</v>
      </c>
      <c r="G299" s="6"/>
      <c r="H299" s="6"/>
      <c r="I299" s="6"/>
      <c r="J299" s="10"/>
      <c r="K299" s="10">
        <v>1</v>
      </c>
      <c r="L299" s="10"/>
      <c r="M299" s="10"/>
      <c r="N299" s="10"/>
      <c r="O299" s="6">
        <f t="shared" si="16"/>
        <v>1</v>
      </c>
      <c r="P299" s="10">
        <f t="shared" si="17"/>
        <v>0</v>
      </c>
      <c r="Q299" s="10">
        <f t="shared" si="18"/>
        <v>0</v>
      </c>
      <c r="R299" s="10">
        <f t="shared" si="19"/>
        <v>0</v>
      </c>
      <c r="S299" s="6" t="s">
        <v>545</v>
      </c>
      <c r="T299" s="6"/>
      <c r="U299" s="6"/>
      <c r="V299" s="6"/>
      <c r="W299" s="10"/>
      <c r="X299" s="6"/>
      <c r="Y299" s="6"/>
      <c r="Z299" s="9" t="s">
        <v>189</v>
      </c>
    </row>
    <row r="300" spans="1:26">
      <c r="A300" s="9" t="s">
        <v>1048</v>
      </c>
      <c r="B300" s="6">
        <v>4.45</v>
      </c>
      <c r="C300" s="8" t="s">
        <v>512</v>
      </c>
      <c r="D300" s="8" t="s">
        <v>512</v>
      </c>
      <c r="E300" s="6" t="s">
        <v>639</v>
      </c>
      <c r="F300" s="6" t="s">
        <v>533</v>
      </c>
      <c r="G300" s="6"/>
      <c r="H300" s="6"/>
      <c r="I300" s="6"/>
      <c r="J300" s="10"/>
      <c r="K300" s="10">
        <v>1</v>
      </c>
      <c r="L300" s="10"/>
      <c r="M300" s="10"/>
      <c r="N300" s="10"/>
      <c r="O300" s="6">
        <f t="shared" si="16"/>
        <v>1</v>
      </c>
      <c r="P300" s="10">
        <f t="shared" si="17"/>
        <v>0</v>
      </c>
      <c r="Q300" s="10">
        <f t="shared" si="18"/>
        <v>0</v>
      </c>
      <c r="R300" s="10">
        <f t="shared" si="19"/>
        <v>0</v>
      </c>
      <c r="S300" s="6"/>
      <c r="T300" s="6"/>
      <c r="U300" s="6"/>
      <c r="V300" s="6"/>
      <c r="W300" s="10"/>
      <c r="X300" s="6"/>
      <c r="Y300" s="6"/>
      <c r="Z300" s="9" t="s">
        <v>189</v>
      </c>
    </row>
    <row r="301" spans="1:26">
      <c r="A301" s="2" t="s">
        <v>539</v>
      </c>
      <c r="B301" s="6">
        <v>2.0499999999999998</v>
      </c>
      <c r="C301" s="4" t="s">
        <v>648</v>
      </c>
      <c r="D301" s="4" t="s">
        <v>648</v>
      </c>
      <c r="E301" s="6" t="s">
        <v>640</v>
      </c>
      <c r="F301" s="6" t="s">
        <v>533</v>
      </c>
      <c r="G301" s="6" t="s">
        <v>283</v>
      </c>
      <c r="H301" s="6"/>
      <c r="I301" s="6"/>
      <c r="J301" s="10"/>
      <c r="K301" s="10"/>
      <c r="L301" s="10"/>
      <c r="M301" s="10"/>
      <c r="N301" s="10"/>
      <c r="O301" s="6">
        <f t="shared" si="16"/>
        <v>0</v>
      </c>
      <c r="P301" s="10">
        <f t="shared" si="17"/>
        <v>0</v>
      </c>
      <c r="Q301" s="10">
        <f t="shared" si="18"/>
        <v>0</v>
      </c>
      <c r="R301" s="10">
        <f t="shared" si="19"/>
        <v>0</v>
      </c>
      <c r="S301" s="6"/>
      <c r="T301" s="6"/>
      <c r="U301" s="6"/>
      <c r="V301" s="6"/>
      <c r="W301" s="10"/>
      <c r="X301" s="6"/>
      <c r="Y301" s="6"/>
      <c r="Z301" s="9" t="s">
        <v>191</v>
      </c>
    </row>
    <row r="302" spans="1:26">
      <c r="A302" s="2" t="s">
        <v>140</v>
      </c>
      <c r="B302" s="6">
        <v>3.32</v>
      </c>
      <c r="C302" s="4" t="s">
        <v>1007</v>
      </c>
      <c r="D302" s="4" t="s">
        <v>1007</v>
      </c>
      <c r="E302" s="6" t="s">
        <v>641</v>
      </c>
      <c r="F302" s="6" t="s">
        <v>533</v>
      </c>
      <c r="G302" s="6" t="s">
        <v>12</v>
      </c>
      <c r="H302" s="6"/>
      <c r="I302" s="6"/>
      <c r="J302" s="10"/>
      <c r="K302" s="10">
        <v>1</v>
      </c>
      <c r="L302" s="10"/>
      <c r="M302" s="10"/>
      <c r="N302" s="10"/>
      <c r="O302" s="6">
        <f t="shared" si="16"/>
        <v>1</v>
      </c>
      <c r="P302" s="10">
        <f t="shared" si="17"/>
        <v>1</v>
      </c>
      <c r="Q302" s="10">
        <f t="shared" si="18"/>
        <v>0</v>
      </c>
      <c r="R302" s="10">
        <f t="shared" si="19"/>
        <v>0</v>
      </c>
      <c r="S302" s="6"/>
      <c r="T302" s="6"/>
      <c r="U302" s="6"/>
      <c r="V302" s="6"/>
      <c r="W302" s="10"/>
      <c r="X302" s="6"/>
      <c r="Y302" s="6"/>
      <c r="Z302" s="9" t="s">
        <v>191</v>
      </c>
    </row>
    <row r="303" spans="1:26">
      <c r="A303" s="2" t="s">
        <v>541</v>
      </c>
      <c r="B303" s="6">
        <v>1.17</v>
      </c>
      <c r="C303" s="4" t="s">
        <v>648</v>
      </c>
      <c r="D303" s="4" t="s">
        <v>648</v>
      </c>
      <c r="E303" s="6" t="s">
        <v>640</v>
      </c>
      <c r="F303" s="6" t="s">
        <v>533</v>
      </c>
      <c r="G303" s="6" t="s">
        <v>7</v>
      </c>
      <c r="H303" s="6"/>
      <c r="I303" s="6"/>
      <c r="J303" s="10"/>
      <c r="K303" s="10"/>
      <c r="L303" s="10"/>
      <c r="M303" s="10"/>
      <c r="N303" s="10"/>
      <c r="O303" s="6">
        <f t="shared" si="16"/>
        <v>0</v>
      </c>
      <c r="P303" s="10">
        <f t="shared" si="17"/>
        <v>0</v>
      </c>
      <c r="Q303" s="10">
        <f t="shared" si="18"/>
        <v>1</v>
      </c>
      <c r="R303" s="10">
        <f t="shared" si="19"/>
        <v>0</v>
      </c>
      <c r="S303" s="6"/>
      <c r="T303" s="6"/>
      <c r="U303" s="6"/>
      <c r="V303" s="6"/>
      <c r="W303" s="10"/>
      <c r="X303" s="6"/>
      <c r="Y303" s="6"/>
      <c r="Z303" s="9" t="s">
        <v>192</v>
      </c>
    </row>
    <row r="304" spans="1:26">
      <c r="A304" s="2" t="s">
        <v>1038</v>
      </c>
      <c r="B304" s="6">
        <v>2.29</v>
      </c>
      <c r="C304" s="4" t="s">
        <v>1021</v>
      </c>
      <c r="D304" s="4" t="s">
        <v>1021</v>
      </c>
      <c r="E304" s="6" t="s">
        <v>641</v>
      </c>
      <c r="F304" s="6" t="s">
        <v>533</v>
      </c>
      <c r="G304" s="6" t="s">
        <v>7</v>
      </c>
      <c r="H304" s="6"/>
      <c r="I304" s="6"/>
      <c r="J304" s="10"/>
      <c r="K304" s="10">
        <v>1</v>
      </c>
      <c r="L304" s="10"/>
      <c r="M304" s="10"/>
      <c r="N304" s="10"/>
      <c r="O304" s="6">
        <f t="shared" si="16"/>
        <v>1</v>
      </c>
      <c r="P304" s="10">
        <f t="shared" si="17"/>
        <v>0</v>
      </c>
      <c r="Q304" s="10">
        <f t="shared" si="18"/>
        <v>1</v>
      </c>
      <c r="R304" s="10">
        <f t="shared" si="19"/>
        <v>0</v>
      </c>
      <c r="S304" s="6"/>
      <c r="T304" s="6"/>
      <c r="U304" s="6"/>
      <c r="V304" s="6"/>
      <c r="W304" s="10"/>
      <c r="X304" s="6"/>
      <c r="Y304" s="6"/>
      <c r="Z304" s="9" t="s">
        <v>192</v>
      </c>
    </row>
    <row r="305" spans="1:26">
      <c r="A305" s="2" t="s">
        <v>1039</v>
      </c>
      <c r="B305" s="1">
        <v>2.5499999999999998</v>
      </c>
      <c r="C305" s="4" t="s">
        <v>512</v>
      </c>
      <c r="D305" s="4" t="s">
        <v>512</v>
      </c>
      <c r="E305" s="6" t="s">
        <v>639</v>
      </c>
      <c r="F305" s="6" t="s">
        <v>533</v>
      </c>
      <c r="K305" s="5">
        <v>1</v>
      </c>
      <c r="O305" s="6">
        <f t="shared" si="16"/>
        <v>1</v>
      </c>
      <c r="P305" s="10">
        <f t="shared" si="17"/>
        <v>0</v>
      </c>
      <c r="Q305" s="10">
        <f t="shared" si="18"/>
        <v>0</v>
      </c>
      <c r="R305" s="10">
        <f t="shared" si="19"/>
        <v>0</v>
      </c>
      <c r="Z305" s="9" t="s">
        <v>192</v>
      </c>
    </row>
    <row r="306" spans="1:26">
      <c r="A306" s="2" t="s">
        <v>1040</v>
      </c>
      <c r="B306" s="1">
        <v>3.33</v>
      </c>
      <c r="C306" s="4" t="s">
        <v>1041</v>
      </c>
      <c r="D306" s="4" t="s">
        <v>1049</v>
      </c>
      <c r="E306" s="6" t="s">
        <v>639</v>
      </c>
      <c r="F306" s="6" t="s">
        <v>533</v>
      </c>
      <c r="G306" s="1" t="s">
        <v>7</v>
      </c>
      <c r="K306" s="5">
        <v>1</v>
      </c>
      <c r="O306" s="6">
        <f t="shared" si="16"/>
        <v>1</v>
      </c>
      <c r="P306" s="10">
        <f t="shared" si="17"/>
        <v>0</v>
      </c>
      <c r="Q306" s="10">
        <f t="shared" si="18"/>
        <v>1</v>
      </c>
      <c r="R306" s="10">
        <f t="shared" si="19"/>
        <v>0</v>
      </c>
      <c r="Z306" s="9" t="s">
        <v>192</v>
      </c>
    </row>
    <row r="307" spans="1:26">
      <c r="A307" s="2" t="s">
        <v>1042</v>
      </c>
      <c r="B307" s="6">
        <v>1.26</v>
      </c>
      <c r="C307" s="4" t="s">
        <v>512</v>
      </c>
      <c r="D307" s="4" t="s">
        <v>512</v>
      </c>
      <c r="E307" s="6" t="s">
        <v>639</v>
      </c>
      <c r="F307" s="6" t="s">
        <v>533</v>
      </c>
      <c r="G307" s="6"/>
      <c r="H307" s="6"/>
      <c r="I307" s="6"/>
      <c r="J307" s="10"/>
      <c r="K307" s="10">
        <v>1</v>
      </c>
      <c r="L307" s="10"/>
      <c r="M307" s="10"/>
      <c r="N307" s="10"/>
      <c r="O307" s="6">
        <f t="shared" si="16"/>
        <v>1</v>
      </c>
      <c r="P307" s="10">
        <f t="shared" si="17"/>
        <v>0</v>
      </c>
      <c r="Q307" s="10">
        <f t="shared" si="18"/>
        <v>0</v>
      </c>
      <c r="R307" s="10">
        <f t="shared" si="19"/>
        <v>0</v>
      </c>
      <c r="S307" s="6" t="s">
        <v>545</v>
      </c>
      <c r="T307" s="6"/>
      <c r="U307" s="6"/>
      <c r="V307" s="6"/>
      <c r="W307" s="10"/>
      <c r="X307" s="6"/>
      <c r="Y307" s="6"/>
      <c r="Z307" s="9" t="s">
        <v>193</v>
      </c>
    </row>
    <row r="308" spans="1:26">
      <c r="A308" s="2" t="s">
        <v>1043</v>
      </c>
      <c r="B308" s="6">
        <v>2.0499999999999998</v>
      </c>
      <c r="C308" s="4" t="s">
        <v>512</v>
      </c>
      <c r="D308" s="4" t="s">
        <v>512</v>
      </c>
      <c r="E308" s="6" t="s">
        <v>639</v>
      </c>
      <c r="F308" s="6" t="s">
        <v>533</v>
      </c>
      <c r="G308" s="6"/>
      <c r="H308" s="6"/>
      <c r="I308" s="6"/>
      <c r="J308" s="10"/>
      <c r="K308" s="10">
        <v>1</v>
      </c>
      <c r="L308" s="10"/>
      <c r="M308" s="10"/>
      <c r="N308" s="10"/>
      <c r="O308" s="6">
        <f t="shared" si="16"/>
        <v>1</v>
      </c>
      <c r="P308" s="10">
        <f t="shared" si="17"/>
        <v>0</v>
      </c>
      <c r="Q308" s="10">
        <f t="shared" si="18"/>
        <v>0</v>
      </c>
      <c r="R308" s="10">
        <f t="shared" si="19"/>
        <v>0</v>
      </c>
      <c r="S308" s="6" t="s">
        <v>545</v>
      </c>
      <c r="T308" s="6"/>
      <c r="U308" s="6"/>
      <c r="V308" s="6"/>
      <c r="W308" s="10"/>
      <c r="X308" s="6"/>
      <c r="Y308" s="6"/>
      <c r="Z308" s="9" t="s">
        <v>193</v>
      </c>
    </row>
    <row r="309" spans="1:26">
      <c r="A309" s="2" t="s">
        <v>1044</v>
      </c>
      <c r="B309" s="1">
        <v>2.0499999999999998</v>
      </c>
      <c r="C309" s="4" t="s">
        <v>512</v>
      </c>
      <c r="D309" s="4" t="s">
        <v>512</v>
      </c>
      <c r="E309" s="6" t="s">
        <v>639</v>
      </c>
      <c r="F309" s="6" t="s">
        <v>533</v>
      </c>
      <c r="K309" s="5">
        <v>1</v>
      </c>
      <c r="O309" s="6">
        <f t="shared" si="16"/>
        <v>1</v>
      </c>
      <c r="P309" s="10">
        <f t="shared" si="17"/>
        <v>0</v>
      </c>
      <c r="Q309" s="10">
        <f t="shared" si="18"/>
        <v>0</v>
      </c>
      <c r="R309" s="10">
        <f t="shared" si="19"/>
        <v>0</v>
      </c>
      <c r="Z309" s="9" t="s">
        <v>193</v>
      </c>
    </row>
    <row r="310" spans="1:26">
      <c r="A310" s="2" t="s">
        <v>546</v>
      </c>
      <c r="B310" s="6">
        <v>3.26</v>
      </c>
      <c r="C310" s="4" t="s">
        <v>512</v>
      </c>
      <c r="D310" s="4" t="s">
        <v>512</v>
      </c>
      <c r="E310" s="6" t="s">
        <v>639</v>
      </c>
      <c r="F310" s="6" t="s">
        <v>533</v>
      </c>
      <c r="G310" s="6"/>
      <c r="H310" s="6"/>
      <c r="I310" s="6"/>
      <c r="J310" s="10"/>
      <c r="K310" s="10">
        <v>1</v>
      </c>
      <c r="L310" s="10"/>
      <c r="M310" s="10"/>
      <c r="N310" s="10"/>
      <c r="O310" s="6">
        <f t="shared" si="16"/>
        <v>1</v>
      </c>
      <c r="P310" s="10">
        <f t="shared" si="17"/>
        <v>0</v>
      </c>
      <c r="Q310" s="10">
        <f t="shared" si="18"/>
        <v>0</v>
      </c>
      <c r="R310" s="10">
        <f t="shared" si="19"/>
        <v>0</v>
      </c>
      <c r="S310" s="6" t="s">
        <v>545</v>
      </c>
      <c r="T310" s="6"/>
      <c r="U310" s="6"/>
      <c r="V310" s="6"/>
      <c r="W310" s="10"/>
      <c r="X310" s="6"/>
      <c r="Y310" s="6"/>
      <c r="Z310" s="9" t="s">
        <v>633</v>
      </c>
    </row>
    <row r="311" spans="1:26">
      <c r="A311" s="2" t="s">
        <v>547</v>
      </c>
      <c r="B311" s="6">
        <v>5.13</v>
      </c>
      <c r="C311" s="4" t="s">
        <v>512</v>
      </c>
      <c r="D311" s="4" t="s">
        <v>512</v>
      </c>
      <c r="E311" s="6" t="s">
        <v>639</v>
      </c>
      <c r="F311" s="6" t="s">
        <v>533</v>
      </c>
      <c r="G311" s="6"/>
      <c r="H311" s="6"/>
      <c r="I311" s="6"/>
      <c r="J311" s="10"/>
      <c r="K311" s="10">
        <v>1</v>
      </c>
      <c r="L311" s="10"/>
      <c r="M311" s="10"/>
      <c r="N311" s="10"/>
      <c r="O311" s="6">
        <f t="shared" si="16"/>
        <v>1</v>
      </c>
      <c r="P311" s="10">
        <f t="shared" si="17"/>
        <v>0</v>
      </c>
      <c r="Q311" s="10">
        <f t="shared" si="18"/>
        <v>0</v>
      </c>
      <c r="R311" s="10">
        <f t="shared" si="19"/>
        <v>0</v>
      </c>
      <c r="S311" s="6"/>
      <c r="T311" s="6"/>
      <c r="U311" s="6"/>
      <c r="V311" s="6"/>
      <c r="W311" s="10"/>
      <c r="X311" s="6"/>
      <c r="Y311" s="6"/>
      <c r="Z311" s="9" t="s">
        <v>633</v>
      </c>
    </row>
    <row r="312" spans="1:26">
      <c r="A312" s="2" t="s">
        <v>548</v>
      </c>
      <c r="B312" s="6">
        <v>6.31</v>
      </c>
      <c r="C312" s="4" t="s">
        <v>512</v>
      </c>
      <c r="D312" s="4" t="s">
        <v>512</v>
      </c>
      <c r="E312" s="6" t="s">
        <v>639</v>
      </c>
      <c r="F312" s="6" t="s">
        <v>533</v>
      </c>
      <c r="G312" s="6" t="s">
        <v>7</v>
      </c>
      <c r="H312" s="6"/>
      <c r="I312" s="6"/>
      <c r="J312" s="10"/>
      <c r="K312" s="10">
        <v>1</v>
      </c>
      <c r="L312" s="10"/>
      <c r="M312" s="10"/>
      <c r="N312" s="10"/>
      <c r="O312" s="6">
        <f t="shared" si="16"/>
        <v>1</v>
      </c>
      <c r="P312" s="10">
        <f t="shared" si="17"/>
        <v>0</v>
      </c>
      <c r="Q312" s="10">
        <f t="shared" si="18"/>
        <v>1</v>
      </c>
      <c r="R312" s="10">
        <f t="shared" si="19"/>
        <v>0</v>
      </c>
      <c r="S312" s="6"/>
      <c r="T312" s="6"/>
      <c r="U312" s="6"/>
      <c r="V312" s="6"/>
      <c r="W312" s="10"/>
      <c r="X312" s="6"/>
      <c r="Y312" s="6"/>
      <c r="Z312" s="9" t="s">
        <v>633</v>
      </c>
    </row>
    <row r="313" spans="1:26">
      <c r="A313" s="2" t="s">
        <v>549</v>
      </c>
      <c r="B313" s="6">
        <v>8.17</v>
      </c>
      <c r="C313" s="4" t="s">
        <v>512</v>
      </c>
      <c r="D313" s="4" t="s">
        <v>512</v>
      </c>
      <c r="E313" s="6" t="s">
        <v>639</v>
      </c>
      <c r="F313" s="6" t="s">
        <v>533</v>
      </c>
      <c r="G313" s="6"/>
      <c r="H313" s="6"/>
      <c r="I313" s="6"/>
      <c r="J313" s="10"/>
      <c r="K313" s="10">
        <v>1</v>
      </c>
      <c r="L313" s="10"/>
      <c r="M313" s="10"/>
      <c r="N313" s="10"/>
      <c r="O313" s="6">
        <f t="shared" si="16"/>
        <v>1</v>
      </c>
      <c r="P313" s="10">
        <f t="shared" si="17"/>
        <v>0</v>
      </c>
      <c r="Q313" s="10">
        <f t="shared" si="18"/>
        <v>0</v>
      </c>
      <c r="R313" s="10">
        <f t="shared" si="19"/>
        <v>0</v>
      </c>
      <c r="S313" s="6" t="s">
        <v>550</v>
      </c>
      <c r="T313" s="6"/>
      <c r="U313" s="6"/>
      <c r="V313" s="6"/>
      <c r="W313" s="10"/>
      <c r="X313" s="6"/>
      <c r="Y313" s="6"/>
      <c r="Z313" s="9" t="s">
        <v>633</v>
      </c>
    </row>
    <row r="314" spans="1:26">
      <c r="A314" s="2" t="s">
        <v>551</v>
      </c>
      <c r="B314" s="6">
        <v>9.4499999999999993</v>
      </c>
      <c r="C314" s="4" t="s">
        <v>512</v>
      </c>
      <c r="D314" s="4" t="s">
        <v>512</v>
      </c>
      <c r="E314" s="6" t="s">
        <v>639</v>
      </c>
      <c r="F314" s="6" t="s">
        <v>533</v>
      </c>
      <c r="G314" s="6"/>
      <c r="H314" s="6"/>
      <c r="I314" s="6"/>
      <c r="J314" s="10"/>
      <c r="K314" s="10"/>
      <c r="L314" s="10"/>
      <c r="M314" s="10"/>
      <c r="N314" s="10"/>
      <c r="O314" s="6">
        <f t="shared" si="16"/>
        <v>0</v>
      </c>
      <c r="P314" s="10">
        <f t="shared" si="17"/>
        <v>0</v>
      </c>
      <c r="Q314" s="10">
        <f t="shared" si="18"/>
        <v>0</v>
      </c>
      <c r="R314" s="10">
        <f t="shared" si="19"/>
        <v>0</v>
      </c>
      <c r="S314" s="6"/>
      <c r="T314" s="6"/>
      <c r="U314" s="6"/>
      <c r="V314" s="6"/>
      <c r="W314" s="10"/>
      <c r="X314" s="6"/>
      <c r="Y314" s="6"/>
      <c r="Z314" s="9" t="s">
        <v>633</v>
      </c>
    </row>
    <row r="315" spans="1:26">
      <c r="A315" s="2" t="s">
        <v>552</v>
      </c>
      <c r="B315" s="6">
        <v>10.36</v>
      </c>
      <c r="C315" s="4" t="s">
        <v>1021</v>
      </c>
      <c r="D315" s="4" t="s">
        <v>1021</v>
      </c>
      <c r="E315" s="6" t="s">
        <v>641</v>
      </c>
      <c r="F315" s="6" t="s">
        <v>533</v>
      </c>
      <c r="G315" s="6" t="s">
        <v>7</v>
      </c>
      <c r="H315" s="6"/>
      <c r="I315" s="6"/>
      <c r="J315" s="10"/>
      <c r="K315" s="10">
        <v>1</v>
      </c>
      <c r="L315" s="10"/>
      <c r="M315" s="10"/>
      <c r="N315" s="10"/>
      <c r="O315" s="6">
        <f t="shared" si="16"/>
        <v>1</v>
      </c>
      <c r="P315" s="10">
        <f t="shared" si="17"/>
        <v>0</v>
      </c>
      <c r="Q315" s="10">
        <f t="shared" si="18"/>
        <v>1</v>
      </c>
      <c r="R315" s="10">
        <f t="shared" si="19"/>
        <v>0</v>
      </c>
      <c r="S315" s="6"/>
      <c r="T315" s="6"/>
      <c r="U315" s="6"/>
      <c r="V315" s="6"/>
      <c r="W315" s="10"/>
      <c r="X315" s="6"/>
      <c r="Y315" s="6"/>
      <c r="Z315" s="9" t="s">
        <v>633</v>
      </c>
    </row>
    <row r="316" spans="1:26">
      <c r="A316" s="2" t="s">
        <v>553</v>
      </c>
      <c r="B316" s="6">
        <v>11.06</v>
      </c>
      <c r="C316" s="4" t="s">
        <v>1021</v>
      </c>
      <c r="D316" s="4" t="s">
        <v>1021</v>
      </c>
      <c r="E316" s="6" t="s">
        <v>641</v>
      </c>
      <c r="F316" s="6" t="s">
        <v>533</v>
      </c>
      <c r="G316" s="6" t="s">
        <v>7</v>
      </c>
      <c r="H316" s="6" t="s">
        <v>3</v>
      </c>
      <c r="I316" s="6"/>
      <c r="J316" s="10"/>
      <c r="K316" s="10">
        <v>1</v>
      </c>
      <c r="L316" s="10"/>
      <c r="M316" s="10"/>
      <c r="N316" s="10"/>
      <c r="O316" s="6">
        <f t="shared" si="16"/>
        <v>1</v>
      </c>
      <c r="P316" s="10">
        <f t="shared" si="17"/>
        <v>0</v>
      </c>
      <c r="Q316" s="10">
        <f t="shared" si="18"/>
        <v>1</v>
      </c>
      <c r="R316" s="10">
        <f t="shared" si="19"/>
        <v>0</v>
      </c>
      <c r="S316" s="6"/>
      <c r="T316" s="6"/>
      <c r="U316" s="6"/>
      <c r="V316" s="6"/>
      <c r="W316" s="10"/>
      <c r="X316" s="6"/>
      <c r="Y316" s="6"/>
      <c r="Z316" s="9" t="s">
        <v>633</v>
      </c>
    </row>
    <row r="317" spans="1:26">
      <c r="A317" s="2" t="s">
        <v>554</v>
      </c>
      <c r="B317" s="6">
        <v>11.39</v>
      </c>
      <c r="C317" s="4" t="s">
        <v>512</v>
      </c>
      <c r="D317" s="4" t="s">
        <v>512</v>
      </c>
      <c r="E317" s="6" t="s">
        <v>639</v>
      </c>
      <c r="F317" s="6" t="s">
        <v>533</v>
      </c>
      <c r="G317" s="6" t="s">
        <v>7</v>
      </c>
      <c r="H317" s="6"/>
      <c r="I317" s="6"/>
      <c r="J317" s="10"/>
      <c r="K317" s="10">
        <v>1</v>
      </c>
      <c r="L317" s="10"/>
      <c r="M317" s="10"/>
      <c r="N317" s="10"/>
      <c r="O317" s="6">
        <f t="shared" si="16"/>
        <v>1</v>
      </c>
      <c r="P317" s="10">
        <f t="shared" si="17"/>
        <v>0</v>
      </c>
      <c r="Q317" s="10">
        <f t="shared" si="18"/>
        <v>1</v>
      </c>
      <c r="R317" s="10">
        <f t="shared" si="19"/>
        <v>0</v>
      </c>
      <c r="S317" s="6"/>
      <c r="T317" s="6"/>
      <c r="U317" s="6"/>
      <c r="V317" s="6"/>
      <c r="W317" s="10"/>
      <c r="X317" s="6"/>
      <c r="Y317" s="6"/>
      <c r="Z317" s="9" t="s">
        <v>633</v>
      </c>
    </row>
    <row r="318" spans="1:26">
      <c r="A318" s="2" t="s">
        <v>555</v>
      </c>
      <c r="B318" s="6">
        <v>12.22</v>
      </c>
      <c r="C318" s="4" t="s">
        <v>512</v>
      </c>
      <c r="D318" s="4" t="s">
        <v>512</v>
      </c>
      <c r="E318" s="6" t="s">
        <v>639</v>
      </c>
      <c r="F318" s="6" t="s">
        <v>533</v>
      </c>
      <c r="G318" s="6"/>
      <c r="H318" s="6"/>
      <c r="I318" s="6"/>
      <c r="J318" s="10"/>
      <c r="K318" s="10">
        <v>1</v>
      </c>
      <c r="L318" s="10"/>
      <c r="M318" s="10"/>
      <c r="N318" s="10"/>
      <c r="O318" s="6">
        <f t="shared" si="16"/>
        <v>1</v>
      </c>
      <c r="P318" s="10">
        <f t="shared" si="17"/>
        <v>0</v>
      </c>
      <c r="Q318" s="10">
        <f t="shared" si="18"/>
        <v>0</v>
      </c>
      <c r="R318" s="10">
        <f t="shared" si="19"/>
        <v>0</v>
      </c>
      <c r="S318" s="6"/>
      <c r="T318" s="6"/>
      <c r="U318" s="6"/>
      <c r="V318" s="6"/>
      <c r="W318" s="10"/>
      <c r="X318" s="6"/>
      <c r="Y318" s="6"/>
      <c r="Z318" s="9" t="s">
        <v>633</v>
      </c>
    </row>
    <row r="319" spans="1:26">
      <c r="A319" s="2" t="s">
        <v>556</v>
      </c>
      <c r="B319" s="6">
        <v>15.16</v>
      </c>
      <c r="C319" s="4" t="s">
        <v>512</v>
      </c>
      <c r="D319" s="4" t="s">
        <v>512</v>
      </c>
      <c r="E319" s="6" t="s">
        <v>639</v>
      </c>
      <c r="F319" s="6" t="s">
        <v>533</v>
      </c>
      <c r="G319" s="6"/>
      <c r="H319" s="6"/>
      <c r="I319" s="6"/>
      <c r="J319" s="10"/>
      <c r="K319" s="10">
        <v>1</v>
      </c>
      <c r="L319" s="10"/>
      <c r="M319" s="10"/>
      <c r="N319" s="10"/>
      <c r="O319" s="6">
        <f t="shared" si="16"/>
        <v>1</v>
      </c>
      <c r="P319" s="10">
        <f t="shared" si="17"/>
        <v>0</v>
      </c>
      <c r="Q319" s="10">
        <f t="shared" si="18"/>
        <v>0</v>
      </c>
      <c r="R319" s="10">
        <f t="shared" si="19"/>
        <v>0</v>
      </c>
      <c r="S319" s="6" t="s">
        <v>545</v>
      </c>
      <c r="T319" s="6"/>
      <c r="U319" s="6"/>
      <c r="V319" s="6"/>
      <c r="W319" s="10"/>
      <c r="X319" s="6"/>
      <c r="Y319" s="6"/>
      <c r="Z319" s="9" t="s">
        <v>633</v>
      </c>
    </row>
    <row r="320" spans="1:26">
      <c r="A320" s="2" t="s">
        <v>557</v>
      </c>
      <c r="B320" s="6">
        <v>18.260000000000002</v>
      </c>
      <c r="C320" s="4" t="s">
        <v>1046</v>
      </c>
      <c r="D320" s="4" t="s">
        <v>512</v>
      </c>
      <c r="E320" s="6" t="s">
        <v>639</v>
      </c>
      <c r="F320" s="6" t="s">
        <v>533</v>
      </c>
      <c r="G320" s="6"/>
      <c r="H320" s="6"/>
      <c r="I320" s="6"/>
      <c r="J320" s="10"/>
      <c r="K320" s="10">
        <v>1</v>
      </c>
      <c r="L320" s="10"/>
      <c r="M320" s="10"/>
      <c r="N320" s="10"/>
      <c r="O320" s="6">
        <f t="shared" si="16"/>
        <v>1</v>
      </c>
      <c r="P320" s="10">
        <f t="shared" si="17"/>
        <v>0</v>
      </c>
      <c r="Q320" s="10">
        <f t="shared" si="18"/>
        <v>0</v>
      </c>
      <c r="R320" s="10">
        <f t="shared" si="19"/>
        <v>0</v>
      </c>
      <c r="S320" s="6" t="s">
        <v>550</v>
      </c>
      <c r="T320" s="6"/>
      <c r="U320" s="6"/>
      <c r="V320" s="6"/>
      <c r="W320" s="10"/>
      <c r="X320" s="6"/>
      <c r="Y320" s="6"/>
      <c r="Z320" s="9" t="s">
        <v>633</v>
      </c>
    </row>
    <row r="321" spans="1:26">
      <c r="A321" s="2" t="s">
        <v>504</v>
      </c>
      <c r="B321" s="6">
        <v>0.56000000000000005</v>
      </c>
      <c r="C321" s="4" t="s">
        <v>238</v>
      </c>
      <c r="D321" s="8" t="s">
        <v>238</v>
      </c>
      <c r="E321" s="6" t="s">
        <v>638</v>
      </c>
      <c r="F321" s="6" t="s">
        <v>558</v>
      </c>
      <c r="G321" s="6"/>
      <c r="H321" s="6"/>
      <c r="I321" s="6"/>
      <c r="J321" s="10"/>
      <c r="K321" s="10">
        <v>1</v>
      </c>
      <c r="L321" s="10"/>
      <c r="M321" s="10"/>
      <c r="N321" s="10"/>
      <c r="O321" s="6">
        <f t="shared" si="16"/>
        <v>1</v>
      </c>
      <c r="P321" s="10">
        <f t="shared" si="17"/>
        <v>0</v>
      </c>
      <c r="Q321" s="10">
        <f t="shared" si="18"/>
        <v>0</v>
      </c>
      <c r="R321" s="10">
        <f t="shared" si="19"/>
        <v>0</v>
      </c>
      <c r="S321" s="6" t="s">
        <v>445</v>
      </c>
      <c r="T321" s="6"/>
      <c r="U321" s="6"/>
      <c r="V321" s="6"/>
      <c r="W321" s="6"/>
      <c r="X321" s="6"/>
      <c r="Y321" s="6"/>
      <c r="Z321" s="9" t="s">
        <v>169</v>
      </c>
    </row>
    <row r="322" spans="1:26">
      <c r="A322" s="2" t="s">
        <v>11</v>
      </c>
      <c r="B322" s="6">
        <v>1.24</v>
      </c>
      <c r="C322" s="4" t="s">
        <v>506</v>
      </c>
      <c r="D322" s="8" t="s">
        <v>506</v>
      </c>
      <c r="E322" s="6" t="s">
        <v>638</v>
      </c>
      <c r="F322" s="6" t="s">
        <v>558</v>
      </c>
      <c r="G322" s="6" t="s">
        <v>13</v>
      </c>
      <c r="H322" s="6"/>
      <c r="I322" s="6"/>
      <c r="J322" s="10"/>
      <c r="K322" s="10">
        <v>1</v>
      </c>
      <c r="L322" s="10"/>
      <c r="M322" s="10"/>
      <c r="N322" s="10"/>
      <c r="O322" s="6">
        <f t="shared" ref="O322:O385" si="20">COUNT(J322:M322)</f>
        <v>1</v>
      </c>
      <c r="P322" s="10">
        <f t="shared" ref="P322:P385" si="21">COUNTIF(G322,"=te")</f>
        <v>0</v>
      </c>
      <c r="Q322" s="10">
        <f t="shared" ref="Q322:Q385" si="22">COUNTIF(G322,"=ma")</f>
        <v>0</v>
      </c>
      <c r="R322" s="10">
        <f t="shared" ref="R322:R385" si="23">COUNTIF(G322,"=f")+COUNTIF(G322,"=fa")</f>
        <v>0</v>
      </c>
      <c r="S322" s="6"/>
      <c r="T322" s="6"/>
      <c r="U322" s="6"/>
      <c r="V322" s="6"/>
      <c r="W322" s="6"/>
      <c r="X322" s="6"/>
      <c r="Y322" s="6"/>
      <c r="Z322" s="9" t="s">
        <v>170</v>
      </c>
    </row>
    <row r="323" spans="1:26">
      <c r="A323" s="2" t="s">
        <v>508</v>
      </c>
      <c r="B323" s="6">
        <v>0.42</v>
      </c>
      <c r="C323" s="4" t="s">
        <v>506</v>
      </c>
      <c r="D323" s="8" t="s">
        <v>506</v>
      </c>
      <c r="E323" s="6" t="s">
        <v>638</v>
      </c>
      <c r="F323" s="6" t="s">
        <v>558</v>
      </c>
      <c r="G323" s="6" t="s">
        <v>7</v>
      </c>
      <c r="H323" s="6"/>
      <c r="I323" s="6"/>
      <c r="J323" s="10"/>
      <c r="K323" s="10">
        <v>1</v>
      </c>
      <c r="L323" s="10"/>
      <c r="M323" s="10"/>
      <c r="N323" s="10"/>
      <c r="O323" s="6">
        <f t="shared" si="20"/>
        <v>1</v>
      </c>
      <c r="P323" s="10">
        <f t="shared" si="21"/>
        <v>0</v>
      </c>
      <c r="Q323" s="10">
        <f t="shared" si="22"/>
        <v>1</v>
      </c>
      <c r="R323" s="10">
        <f t="shared" si="23"/>
        <v>0</v>
      </c>
      <c r="S323" s="6"/>
      <c r="T323" s="6"/>
      <c r="U323" s="6"/>
      <c r="V323" s="6"/>
      <c r="W323" s="6"/>
      <c r="X323" s="6"/>
      <c r="Y323" s="6"/>
      <c r="Z323" s="9" t="s">
        <v>172</v>
      </c>
    </row>
    <row r="324" spans="1:26">
      <c r="A324" s="2" t="s">
        <v>475</v>
      </c>
      <c r="B324" s="7">
        <v>11.25</v>
      </c>
      <c r="C324" s="4" t="s">
        <v>413</v>
      </c>
      <c r="D324" s="8" t="s">
        <v>413</v>
      </c>
      <c r="E324" s="6" t="s">
        <v>638</v>
      </c>
      <c r="F324" s="6" t="s">
        <v>558</v>
      </c>
      <c r="G324" s="6" t="s">
        <v>7</v>
      </c>
      <c r="H324" s="6"/>
      <c r="I324" s="6"/>
      <c r="J324" s="10"/>
      <c r="K324" s="10">
        <v>1</v>
      </c>
      <c r="L324" s="10"/>
      <c r="M324" s="10"/>
      <c r="N324" s="10"/>
      <c r="O324" s="6">
        <f t="shared" si="20"/>
        <v>1</v>
      </c>
      <c r="P324" s="10">
        <f t="shared" si="21"/>
        <v>0</v>
      </c>
      <c r="Q324" s="10">
        <f t="shared" si="22"/>
        <v>1</v>
      </c>
      <c r="R324" s="10">
        <f t="shared" si="23"/>
        <v>0</v>
      </c>
      <c r="S324" s="6"/>
      <c r="T324" s="6"/>
      <c r="U324" s="6"/>
      <c r="V324" s="6"/>
      <c r="W324" s="6"/>
      <c r="X324" s="6"/>
      <c r="Y324" s="6"/>
      <c r="Z324" s="9" t="s">
        <v>176</v>
      </c>
    </row>
    <row r="325" spans="1:26">
      <c r="A325" s="2" t="s">
        <v>475</v>
      </c>
      <c r="B325" s="7">
        <v>11.35</v>
      </c>
      <c r="C325" s="4" t="s">
        <v>413</v>
      </c>
      <c r="D325" s="8" t="s">
        <v>413</v>
      </c>
      <c r="E325" s="6" t="s">
        <v>638</v>
      </c>
      <c r="F325" s="6" t="s">
        <v>558</v>
      </c>
      <c r="G325" s="6" t="s">
        <v>7</v>
      </c>
      <c r="H325" s="6"/>
      <c r="I325" s="6"/>
      <c r="J325" s="10"/>
      <c r="K325" s="10">
        <v>1</v>
      </c>
      <c r="L325" s="10"/>
      <c r="M325" s="10"/>
      <c r="N325" s="10"/>
      <c r="O325" s="6">
        <f t="shared" si="20"/>
        <v>1</v>
      </c>
      <c r="P325" s="10">
        <f t="shared" si="21"/>
        <v>0</v>
      </c>
      <c r="Q325" s="10">
        <f t="shared" si="22"/>
        <v>1</v>
      </c>
      <c r="R325" s="10">
        <f t="shared" si="23"/>
        <v>0</v>
      </c>
      <c r="S325" s="6"/>
      <c r="T325" s="6"/>
      <c r="U325" s="6"/>
      <c r="V325" s="6"/>
      <c r="W325" s="6"/>
      <c r="X325" s="6"/>
      <c r="Y325" s="6"/>
      <c r="Z325" s="9" t="s">
        <v>176</v>
      </c>
    </row>
    <row r="326" spans="1:26">
      <c r="A326" s="2" t="s">
        <v>412</v>
      </c>
      <c r="B326" s="6">
        <v>4.32</v>
      </c>
      <c r="C326" s="4" t="s">
        <v>413</v>
      </c>
      <c r="D326" s="8" t="s">
        <v>413</v>
      </c>
      <c r="E326" s="6" t="s">
        <v>638</v>
      </c>
      <c r="F326" s="6" t="s">
        <v>558</v>
      </c>
      <c r="G326" s="6" t="s">
        <v>12</v>
      </c>
      <c r="H326" s="6"/>
      <c r="I326" s="6"/>
      <c r="J326" s="10"/>
      <c r="K326" s="10">
        <v>1</v>
      </c>
      <c r="L326" s="10"/>
      <c r="M326" s="10"/>
      <c r="N326" s="6"/>
      <c r="O326" s="6">
        <f t="shared" si="20"/>
        <v>1</v>
      </c>
      <c r="P326" s="10">
        <f t="shared" si="21"/>
        <v>1</v>
      </c>
      <c r="Q326" s="10">
        <f t="shared" si="22"/>
        <v>0</v>
      </c>
      <c r="R326" s="10">
        <f t="shared" si="23"/>
        <v>0</v>
      </c>
      <c r="S326" s="6"/>
      <c r="T326" s="6"/>
      <c r="U326" s="6"/>
      <c r="V326" s="6"/>
      <c r="W326" s="6"/>
      <c r="X326" s="6">
        <v>1</v>
      </c>
      <c r="Y326" s="6"/>
      <c r="Z326" s="9" t="s">
        <v>179</v>
      </c>
    </row>
    <row r="327" spans="1:26">
      <c r="A327" s="2" t="s">
        <v>509</v>
      </c>
      <c r="B327" s="10">
        <v>6.22</v>
      </c>
      <c r="C327" s="4" t="s">
        <v>510</v>
      </c>
      <c r="D327" s="8" t="s">
        <v>510</v>
      </c>
      <c r="E327" s="6" t="s">
        <v>638</v>
      </c>
      <c r="F327" s="10" t="s">
        <v>558</v>
      </c>
      <c r="G327" s="10" t="s">
        <v>12</v>
      </c>
      <c r="H327" s="10"/>
      <c r="I327" s="10"/>
      <c r="J327" s="10"/>
      <c r="K327" s="10">
        <v>1</v>
      </c>
      <c r="L327" s="10"/>
      <c r="M327" s="10"/>
      <c r="N327" s="10"/>
      <c r="O327" s="6">
        <f t="shared" si="20"/>
        <v>1</v>
      </c>
      <c r="P327" s="10">
        <f t="shared" si="21"/>
        <v>1</v>
      </c>
      <c r="Q327" s="10">
        <f t="shared" si="22"/>
        <v>0</v>
      </c>
      <c r="R327" s="10">
        <f t="shared" si="23"/>
        <v>0</v>
      </c>
      <c r="S327" s="10"/>
      <c r="T327" s="10"/>
      <c r="U327" s="10"/>
      <c r="V327" s="10"/>
      <c r="W327" s="6"/>
      <c r="X327" s="6"/>
      <c r="Y327" s="6"/>
      <c r="Z327" s="9" t="s">
        <v>181</v>
      </c>
    </row>
    <row r="328" spans="1:26">
      <c r="A328" s="2" t="s">
        <v>459</v>
      </c>
      <c r="B328" s="6">
        <v>0.41</v>
      </c>
      <c r="C328" s="4" t="s">
        <v>238</v>
      </c>
      <c r="D328" s="8" t="s">
        <v>238</v>
      </c>
      <c r="E328" s="6" t="s">
        <v>638</v>
      </c>
      <c r="F328" s="6" t="s">
        <v>558</v>
      </c>
      <c r="G328" s="6" t="s">
        <v>12</v>
      </c>
      <c r="H328" s="6"/>
      <c r="I328" s="6"/>
      <c r="J328" s="10"/>
      <c r="K328" s="10"/>
      <c r="L328" s="10"/>
      <c r="M328" s="10">
        <v>1</v>
      </c>
      <c r="N328" s="10"/>
      <c r="O328" s="6">
        <f t="shared" si="20"/>
        <v>1</v>
      </c>
      <c r="P328" s="10">
        <f t="shared" si="21"/>
        <v>1</v>
      </c>
      <c r="Q328" s="10">
        <f t="shared" si="22"/>
        <v>0</v>
      </c>
      <c r="R328" s="10">
        <f t="shared" si="23"/>
        <v>0</v>
      </c>
      <c r="S328" s="6"/>
      <c r="T328" s="6"/>
      <c r="U328" s="6"/>
      <c r="V328" s="6"/>
      <c r="W328" s="6"/>
      <c r="X328" s="6"/>
      <c r="Y328" s="6"/>
      <c r="Z328" s="9" t="s">
        <v>186</v>
      </c>
    </row>
    <row r="329" spans="1:26">
      <c r="A329" s="2" t="s">
        <v>511</v>
      </c>
      <c r="B329" s="6">
        <v>0.51</v>
      </c>
      <c r="C329" s="4" t="s">
        <v>510</v>
      </c>
      <c r="D329" s="8" t="s">
        <v>510</v>
      </c>
      <c r="E329" s="6" t="s">
        <v>638</v>
      </c>
      <c r="F329" s="6" t="s">
        <v>558</v>
      </c>
      <c r="G329" s="6" t="s">
        <v>12</v>
      </c>
      <c r="H329" s="6"/>
      <c r="I329" s="6"/>
      <c r="J329" s="10"/>
      <c r="K329" s="10">
        <v>1</v>
      </c>
      <c r="L329" s="10"/>
      <c r="M329" s="10"/>
      <c r="N329" s="10"/>
      <c r="O329" s="6">
        <f t="shared" si="20"/>
        <v>1</v>
      </c>
      <c r="P329" s="10">
        <f t="shared" si="21"/>
        <v>1</v>
      </c>
      <c r="Q329" s="10">
        <f t="shared" si="22"/>
        <v>0</v>
      </c>
      <c r="R329" s="10">
        <f t="shared" si="23"/>
        <v>0</v>
      </c>
      <c r="S329" s="6"/>
      <c r="T329" s="6"/>
      <c r="U329" s="6"/>
      <c r="V329" s="6"/>
      <c r="W329" s="6"/>
      <c r="X329" s="6">
        <v>1</v>
      </c>
      <c r="Y329" s="6"/>
      <c r="Z329" s="9" t="s">
        <v>189</v>
      </c>
    </row>
    <row r="330" spans="1:26">
      <c r="A330" s="2" t="s">
        <v>492</v>
      </c>
      <c r="B330" s="7">
        <v>11.5</v>
      </c>
      <c r="C330" s="4" t="s">
        <v>238</v>
      </c>
      <c r="D330" s="8" t="s">
        <v>238</v>
      </c>
      <c r="E330" s="6" t="s">
        <v>638</v>
      </c>
      <c r="F330" s="6" t="s">
        <v>558</v>
      </c>
      <c r="G330" s="6" t="s">
        <v>12</v>
      </c>
      <c r="H330" s="6"/>
      <c r="I330" s="6"/>
      <c r="J330" s="10"/>
      <c r="K330" s="10">
        <v>1</v>
      </c>
      <c r="L330" s="10"/>
      <c r="M330" s="10"/>
      <c r="N330" s="10"/>
      <c r="O330" s="6">
        <f t="shared" si="20"/>
        <v>1</v>
      </c>
      <c r="P330" s="10">
        <f t="shared" si="21"/>
        <v>1</v>
      </c>
      <c r="Q330" s="10">
        <f t="shared" si="22"/>
        <v>0</v>
      </c>
      <c r="R330" s="10">
        <f t="shared" si="23"/>
        <v>0</v>
      </c>
      <c r="S330" s="6"/>
      <c r="T330" s="6"/>
      <c r="U330" s="6"/>
      <c r="V330" s="6"/>
      <c r="W330" s="6"/>
      <c r="X330" s="6"/>
      <c r="Y330" s="6"/>
      <c r="Z330" s="9" t="s">
        <v>633</v>
      </c>
    </row>
    <row r="331" spans="1:26">
      <c r="A331" s="2" t="s">
        <v>1060</v>
      </c>
      <c r="D331" s="4" t="s">
        <v>1051</v>
      </c>
      <c r="G331" s="1" t="s">
        <v>12</v>
      </c>
      <c r="K331" s="5">
        <v>1</v>
      </c>
      <c r="O331" s="6">
        <f t="shared" si="20"/>
        <v>1</v>
      </c>
      <c r="P331" s="10">
        <f t="shared" si="21"/>
        <v>1</v>
      </c>
      <c r="Q331" s="10">
        <f t="shared" si="22"/>
        <v>0</v>
      </c>
      <c r="R331" s="10">
        <f t="shared" si="23"/>
        <v>0</v>
      </c>
      <c r="Z331" s="9" t="s">
        <v>174</v>
      </c>
    </row>
    <row r="332" spans="1:26">
      <c r="A332" s="2" t="s">
        <v>1062</v>
      </c>
      <c r="D332" s="4" t="s">
        <v>1051</v>
      </c>
      <c r="K332" s="5">
        <v>1</v>
      </c>
      <c r="O332" s="6">
        <f t="shared" si="20"/>
        <v>1</v>
      </c>
      <c r="P332" s="10">
        <f t="shared" si="21"/>
        <v>0</v>
      </c>
      <c r="Q332" s="10">
        <f t="shared" si="22"/>
        <v>0</v>
      </c>
      <c r="R332" s="10">
        <f t="shared" si="23"/>
        <v>0</v>
      </c>
      <c r="Z332" s="9" t="s">
        <v>176</v>
      </c>
    </row>
    <row r="333" spans="1:26">
      <c r="A333" s="2" t="s">
        <v>1050</v>
      </c>
      <c r="D333" s="4" t="s">
        <v>1051</v>
      </c>
      <c r="K333" s="5">
        <v>1</v>
      </c>
      <c r="O333" s="6">
        <f t="shared" si="20"/>
        <v>1</v>
      </c>
      <c r="P333" s="10">
        <f t="shared" si="21"/>
        <v>0</v>
      </c>
      <c r="Q333" s="10">
        <f t="shared" si="22"/>
        <v>0</v>
      </c>
      <c r="R333" s="10">
        <f t="shared" si="23"/>
        <v>0</v>
      </c>
      <c r="S333" s="1" t="s">
        <v>1081</v>
      </c>
      <c r="Z333" s="9" t="s">
        <v>168</v>
      </c>
    </row>
    <row r="334" spans="1:26">
      <c r="A334" s="2" t="s">
        <v>748</v>
      </c>
      <c r="C334" s="4" t="s">
        <v>749</v>
      </c>
      <c r="D334" s="8" t="s">
        <v>997</v>
      </c>
      <c r="G334" s="1" t="s">
        <v>7</v>
      </c>
      <c r="K334" s="5">
        <v>1</v>
      </c>
      <c r="O334" s="6">
        <f t="shared" si="20"/>
        <v>1</v>
      </c>
      <c r="P334" s="10">
        <f t="shared" si="21"/>
        <v>0</v>
      </c>
      <c r="Q334" s="10">
        <f t="shared" si="22"/>
        <v>1</v>
      </c>
      <c r="R334" s="10">
        <f t="shared" si="23"/>
        <v>0</v>
      </c>
      <c r="Z334" s="9" t="s">
        <v>169</v>
      </c>
    </row>
    <row r="335" spans="1:26">
      <c r="A335" s="2" t="s">
        <v>1052</v>
      </c>
      <c r="D335" s="4" t="s">
        <v>1051</v>
      </c>
      <c r="G335" s="1" t="s">
        <v>7</v>
      </c>
      <c r="K335" s="5">
        <v>1</v>
      </c>
      <c r="O335" s="6">
        <f t="shared" si="20"/>
        <v>1</v>
      </c>
      <c r="P335" s="10">
        <f t="shared" si="21"/>
        <v>0</v>
      </c>
      <c r="Q335" s="10">
        <f t="shared" si="22"/>
        <v>1</v>
      </c>
      <c r="R335" s="10">
        <f t="shared" si="23"/>
        <v>0</v>
      </c>
      <c r="Z335" s="9" t="s">
        <v>170</v>
      </c>
    </row>
    <row r="336" spans="1:26">
      <c r="A336" s="9" t="s">
        <v>1004</v>
      </c>
      <c r="C336" s="8" t="s">
        <v>97</v>
      </c>
      <c r="D336" s="8" t="s">
        <v>97</v>
      </c>
      <c r="G336" s="1" t="s">
        <v>7</v>
      </c>
      <c r="K336" s="5">
        <v>1</v>
      </c>
      <c r="O336" s="6">
        <f t="shared" si="20"/>
        <v>1</v>
      </c>
      <c r="P336" s="10">
        <f t="shared" si="21"/>
        <v>0</v>
      </c>
      <c r="Q336" s="10">
        <f t="shared" si="22"/>
        <v>1</v>
      </c>
      <c r="R336" s="10">
        <f t="shared" si="23"/>
        <v>0</v>
      </c>
      <c r="Z336" s="9" t="s">
        <v>170</v>
      </c>
    </row>
    <row r="337" spans="1:26">
      <c r="A337" s="2" t="s">
        <v>11</v>
      </c>
      <c r="D337" s="4" t="s">
        <v>1051</v>
      </c>
      <c r="G337" s="1" t="s">
        <v>12</v>
      </c>
      <c r="K337" s="5">
        <v>1</v>
      </c>
      <c r="O337" s="6">
        <f t="shared" si="20"/>
        <v>1</v>
      </c>
      <c r="P337" s="10">
        <f t="shared" si="21"/>
        <v>1</v>
      </c>
      <c r="Q337" s="10">
        <f t="shared" si="22"/>
        <v>0</v>
      </c>
      <c r="R337" s="10">
        <f t="shared" si="23"/>
        <v>0</v>
      </c>
      <c r="Z337" s="9" t="s">
        <v>170</v>
      </c>
    </row>
    <row r="338" spans="1:26">
      <c r="A338" s="9" t="s">
        <v>1005</v>
      </c>
      <c r="C338" s="8" t="s">
        <v>97</v>
      </c>
      <c r="D338" s="8" t="s">
        <v>97</v>
      </c>
      <c r="G338" s="1" t="s">
        <v>7</v>
      </c>
      <c r="K338" s="5">
        <v>1</v>
      </c>
      <c r="O338" s="6">
        <f t="shared" si="20"/>
        <v>1</v>
      </c>
      <c r="P338" s="10">
        <f t="shared" si="21"/>
        <v>0</v>
      </c>
      <c r="Q338" s="10">
        <f t="shared" si="22"/>
        <v>1</v>
      </c>
      <c r="R338" s="10">
        <f t="shared" si="23"/>
        <v>0</v>
      </c>
      <c r="Z338" s="9" t="s">
        <v>170</v>
      </c>
    </row>
    <row r="339" spans="1:26">
      <c r="A339" s="9" t="s">
        <v>1006</v>
      </c>
      <c r="C339" s="8" t="s">
        <v>97</v>
      </c>
      <c r="D339" s="8" t="s">
        <v>97</v>
      </c>
      <c r="G339" s="1" t="s">
        <v>7</v>
      </c>
      <c r="K339" s="5">
        <v>1</v>
      </c>
      <c r="O339" s="6">
        <f t="shared" si="20"/>
        <v>1</v>
      </c>
      <c r="P339" s="10">
        <f t="shared" si="21"/>
        <v>0</v>
      </c>
      <c r="Q339" s="10">
        <f t="shared" si="22"/>
        <v>1</v>
      </c>
      <c r="R339" s="10">
        <f t="shared" si="23"/>
        <v>0</v>
      </c>
      <c r="Z339" s="9" t="s">
        <v>170</v>
      </c>
    </row>
    <row r="340" spans="1:26">
      <c r="A340" s="2" t="s">
        <v>1054</v>
      </c>
      <c r="D340" s="4" t="s">
        <v>1051</v>
      </c>
      <c r="G340" s="1" t="s">
        <v>12</v>
      </c>
      <c r="K340" s="5">
        <v>1</v>
      </c>
      <c r="O340" s="6">
        <f t="shared" si="20"/>
        <v>1</v>
      </c>
      <c r="P340" s="10">
        <f t="shared" si="21"/>
        <v>1</v>
      </c>
      <c r="Q340" s="10">
        <f t="shared" si="22"/>
        <v>0</v>
      </c>
      <c r="R340" s="10">
        <f t="shared" si="23"/>
        <v>0</v>
      </c>
      <c r="Z340" s="9" t="s">
        <v>235</v>
      </c>
    </row>
    <row r="341" spans="1:26">
      <c r="A341" s="2" t="s">
        <v>1055</v>
      </c>
      <c r="D341" s="4" t="s">
        <v>1051</v>
      </c>
      <c r="G341" s="1" t="s">
        <v>12</v>
      </c>
      <c r="L341" s="5">
        <v>1</v>
      </c>
      <c r="O341" s="6">
        <f t="shared" si="20"/>
        <v>1</v>
      </c>
      <c r="P341" s="10">
        <f t="shared" si="21"/>
        <v>1</v>
      </c>
      <c r="Q341" s="10">
        <f t="shared" si="22"/>
        <v>0</v>
      </c>
      <c r="R341" s="10">
        <f t="shared" si="23"/>
        <v>0</v>
      </c>
      <c r="Z341" s="9" t="s">
        <v>235</v>
      </c>
    </row>
    <row r="342" spans="1:26">
      <c r="A342" s="2" t="s">
        <v>1012</v>
      </c>
      <c r="B342" s="1">
        <v>8.27</v>
      </c>
      <c r="C342" s="4" t="s">
        <v>1013</v>
      </c>
      <c r="D342" s="4" t="s">
        <v>1013</v>
      </c>
      <c r="G342" s="1" t="s">
        <v>7</v>
      </c>
      <c r="K342" s="5">
        <v>1</v>
      </c>
      <c r="O342" s="6">
        <f t="shared" si="20"/>
        <v>1</v>
      </c>
      <c r="P342" s="10">
        <f t="shared" si="21"/>
        <v>0</v>
      </c>
      <c r="Q342" s="10">
        <f t="shared" si="22"/>
        <v>1</v>
      </c>
      <c r="R342" s="10">
        <f t="shared" si="23"/>
        <v>0</v>
      </c>
      <c r="Z342" s="9" t="s">
        <v>235</v>
      </c>
    </row>
    <row r="343" spans="1:26">
      <c r="A343" s="2" t="s">
        <v>1057</v>
      </c>
      <c r="D343" s="4" t="s">
        <v>1051</v>
      </c>
      <c r="G343" s="1" t="s">
        <v>7</v>
      </c>
      <c r="K343" s="5">
        <v>1</v>
      </c>
      <c r="O343" s="6">
        <f t="shared" si="20"/>
        <v>1</v>
      </c>
      <c r="P343" s="10">
        <f t="shared" si="21"/>
        <v>0</v>
      </c>
      <c r="Q343" s="10">
        <f t="shared" si="22"/>
        <v>1</v>
      </c>
      <c r="R343" s="10">
        <f t="shared" si="23"/>
        <v>0</v>
      </c>
      <c r="Z343" s="9" t="s">
        <v>235</v>
      </c>
    </row>
    <row r="344" spans="1:26">
      <c r="A344" s="2" t="s">
        <v>1014</v>
      </c>
      <c r="C344" s="4" t="s">
        <v>97</v>
      </c>
      <c r="D344" s="4" t="s">
        <v>97</v>
      </c>
      <c r="G344" s="1" t="s">
        <v>12</v>
      </c>
      <c r="K344" s="5">
        <v>1</v>
      </c>
      <c r="O344" s="6">
        <f t="shared" si="20"/>
        <v>1</v>
      </c>
      <c r="P344" s="10">
        <f t="shared" si="21"/>
        <v>1</v>
      </c>
      <c r="Q344" s="10">
        <f t="shared" si="22"/>
        <v>0</v>
      </c>
      <c r="R344" s="10">
        <f t="shared" si="23"/>
        <v>0</v>
      </c>
      <c r="Z344" s="9" t="s">
        <v>236</v>
      </c>
    </row>
    <row r="345" spans="1:26">
      <c r="A345" s="2" t="s">
        <v>786</v>
      </c>
      <c r="C345" s="4" t="s">
        <v>749</v>
      </c>
      <c r="D345" s="8" t="s">
        <v>997</v>
      </c>
      <c r="G345" s="1" t="s">
        <v>7</v>
      </c>
      <c r="K345" s="5">
        <v>1</v>
      </c>
      <c r="O345" s="6">
        <f t="shared" si="20"/>
        <v>1</v>
      </c>
      <c r="P345" s="10">
        <f t="shared" si="21"/>
        <v>0</v>
      </c>
      <c r="Q345" s="10">
        <f t="shared" si="22"/>
        <v>1</v>
      </c>
      <c r="R345" s="10">
        <f t="shared" si="23"/>
        <v>0</v>
      </c>
      <c r="Z345" s="9" t="s">
        <v>236</v>
      </c>
    </row>
    <row r="346" spans="1:26">
      <c r="A346" s="2" t="s">
        <v>786</v>
      </c>
      <c r="C346" s="4" t="s">
        <v>749</v>
      </c>
      <c r="D346" s="8" t="s">
        <v>997</v>
      </c>
      <c r="G346" s="1" t="s">
        <v>7</v>
      </c>
      <c r="K346" s="5">
        <v>1</v>
      </c>
      <c r="O346" s="6">
        <f t="shared" si="20"/>
        <v>1</v>
      </c>
      <c r="P346" s="10">
        <f t="shared" si="21"/>
        <v>0</v>
      </c>
      <c r="Q346" s="10">
        <f t="shared" si="22"/>
        <v>1</v>
      </c>
      <c r="R346" s="10">
        <f t="shared" si="23"/>
        <v>0</v>
      </c>
      <c r="Z346" s="9" t="s">
        <v>236</v>
      </c>
    </row>
    <row r="347" spans="1:26">
      <c r="A347" s="2" t="s">
        <v>1058</v>
      </c>
      <c r="D347" s="4" t="s">
        <v>1051</v>
      </c>
      <c r="G347" s="1" t="s">
        <v>7</v>
      </c>
      <c r="K347" s="5">
        <v>1</v>
      </c>
      <c r="O347" s="6">
        <f t="shared" si="20"/>
        <v>1</v>
      </c>
      <c r="P347" s="10">
        <f t="shared" si="21"/>
        <v>0</v>
      </c>
      <c r="Q347" s="10">
        <f t="shared" si="22"/>
        <v>1</v>
      </c>
      <c r="R347" s="10">
        <f t="shared" si="23"/>
        <v>0</v>
      </c>
      <c r="Z347" s="9" t="s">
        <v>236</v>
      </c>
    </row>
    <row r="348" spans="1:26">
      <c r="A348" s="2" t="s">
        <v>1017</v>
      </c>
      <c r="C348" s="4" t="s">
        <v>97</v>
      </c>
      <c r="D348" s="4" t="s">
        <v>97</v>
      </c>
      <c r="G348" s="1" t="s">
        <v>7</v>
      </c>
      <c r="K348" s="5">
        <v>1</v>
      </c>
      <c r="O348" s="6">
        <f t="shared" si="20"/>
        <v>1</v>
      </c>
      <c r="P348" s="10">
        <f t="shared" si="21"/>
        <v>0</v>
      </c>
      <c r="Q348" s="10">
        <f t="shared" si="22"/>
        <v>1</v>
      </c>
      <c r="R348" s="10">
        <f t="shared" si="23"/>
        <v>0</v>
      </c>
      <c r="Z348" s="9" t="s">
        <v>236</v>
      </c>
    </row>
    <row r="349" spans="1:26">
      <c r="A349" s="2" t="s">
        <v>1018</v>
      </c>
      <c r="C349" s="4" t="s">
        <v>97</v>
      </c>
      <c r="D349" s="4" t="s">
        <v>97</v>
      </c>
      <c r="G349" s="1" t="s">
        <v>7</v>
      </c>
      <c r="K349" s="5">
        <v>1</v>
      </c>
      <c r="O349" s="6">
        <f t="shared" si="20"/>
        <v>1</v>
      </c>
      <c r="P349" s="10">
        <f t="shared" si="21"/>
        <v>0</v>
      </c>
      <c r="Q349" s="10">
        <f t="shared" si="22"/>
        <v>1</v>
      </c>
      <c r="R349" s="10">
        <f t="shared" si="23"/>
        <v>0</v>
      </c>
      <c r="Z349" s="9" t="s">
        <v>236</v>
      </c>
    </row>
    <row r="350" spans="1:26">
      <c r="A350" s="2" t="s">
        <v>1105</v>
      </c>
      <c r="B350" s="1">
        <v>6.34</v>
      </c>
      <c r="D350" s="4" t="s">
        <v>1013</v>
      </c>
      <c r="G350" s="1" t="s">
        <v>7</v>
      </c>
      <c r="K350" s="5">
        <v>1</v>
      </c>
      <c r="O350" s="6">
        <f t="shared" si="20"/>
        <v>1</v>
      </c>
      <c r="P350" s="10">
        <f t="shared" si="21"/>
        <v>0</v>
      </c>
      <c r="Q350" s="10">
        <f t="shared" si="22"/>
        <v>1</v>
      </c>
      <c r="R350" s="10">
        <f t="shared" si="23"/>
        <v>0</v>
      </c>
      <c r="Z350" s="9" t="s">
        <v>236</v>
      </c>
    </row>
    <row r="351" spans="1:26">
      <c r="A351" s="2" t="s">
        <v>794</v>
      </c>
      <c r="B351" s="1">
        <v>6.57</v>
      </c>
      <c r="C351" s="4" t="s">
        <v>756</v>
      </c>
      <c r="D351" s="8" t="s">
        <v>283</v>
      </c>
      <c r="G351" s="1" t="s">
        <v>7</v>
      </c>
      <c r="K351" s="5">
        <v>1</v>
      </c>
      <c r="O351" s="6">
        <f t="shared" si="20"/>
        <v>1</v>
      </c>
      <c r="P351" s="10">
        <f t="shared" si="21"/>
        <v>0</v>
      </c>
      <c r="Q351" s="10">
        <f t="shared" si="22"/>
        <v>1</v>
      </c>
      <c r="R351" s="10">
        <f t="shared" si="23"/>
        <v>0</v>
      </c>
      <c r="Z351" s="9" t="s">
        <v>236</v>
      </c>
    </row>
    <row r="352" spans="1:26">
      <c r="A352" s="2" t="s">
        <v>797</v>
      </c>
      <c r="C352" s="4" t="s">
        <v>798</v>
      </c>
      <c r="D352" s="8" t="s">
        <v>997</v>
      </c>
      <c r="G352" s="1" t="s">
        <v>7</v>
      </c>
      <c r="K352" s="5">
        <v>1</v>
      </c>
      <c r="O352" s="6">
        <f t="shared" si="20"/>
        <v>1</v>
      </c>
      <c r="P352" s="10">
        <f t="shared" si="21"/>
        <v>0</v>
      </c>
      <c r="Q352" s="10">
        <f t="shared" si="22"/>
        <v>1</v>
      </c>
      <c r="R352" s="10">
        <f t="shared" si="23"/>
        <v>0</v>
      </c>
      <c r="Z352" s="9" t="s">
        <v>171</v>
      </c>
    </row>
    <row r="353" spans="1:26">
      <c r="A353" s="2" t="s">
        <v>799</v>
      </c>
      <c r="C353" s="4" t="s">
        <v>800</v>
      </c>
      <c r="D353" s="8" t="s">
        <v>997</v>
      </c>
      <c r="G353" s="1" t="s">
        <v>7</v>
      </c>
      <c r="K353" s="5">
        <v>1</v>
      </c>
      <c r="O353" s="6">
        <f t="shared" si="20"/>
        <v>1</v>
      </c>
      <c r="P353" s="10">
        <f t="shared" si="21"/>
        <v>0</v>
      </c>
      <c r="Q353" s="10">
        <f t="shared" si="22"/>
        <v>1</v>
      </c>
      <c r="R353" s="10">
        <f t="shared" si="23"/>
        <v>0</v>
      </c>
      <c r="Z353" s="9" t="s">
        <v>171</v>
      </c>
    </row>
    <row r="354" spans="1:26">
      <c r="A354" s="2" t="s">
        <v>1059</v>
      </c>
      <c r="D354" s="4" t="s">
        <v>1051</v>
      </c>
      <c r="G354" s="1" t="s">
        <v>7</v>
      </c>
      <c r="K354" s="5">
        <v>1</v>
      </c>
      <c r="O354" s="6">
        <f t="shared" si="20"/>
        <v>1</v>
      </c>
      <c r="P354" s="10">
        <f t="shared" si="21"/>
        <v>0</v>
      </c>
      <c r="Q354" s="10">
        <f t="shared" si="22"/>
        <v>1</v>
      </c>
      <c r="R354" s="10">
        <f t="shared" si="23"/>
        <v>0</v>
      </c>
      <c r="S354" s="1" t="s">
        <v>1081</v>
      </c>
      <c r="Z354" s="9" t="s">
        <v>171</v>
      </c>
    </row>
    <row r="355" spans="1:26">
      <c r="A355" s="2" t="s">
        <v>1059</v>
      </c>
      <c r="D355" s="4" t="s">
        <v>1051</v>
      </c>
      <c r="G355" s="1" t="s">
        <v>7</v>
      </c>
      <c r="K355" s="5">
        <v>1</v>
      </c>
      <c r="O355" s="6">
        <f t="shared" si="20"/>
        <v>1</v>
      </c>
      <c r="P355" s="10">
        <f t="shared" si="21"/>
        <v>0</v>
      </c>
      <c r="Q355" s="10">
        <f t="shared" si="22"/>
        <v>1</v>
      </c>
      <c r="R355" s="10">
        <f t="shared" si="23"/>
        <v>0</v>
      </c>
      <c r="S355" s="1" t="s">
        <v>1081</v>
      </c>
      <c r="Z355" s="9" t="s">
        <v>171</v>
      </c>
    </row>
    <row r="356" spans="1:26">
      <c r="A356" s="2" t="s">
        <v>26</v>
      </c>
      <c r="C356" s="4" t="s">
        <v>801</v>
      </c>
      <c r="D356" s="8" t="s">
        <v>997</v>
      </c>
      <c r="G356" s="1" t="s">
        <v>7</v>
      </c>
      <c r="K356" s="5">
        <v>1</v>
      </c>
      <c r="O356" s="6">
        <f t="shared" si="20"/>
        <v>1</v>
      </c>
      <c r="P356" s="10">
        <f t="shared" si="21"/>
        <v>0</v>
      </c>
      <c r="Q356" s="10">
        <f t="shared" si="22"/>
        <v>1</v>
      </c>
      <c r="R356" s="10">
        <f t="shared" si="23"/>
        <v>0</v>
      </c>
      <c r="Z356" s="9" t="s">
        <v>171</v>
      </c>
    </row>
    <row r="357" spans="1:26">
      <c r="A357" s="2" t="s">
        <v>805</v>
      </c>
      <c r="C357" s="4" t="s">
        <v>800</v>
      </c>
      <c r="D357" s="8" t="s">
        <v>997</v>
      </c>
      <c r="G357" s="1" t="s">
        <v>7</v>
      </c>
      <c r="K357" s="5">
        <v>1</v>
      </c>
      <c r="O357" s="6">
        <f t="shared" si="20"/>
        <v>1</v>
      </c>
      <c r="P357" s="10">
        <f t="shared" si="21"/>
        <v>0</v>
      </c>
      <c r="Q357" s="10">
        <f t="shared" si="22"/>
        <v>1</v>
      </c>
      <c r="R357" s="10">
        <f t="shared" si="23"/>
        <v>0</v>
      </c>
      <c r="Z357" s="9" t="s">
        <v>171</v>
      </c>
    </row>
    <row r="358" spans="1:26">
      <c r="A358" s="2" t="s">
        <v>806</v>
      </c>
      <c r="C358" s="4" t="s">
        <v>800</v>
      </c>
      <c r="D358" s="8" t="s">
        <v>997</v>
      </c>
      <c r="F358" s="4"/>
      <c r="G358" s="1" t="s">
        <v>7</v>
      </c>
      <c r="H358" s="4"/>
      <c r="K358" s="5">
        <v>1</v>
      </c>
      <c r="O358" s="6">
        <f t="shared" si="20"/>
        <v>1</v>
      </c>
      <c r="P358" s="10">
        <f t="shared" si="21"/>
        <v>0</v>
      </c>
      <c r="Q358" s="10">
        <f t="shared" si="22"/>
        <v>1</v>
      </c>
      <c r="R358" s="10">
        <f t="shared" si="23"/>
        <v>0</v>
      </c>
      <c r="S358" s="13"/>
      <c r="T358" s="13"/>
      <c r="Z358" s="9" t="s">
        <v>171</v>
      </c>
    </row>
    <row r="359" spans="1:26">
      <c r="A359" s="2" t="s">
        <v>1022</v>
      </c>
      <c r="B359" s="1">
        <v>9.31</v>
      </c>
      <c r="C359" s="4" t="s">
        <v>1013</v>
      </c>
      <c r="D359" s="4" t="s">
        <v>1013</v>
      </c>
      <c r="G359" s="1" t="s">
        <v>17</v>
      </c>
      <c r="K359" s="5">
        <v>1</v>
      </c>
      <c r="O359" s="6">
        <f t="shared" si="20"/>
        <v>1</v>
      </c>
      <c r="P359" s="10">
        <f t="shared" si="21"/>
        <v>0</v>
      </c>
      <c r="Q359" s="10">
        <f t="shared" si="22"/>
        <v>0</v>
      </c>
      <c r="R359" s="10">
        <f t="shared" si="23"/>
        <v>1</v>
      </c>
      <c r="Z359" s="9" t="s">
        <v>171</v>
      </c>
    </row>
    <row r="360" spans="1:26">
      <c r="A360" s="2" t="s">
        <v>821</v>
      </c>
      <c r="B360" s="1">
        <v>0.25</v>
      </c>
      <c r="C360" s="4" t="s">
        <v>972</v>
      </c>
      <c r="D360" s="8" t="s">
        <v>999</v>
      </c>
      <c r="E360" s="6" t="s">
        <v>637</v>
      </c>
      <c r="G360" s="1" t="s">
        <v>7</v>
      </c>
      <c r="K360" s="5">
        <v>1</v>
      </c>
      <c r="O360" s="6">
        <f t="shared" si="20"/>
        <v>1</v>
      </c>
      <c r="P360" s="10">
        <f t="shared" si="21"/>
        <v>0</v>
      </c>
      <c r="Q360" s="10">
        <f t="shared" si="22"/>
        <v>1</v>
      </c>
      <c r="R360" s="10">
        <f t="shared" si="23"/>
        <v>0</v>
      </c>
      <c r="Z360" s="9" t="s">
        <v>174</v>
      </c>
    </row>
    <row r="361" spans="1:26">
      <c r="A361" s="2" t="s">
        <v>1063</v>
      </c>
      <c r="D361" s="4" t="s">
        <v>1051</v>
      </c>
      <c r="G361" s="1" t="s">
        <v>7</v>
      </c>
      <c r="K361" s="5">
        <v>1</v>
      </c>
      <c r="O361" s="6">
        <f t="shared" si="20"/>
        <v>1</v>
      </c>
      <c r="P361" s="10">
        <f t="shared" si="21"/>
        <v>0</v>
      </c>
      <c r="Q361" s="10">
        <f t="shared" si="22"/>
        <v>1</v>
      </c>
      <c r="R361" s="10">
        <f t="shared" si="23"/>
        <v>0</v>
      </c>
      <c r="Z361" s="9" t="s">
        <v>176</v>
      </c>
    </row>
    <row r="362" spans="1:26">
      <c r="A362" s="2" t="s">
        <v>824</v>
      </c>
      <c r="C362" s="4" t="s">
        <v>749</v>
      </c>
      <c r="D362" s="8" t="s">
        <v>997</v>
      </c>
      <c r="F362" s="4"/>
      <c r="G362" s="1" t="s">
        <v>7</v>
      </c>
      <c r="K362" s="5">
        <v>1</v>
      </c>
      <c r="O362" s="6">
        <f t="shared" si="20"/>
        <v>1</v>
      </c>
      <c r="P362" s="10">
        <f t="shared" si="21"/>
        <v>0</v>
      </c>
      <c r="Q362" s="10">
        <f t="shared" si="22"/>
        <v>1</v>
      </c>
      <c r="R362" s="10">
        <f t="shared" si="23"/>
        <v>0</v>
      </c>
      <c r="S362" s="13"/>
      <c r="T362" s="13"/>
      <c r="Z362" s="9" t="s">
        <v>176</v>
      </c>
    </row>
    <row r="363" spans="1:26">
      <c r="A363" s="2" t="s">
        <v>824</v>
      </c>
      <c r="D363" s="4" t="s">
        <v>1051</v>
      </c>
      <c r="G363" s="1" t="s">
        <v>7</v>
      </c>
      <c r="K363" s="5">
        <v>1</v>
      </c>
      <c r="O363" s="6">
        <f t="shared" si="20"/>
        <v>1</v>
      </c>
      <c r="P363" s="10">
        <f t="shared" si="21"/>
        <v>0</v>
      </c>
      <c r="Q363" s="10">
        <f t="shared" si="22"/>
        <v>1</v>
      </c>
      <c r="R363" s="10">
        <f t="shared" si="23"/>
        <v>0</v>
      </c>
      <c r="Z363" s="9" t="s">
        <v>176</v>
      </c>
    </row>
    <row r="364" spans="1:26">
      <c r="A364" s="2" t="s">
        <v>1023</v>
      </c>
      <c r="C364" s="4" t="s">
        <v>97</v>
      </c>
      <c r="D364" s="4" t="s">
        <v>97</v>
      </c>
      <c r="M364" s="5">
        <v>1</v>
      </c>
      <c r="O364" s="6">
        <f t="shared" si="20"/>
        <v>1</v>
      </c>
      <c r="P364" s="10">
        <f t="shared" si="21"/>
        <v>0</v>
      </c>
      <c r="Q364" s="10">
        <f t="shared" si="22"/>
        <v>0</v>
      </c>
      <c r="R364" s="10">
        <f t="shared" si="23"/>
        <v>0</v>
      </c>
      <c r="Z364" s="9" t="s">
        <v>176</v>
      </c>
    </row>
    <row r="365" spans="1:26">
      <c r="A365" s="2" t="s">
        <v>1024</v>
      </c>
      <c r="C365" s="4" t="s">
        <v>97</v>
      </c>
      <c r="D365" s="4" t="s">
        <v>97</v>
      </c>
      <c r="M365" s="5">
        <v>1</v>
      </c>
      <c r="O365" s="6">
        <f t="shared" si="20"/>
        <v>1</v>
      </c>
      <c r="P365" s="10">
        <f t="shared" si="21"/>
        <v>0</v>
      </c>
      <c r="Q365" s="10">
        <f t="shared" si="22"/>
        <v>0</v>
      </c>
      <c r="R365" s="10">
        <f t="shared" si="23"/>
        <v>0</v>
      </c>
      <c r="Z365" s="9" t="s">
        <v>176</v>
      </c>
    </row>
    <row r="366" spans="1:26">
      <c r="A366" s="2" t="s">
        <v>1025</v>
      </c>
      <c r="C366" s="4" t="s">
        <v>97</v>
      </c>
      <c r="D366" s="4" t="s">
        <v>97</v>
      </c>
      <c r="G366" s="1" t="s">
        <v>7</v>
      </c>
      <c r="K366" s="5">
        <v>1</v>
      </c>
      <c r="O366" s="6">
        <f t="shared" si="20"/>
        <v>1</v>
      </c>
      <c r="P366" s="10">
        <f t="shared" si="21"/>
        <v>0</v>
      </c>
      <c r="Q366" s="10">
        <f t="shared" si="22"/>
        <v>1</v>
      </c>
      <c r="R366" s="10">
        <f t="shared" si="23"/>
        <v>0</v>
      </c>
      <c r="Z366" s="9" t="s">
        <v>176</v>
      </c>
    </row>
    <row r="367" spans="1:26">
      <c r="A367" s="2" t="s">
        <v>2375</v>
      </c>
      <c r="B367" s="6">
        <v>22.2</v>
      </c>
      <c r="C367" s="4" t="s">
        <v>984</v>
      </c>
      <c r="D367" s="8" t="s">
        <v>305</v>
      </c>
      <c r="F367" s="6"/>
      <c r="G367" s="6" t="s">
        <v>7</v>
      </c>
      <c r="H367" s="6"/>
      <c r="I367" s="6"/>
      <c r="J367" s="10"/>
      <c r="K367" s="10">
        <v>1</v>
      </c>
      <c r="L367" s="10"/>
      <c r="M367" s="10"/>
      <c r="N367" s="10"/>
      <c r="O367" s="6">
        <f t="shared" si="20"/>
        <v>1</v>
      </c>
      <c r="P367" s="10">
        <f t="shared" si="21"/>
        <v>0</v>
      </c>
      <c r="Q367" s="10">
        <f t="shared" si="22"/>
        <v>1</v>
      </c>
      <c r="R367" s="10">
        <f t="shared" si="23"/>
        <v>0</v>
      </c>
      <c r="S367" s="6"/>
      <c r="T367" s="6"/>
      <c r="U367" s="6"/>
      <c r="V367" s="6"/>
      <c r="W367" s="10"/>
      <c r="X367" s="6"/>
      <c r="Y367" s="6"/>
      <c r="Z367" s="9" t="s">
        <v>176</v>
      </c>
    </row>
    <row r="368" spans="1:26">
      <c r="A368" s="2" t="s">
        <v>1026</v>
      </c>
      <c r="C368" s="4" t="s">
        <v>97</v>
      </c>
      <c r="D368" s="4" t="s">
        <v>97</v>
      </c>
      <c r="M368" s="5">
        <v>1</v>
      </c>
      <c r="O368" s="6">
        <f t="shared" si="20"/>
        <v>1</v>
      </c>
      <c r="P368" s="10">
        <f t="shared" si="21"/>
        <v>0</v>
      </c>
      <c r="Q368" s="10">
        <f t="shared" si="22"/>
        <v>0</v>
      </c>
      <c r="R368" s="10">
        <f t="shared" si="23"/>
        <v>0</v>
      </c>
      <c r="Z368" s="9" t="s">
        <v>177</v>
      </c>
    </row>
    <row r="369" spans="1:26">
      <c r="A369" s="2" t="s">
        <v>850</v>
      </c>
      <c r="C369" s="4" t="s">
        <v>97</v>
      </c>
      <c r="D369" s="4" t="s">
        <v>97</v>
      </c>
      <c r="G369" s="1" t="s">
        <v>7</v>
      </c>
      <c r="K369" s="5">
        <v>1</v>
      </c>
      <c r="O369" s="6">
        <f t="shared" si="20"/>
        <v>1</v>
      </c>
      <c r="P369" s="10">
        <f t="shared" si="21"/>
        <v>0</v>
      </c>
      <c r="Q369" s="10">
        <f t="shared" si="22"/>
        <v>1</v>
      </c>
      <c r="R369" s="10">
        <f t="shared" si="23"/>
        <v>0</v>
      </c>
      <c r="Z369" s="9" t="s">
        <v>179</v>
      </c>
    </row>
    <row r="370" spans="1:26">
      <c r="A370" s="2" t="s">
        <v>850</v>
      </c>
      <c r="B370" s="1">
        <v>1.59</v>
      </c>
      <c r="C370" s="4" t="s">
        <v>851</v>
      </c>
      <c r="D370" s="8" t="s">
        <v>1000</v>
      </c>
      <c r="G370" s="1" t="s">
        <v>12</v>
      </c>
      <c r="K370" s="5">
        <v>1</v>
      </c>
      <c r="O370" s="6">
        <f t="shared" si="20"/>
        <v>1</v>
      </c>
      <c r="P370" s="10">
        <f t="shared" si="21"/>
        <v>1</v>
      </c>
      <c r="Q370" s="10">
        <f t="shared" si="22"/>
        <v>0</v>
      </c>
      <c r="R370" s="10">
        <f t="shared" si="23"/>
        <v>0</v>
      </c>
      <c r="Z370" s="9" t="s">
        <v>179</v>
      </c>
    </row>
    <row r="371" spans="1:26">
      <c r="A371" s="2" t="s">
        <v>855</v>
      </c>
      <c r="C371" s="4" t="s">
        <v>856</v>
      </c>
      <c r="D371" s="8" t="s">
        <v>1001</v>
      </c>
      <c r="G371" s="1" t="s">
        <v>12</v>
      </c>
      <c r="K371" s="5">
        <v>1</v>
      </c>
      <c r="O371" s="6">
        <f t="shared" si="20"/>
        <v>1</v>
      </c>
      <c r="P371" s="10">
        <f t="shared" si="21"/>
        <v>1</v>
      </c>
      <c r="Q371" s="10">
        <f t="shared" si="22"/>
        <v>0</v>
      </c>
      <c r="R371" s="10">
        <f t="shared" si="23"/>
        <v>0</v>
      </c>
      <c r="Z371" s="9" t="s">
        <v>231</v>
      </c>
    </row>
    <row r="372" spans="1:26">
      <c r="A372" s="2" t="s">
        <v>860</v>
      </c>
      <c r="C372" s="4" t="s">
        <v>801</v>
      </c>
      <c r="D372" s="8" t="s">
        <v>997</v>
      </c>
      <c r="F372" s="8"/>
      <c r="G372" s="6" t="s">
        <v>7</v>
      </c>
      <c r="K372" s="5">
        <v>1</v>
      </c>
      <c r="O372" s="6">
        <f t="shared" si="20"/>
        <v>1</v>
      </c>
      <c r="P372" s="10">
        <f t="shared" si="21"/>
        <v>0</v>
      </c>
      <c r="Q372" s="10">
        <f t="shared" si="22"/>
        <v>1</v>
      </c>
      <c r="R372" s="10">
        <f t="shared" si="23"/>
        <v>0</v>
      </c>
      <c r="Z372" s="9" t="s">
        <v>180</v>
      </c>
    </row>
    <row r="373" spans="1:26">
      <c r="A373" s="2" t="s">
        <v>1027</v>
      </c>
      <c r="C373" s="4" t="s">
        <v>97</v>
      </c>
      <c r="D373" s="4" t="s">
        <v>97</v>
      </c>
      <c r="G373" s="1" t="s">
        <v>7</v>
      </c>
      <c r="K373" s="5">
        <v>1</v>
      </c>
      <c r="O373" s="6">
        <f t="shared" si="20"/>
        <v>1</v>
      </c>
      <c r="P373" s="10">
        <f t="shared" si="21"/>
        <v>0</v>
      </c>
      <c r="Q373" s="10">
        <f t="shared" si="22"/>
        <v>1</v>
      </c>
      <c r="R373" s="10">
        <f t="shared" si="23"/>
        <v>0</v>
      </c>
      <c r="Z373" s="9" t="s">
        <v>180</v>
      </c>
    </row>
    <row r="374" spans="1:26">
      <c r="A374" s="2" t="s">
        <v>863</v>
      </c>
      <c r="C374" s="4" t="s">
        <v>800</v>
      </c>
      <c r="D374" s="8" t="s">
        <v>997</v>
      </c>
      <c r="E374" s="21"/>
      <c r="F374" s="8"/>
      <c r="G374" s="6" t="s">
        <v>7</v>
      </c>
      <c r="K374" s="5">
        <v>1</v>
      </c>
      <c r="O374" s="6">
        <f t="shared" si="20"/>
        <v>1</v>
      </c>
      <c r="P374" s="10">
        <f t="shared" si="21"/>
        <v>0</v>
      </c>
      <c r="Q374" s="10">
        <f t="shared" si="22"/>
        <v>1</v>
      </c>
      <c r="R374" s="10">
        <f t="shared" si="23"/>
        <v>0</v>
      </c>
      <c r="Z374" s="9" t="s">
        <v>180</v>
      </c>
    </row>
    <row r="375" spans="1:26">
      <c r="A375" s="2" t="s">
        <v>1064</v>
      </c>
      <c r="D375" s="4" t="s">
        <v>1051</v>
      </c>
      <c r="G375" s="1" t="s">
        <v>12</v>
      </c>
      <c r="K375" s="5">
        <v>1</v>
      </c>
      <c r="O375" s="6">
        <f t="shared" si="20"/>
        <v>1</v>
      </c>
      <c r="P375" s="10">
        <f t="shared" si="21"/>
        <v>1</v>
      </c>
      <c r="Q375" s="10">
        <f t="shared" si="22"/>
        <v>0</v>
      </c>
      <c r="R375" s="10">
        <f t="shared" si="23"/>
        <v>0</v>
      </c>
      <c r="Z375" s="9" t="s">
        <v>180</v>
      </c>
    </row>
    <row r="376" spans="1:26">
      <c r="A376" s="2" t="s">
        <v>868</v>
      </c>
      <c r="B376" s="1">
        <v>2.36</v>
      </c>
      <c r="C376" s="4" t="s">
        <v>869</v>
      </c>
      <c r="D376" s="8" t="s">
        <v>1002</v>
      </c>
      <c r="G376" s="1" t="s">
        <v>7</v>
      </c>
      <c r="K376" s="5">
        <v>1</v>
      </c>
      <c r="O376" s="6">
        <f t="shared" si="20"/>
        <v>1</v>
      </c>
      <c r="P376" s="10">
        <f t="shared" si="21"/>
        <v>0</v>
      </c>
      <c r="Q376" s="10">
        <f t="shared" si="22"/>
        <v>1</v>
      </c>
      <c r="R376" s="10">
        <f t="shared" si="23"/>
        <v>0</v>
      </c>
      <c r="Z376" s="9" t="s">
        <v>181</v>
      </c>
    </row>
    <row r="377" spans="1:26">
      <c r="A377" s="2" t="s">
        <v>1106</v>
      </c>
      <c r="B377" s="1">
        <v>9.26</v>
      </c>
      <c r="D377" s="4" t="s">
        <v>1021</v>
      </c>
      <c r="G377" s="1" t="s">
        <v>7</v>
      </c>
      <c r="K377" s="5">
        <v>1</v>
      </c>
      <c r="O377" s="6">
        <f t="shared" si="20"/>
        <v>1</v>
      </c>
      <c r="P377" s="10">
        <f t="shared" si="21"/>
        <v>0</v>
      </c>
      <c r="Q377" s="10">
        <f t="shared" si="22"/>
        <v>1</v>
      </c>
      <c r="R377" s="10">
        <f t="shared" si="23"/>
        <v>0</v>
      </c>
      <c r="Z377" s="9" t="s">
        <v>181</v>
      </c>
    </row>
    <row r="378" spans="1:26">
      <c r="A378" s="2" t="s">
        <v>1065</v>
      </c>
      <c r="D378" s="4" t="s">
        <v>1051</v>
      </c>
      <c r="G378" s="1" t="s">
        <v>7</v>
      </c>
      <c r="K378" s="5">
        <v>1</v>
      </c>
      <c r="O378" s="6">
        <f t="shared" si="20"/>
        <v>1</v>
      </c>
      <c r="P378" s="10">
        <f t="shared" si="21"/>
        <v>0</v>
      </c>
      <c r="Q378" s="10">
        <f t="shared" si="22"/>
        <v>1</v>
      </c>
      <c r="R378" s="10">
        <f t="shared" si="23"/>
        <v>0</v>
      </c>
      <c r="S378" s="1" t="s">
        <v>1081</v>
      </c>
      <c r="Z378" s="9" t="s">
        <v>181</v>
      </c>
    </row>
    <row r="379" spans="1:26">
      <c r="A379" s="2" t="s">
        <v>618</v>
      </c>
      <c r="B379" s="1">
        <v>0.13</v>
      </c>
      <c r="D379" s="4" t="s">
        <v>1013</v>
      </c>
      <c r="G379" s="1" t="s">
        <v>7</v>
      </c>
      <c r="K379" s="5">
        <v>1</v>
      </c>
      <c r="O379" s="6">
        <f t="shared" si="20"/>
        <v>1</v>
      </c>
      <c r="P379" s="10">
        <f t="shared" si="21"/>
        <v>0</v>
      </c>
      <c r="Q379" s="10">
        <f t="shared" si="22"/>
        <v>1</v>
      </c>
      <c r="R379" s="10">
        <f t="shared" si="23"/>
        <v>0</v>
      </c>
      <c r="Z379" s="9" t="s">
        <v>182</v>
      </c>
    </row>
    <row r="380" spans="1:26">
      <c r="A380" s="2" t="s">
        <v>1104</v>
      </c>
      <c r="B380" s="1">
        <v>0.16</v>
      </c>
      <c r="D380" s="4" t="s">
        <v>1013</v>
      </c>
      <c r="G380" s="1" t="s">
        <v>7</v>
      </c>
      <c r="K380" s="5">
        <v>1</v>
      </c>
      <c r="O380" s="6">
        <f t="shared" si="20"/>
        <v>1</v>
      </c>
      <c r="P380" s="10">
        <f t="shared" si="21"/>
        <v>0</v>
      </c>
      <c r="Q380" s="10">
        <f t="shared" si="22"/>
        <v>1</v>
      </c>
      <c r="R380" s="10">
        <f t="shared" si="23"/>
        <v>0</v>
      </c>
      <c r="Z380" s="9" t="s">
        <v>182</v>
      </c>
    </row>
    <row r="381" spans="1:26">
      <c r="A381" s="2" t="s">
        <v>872</v>
      </c>
      <c r="C381" s="4" t="s">
        <v>990</v>
      </c>
      <c r="D381" s="8" t="s">
        <v>997</v>
      </c>
      <c r="F381" s="8"/>
      <c r="G381" s="6" t="s">
        <v>7</v>
      </c>
      <c r="K381" s="5">
        <v>1</v>
      </c>
      <c r="O381" s="6">
        <f t="shared" si="20"/>
        <v>1</v>
      </c>
      <c r="P381" s="10">
        <f t="shared" si="21"/>
        <v>0</v>
      </c>
      <c r="Q381" s="10">
        <f t="shared" si="22"/>
        <v>1</v>
      </c>
      <c r="R381" s="10">
        <f t="shared" si="23"/>
        <v>0</v>
      </c>
      <c r="Z381" s="9" t="s">
        <v>182</v>
      </c>
    </row>
    <row r="382" spans="1:26">
      <c r="A382" s="2" t="s">
        <v>94</v>
      </c>
      <c r="B382" s="1">
        <v>0.26</v>
      </c>
      <c r="D382" s="4" t="s">
        <v>1021</v>
      </c>
      <c r="G382" s="1" t="s">
        <v>7</v>
      </c>
      <c r="K382" s="5">
        <v>1</v>
      </c>
      <c r="O382" s="6">
        <f t="shared" si="20"/>
        <v>1</v>
      </c>
      <c r="P382" s="10">
        <f t="shared" si="21"/>
        <v>0</v>
      </c>
      <c r="Q382" s="10">
        <f t="shared" si="22"/>
        <v>1</v>
      </c>
      <c r="R382" s="10">
        <f t="shared" si="23"/>
        <v>0</v>
      </c>
      <c r="Z382" s="9" t="s">
        <v>184</v>
      </c>
    </row>
    <row r="383" spans="1:26">
      <c r="A383" s="2" t="s">
        <v>479</v>
      </c>
      <c r="C383" s="4" t="s">
        <v>800</v>
      </c>
      <c r="D383" s="8" t="s">
        <v>997</v>
      </c>
      <c r="F383" s="8"/>
      <c r="G383" s="6" t="s">
        <v>7</v>
      </c>
      <c r="H383" s="1" t="s">
        <v>2</v>
      </c>
      <c r="I383" s="1" t="s">
        <v>7</v>
      </c>
      <c r="K383" s="5">
        <v>1</v>
      </c>
      <c r="O383" s="6">
        <f t="shared" si="20"/>
        <v>1</v>
      </c>
      <c r="P383" s="10">
        <f t="shared" si="21"/>
        <v>0</v>
      </c>
      <c r="Q383" s="10">
        <f t="shared" si="22"/>
        <v>1</v>
      </c>
      <c r="R383" s="10">
        <f t="shared" si="23"/>
        <v>0</v>
      </c>
      <c r="Z383" s="9" t="s">
        <v>316</v>
      </c>
    </row>
    <row r="384" spans="1:26">
      <c r="A384" s="2" t="s">
        <v>1028</v>
      </c>
      <c r="C384" s="4" t="s">
        <v>97</v>
      </c>
      <c r="D384" s="4" t="s">
        <v>97</v>
      </c>
      <c r="M384" s="5">
        <v>1</v>
      </c>
      <c r="O384" s="6">
        <f t="shared" si="20"/>
        <v>1</v>
      </c>
      <c r="P384" s="10">
        <f t="shared" si="21"/>
        <v>0</v>
      </c>
      <c r="Q384" s="10">
        <f t="shared" si="22"/>
        <v>0</v>
      </c>
      <c r="R384" s="10">
        <f t="shared" si="23"/>
        <v>0</v>
      </c>
      <c r="Z384" s="9" t="s">
        <v>316</v>
      </c>
    </row>
    <row r="385" spans="1:26">
      <c r="A385" s="2" t="s">
        <v>896</v>
      </c>
      <c r="C385" s="4" t="s">
        <v>97</v>
      </c>
      <c r="D385" s="4" t="s">
        <v>97</v>
      </c>
      <c r="M385" s="5">
        <v>1</v>
      </c>
      <c r="O385" s="6">
        <f t="shared" si="20"/>
        <v>1</v>
      </c>
      <c r="P385" s="10">
        <f t="shared" si="21"/>
        <v>0</v>
      </c>
      <c r="Q385" s="10">
        <f t="shared" si="22"/>
        <v>0</v>
      </c>
      <c r="R385" s="10">
        <f t="shared" si="23"/>
        <v>0</v>
      </c>
      <c r="Z385" s="9" t="s">
        <v>316</v>
      </c>
    </row>
    <row r="386" spans="1:26">
      <c r="A386" s="2" t="s">
        <v>1066</v>
      </c>
      <c r="D386" s="4" t="s">
        <v>1051</v>
      </c>
      <c r="G386" s="1" t="s">
        <v>7</v>
      </c>
      <c r="M386" s="5">
        <v>1</v>
      </c>
      <c r="O386" s="6">
        <f t="shared" ref="O386:O424" si="24">COUNT(J386:M386)</f>
        <v>1</v>
      </c>
      <c r="P386" s="10">
        <f t="shared" ref="P386:P424" si="25">COUNTIF(G386,"=te")</f>
        <v>0</v>
      </c>
      <c r="Q386" s="10">
        <f t="shared" ref="Q386:Q424" si="26">COUNTIF(G386,"=ma")</f>
        <v>1</v>
      </c>
      <c r="R386" s="10">
        <f t="shared" ref="R386:R424" si="27">COUNTIF(G386,"=f")+COUNTIF(G386,"=fa")</f>
        <v>0</v>
      </c>
      <c r="Z386" s="9" t="s">
        <v>316</v>
      </c>
    </row>
    <row r="387" spans="1:26">
      <c r="A387" s="2" t="s">
        <v>897</v>
      </c>
      <c r="C387" s="4" t="s">
        <v>749</v>
      </c>
      <c r="D387" s="8" t="s">
        <v>997</v>
      </c>
      <c r="F387" s="8"/>
      <c r="G387" s="6" t="s">
        <v>7</v>
      </c>
      <c r="K387" s="5">
        <v>1</v>
      </c>
      <c r="O387" s="6">
        <f t="shared" si="24"/>
        <v>1</v>
      </c>
      <c r="P387" s="10">
        <f t="shared" si="25"/>
        <v>0</v>
      </c>
      <c r="Q387" s="10">
        <f t="shared" si="26"/>
        <v>1</v>
      </c>
      <c r="R387" s="10">
        <f t="shared" si="27"/>
        <v>0</v>
      </c>
      <c r="Z387" s="9" t="s">
        <v>232</v>
      </c>
    </row>
    <row r="388" spans="1:26">
      <c r="A388" s="2" t="s">
        <v>1029</v>
      </c>
      <c r="C388" s="4" t="s">
        <v>97</v>
      </c>
      <c r="D388" s="4" t="s">
        <v>97</v>
      </c>
      <c r="G388" s="1" t="s">
        <v>7</v>
      </c>
      <c r="K388" s="5">
        <v>1</v>
      </c>
      <c r="O388" s="6">
        <f t="shared" si="24"/>
        <v>1</v>
      </c>
      <c r="P388" s="10">
        <f t="shared" si="25"/>
        <v>0</v>
      </c>
      <c r="Q388" s="10">
        <f t="shared" si="26"/>
        <v>1</v>
      </c>
      <c r="R388" s="10">
        <f t="shared" si="27"/>
        <v>0</v>
      </c>
      <c r="Z388" s="9" t="s">
        <v>232</v>
      </c>
    </row>
    <row r="389" spans="1:26">
      <c r="A389" s="2" t="s">
        <v>1030</v>
      </c>
      <c r="C389" s="4" t="s">
        <v>97</v>
      </c>
      <c r="D389" s="4" t="s">
        <v>97</v>
      </c>
      <c r="G389" s="1" t="s">
        <v>12</v>
      </c>
      <c r="M389" s="5">
        <v>1</v>
      </c>
      <c r="O389" s="6">
        <f t="shared" si="24"/>
        <v>1</v>
      </c>
      <c r="P389" s="10">
        <f t="shared" si="25"/>
        <v>1</v>
      </c>
      <c r="Q389" s="10">
        <f t="shared" si="26"/>
        <v>0</v>
      </c>
      <c r="R389" s="10">
        <f t="shared" si="27"/>
        <v>0</v>
      </c>
      <c r="Z389" s="9" t="s">
        <v>232</v>
      </c>
    </row>
    <row r="390" spans="1:26">
      <c r="A390" s="2" t="s">
        <v>900</v>
      </c>
      <c r="C390" s="4" t="s">
        <v>801</v>
      </c>
      <c r="D390" s="8" t="s">
        <v>997</v>
      </c>
      <c r="F390" s="8"/>
      <c r="G390" s="6" t="s">
        <v>7</v>
      </c>
      <c r="K390" s="5">
        <v>1</v>
      </c>
      <c r="O390" s="6">
        <f t="shared" si="24"/>
        <v>1</v>
      </c>
      <c r="P390" s="10">
        <f t="shared" si="25"/>
        <v>0</v>
      </c>
      <c r="Q390" s="10">
        <f t="shared" si="26"/>
        <v>1</v>
      </c>
      <c r="R390" s="10">
        <f t="shared" si="27"/>
        <v>0</v>
      </c>
      <c r="Z390" s="9" t="s">
        <v>232</v>
      </c>
    </row>
    <row r="391" spans="1:26">
      <c r="A391" s="2" t="s">
        <v>1031</v>
      </c>
      <c r="C391" s="4" t="s">
        <v>97</v>
      </c>
      <c r="D391" s="4" t="s">
        <v>97</v>
      </c>
      <c r="G391" s="1" t="s">
        <v>12</v>
      </c>
      <c r="K391" s="5">
        <v>1</v>
      </c>
      <c r="O391" s="6">
        <f t="shared" si="24"/>
        <v>1</v>
      </c>
      <c r="P391" s="10">
        <f t="shared" si="25"/>
        <v>1</v>
      </c>
      <c r="Q391" s="10">
        <f t="shared" si="26"/>
        <v>0</v>
      </c>
      <c r="R391" s="10">
        <f t="shared" si="27"/>
        <v>0</v>
      </c>
      <c r="Z391" s="9" t="s">
        <v>232</v>
      </c>
    </row>
    <row r="392" spans="1:26">
      <c r="A392" s="2" t="s">
        <v>1032</v>
      </c>
      <c r="C392" s="4" t="s">
        <v>1033</v>
      </c>
      <c r="D392" s="4" t="s">
        <v>1033</v>
      </c>
      <c r="M392" s="5">
        <v>1</v>
      </c>
      <c r="O392" s="6">
        <f t="shared" si="24"/>
        <v>1</v>
      </c>
      <c r="P392" s="10">
        <f t="shared" si="25"/>
        <v>0</v>
      </c>
      <c r="Q392" s="10">
        <f t="shared" si="26"/>
        <v>0</v>
      </c>
      <c r="R392" s="10">
        <f t="shared" si="27"/>
        <v>0</v>
      </c>
      <c r="Z392" s="9" t="s">
        <v>232</v>
      </c>
    </row>
    <row r="393" spans="1:26">
      <c r="A393" s="2" t="s">
        <v>667</v>
      </c>
      <c r="D393" s="4" t="s">
        <v>1051</v>
      </c>
      <c r="G393" s="1" t="s">
        <v>12</v>
      </c>
      <c r="K393" s="5">
        <v>1</v>
      </c>
      <c r="O393" s="6">
        <f t="shared" si="24"/>
        <v>1</v>
      </c>
      <c r="P393" s="10">
        <f t="shared" si="25"/>
        <v>1</v>
      </c>
      <c r="Q393" s="10">
        <f t="shared" si="26"/>
        <v>0</v>
      </c>
      <c r="R393" s="10">
        <f t="shared" si="27"/>
        <v>0</v>
      </c>
      <c r="Z393" s="9" t="s">
        <v>232</v>
      </c>
    </row>
    <row r="394" spans="1:26">
      <c r="A394" s="2" t="s">
        <v>904</v>
      </c>
      <c r="C394" s="4" t="s">
        <v>749</v>
      </c>
      <c r="D394" s="8" t="s">
        <v>997</v>
      </c>
      <c r="G394" s="6" t="s">
        <v>7</v>
      </c>
      <c r="K394" s="5">
        <v>1</v>
      </c>
      <c r="O394" s="6">
        <f t="shared" si="24"/>
        <v>1</v>
      </c>
      <c r="P394" s="10">
        <f t="shared" si="25"/>
        <v>0</v>
      </c>
      <c r="Q394" s="10">
        <f t="shared" si="26"/>
        <v>1</v>
      </c>
      <c r="R394" s="10">
        <f t="shared" si="27"/>
        <v>0</v>
      </c>
      <c r="Z394" s="9" t="s">
        <v>185</v>
      </c>
    </row>
    <row r="395" spans="1:26">
      <c r="A395" s="2" t="s">
        <v>905</v>
      </c>
      <c r="C395" s="4" t="s">
        <v>749</v>
      </c>
      <c r="D395" s="8" t="s">
        <v>997</v>
      </c>
      <c r="G395" s="6" t="s">
        <v>7</v>
      </c>
      <c r="K395" s="5">
        <v>1</v>
      </c>
      <c r="O395" s="6">
        <f t="shared" si="24"/>
        <v>1</v>
      </c>
      <c r="P395" s="10">
        <f t="shared" si="25"/>
        <v>0</v>
      </c>
      <c r="Q395" s="10">
        <f t="shared" si="26"/>
        <v>1</v>
      </c>
      <c r="R395" s="10">
        <f t="shared" si="27"/>
        <v>0</v>
      </c>
      <c r="Z395" s="9" t="s">
        <v>185</v>
      </c>
    </row>
    <row r="396" spans="1:26">
      <c r="A396" s="2" t="s">
        <v>1034</v>
      </c>
      <c r="C396" s="4" t="s">
        <v>97</v>
      </c>
      <c r="D396" s="4" t="s">
        <v>97</v>
      </c>
      <c r="G396" s="1" t="s">
        <v>7</v>
      </c>
      <c r="K396" s="5">
        <v>1</v>
      </c>
      <c r="O396" s="6">
        <f t="shared" si="24"/>
        <v>1</v>
      </c>
      <c r="P396" s="10">
        <f t="shared" si="25"/>
        <v>0</v>
      </c>
      <c r="Q396" s="10">
        <f t="shared" si="26"/>
        <v>1</v>
      </c>
      <c r="R396" s="10">
        <f t="shared" si="27"/>
        <v>0</v>
      </c>
      <c r="Z396" s="9" t="s">
        <v>185</v>
      </c>
    </row>
    <row r="397" spans="1:26">
      <c r="A397" s="2" t="s">
        <v>908</v>
      </c>
      <c r="C397" s="4" t="s">
        <v>990</v>
      </c>
      <c r="D397" s="8" t="s">
        <v>997</v>
      </c>
      <c r="G397" s="6" t="s">
        <v>7</v>
      </c>
      <c r="K397" s="5">
        <v>1</v>
      </c>
      <c r="O397" s="6">
        <f t="shared" si="24"/>
        <v>1</v>
      </c>
      <c r="P397" s="10">
        <f t="shared" si="25"/>
        <v>0</v>
      </c>
      <c r="Q397" s="10">
        <f t="shared" si="26"/>
        <v>1</v>
      </c>
      <c r="R397" s="10">
        <f t="shared" si="27"/>
        <v>0</v>
      </c>
      <c r="Z397" s="9" t="s">
        <v>185</v>
      </c>
    </row>
    <row r="398" spans="1:26">
      <c r="A398" s="2" t="s">
        <v>913</v>
      </c>
      <c r="B398" s="1">
        <v>0.17</v>
      </c>
      <c r="C398" s="4" t="s">
        <v>914</v>
      </c>
      <c r="D398" s="8" t="s">
        <v>297</v>
      </c>
      <c r="M398" s="5">
        <v>1</v>
      </c>
      <c r="O398" s="6">
        <f t="shared" si="24"/>
        <v>1</v>
      </c>
      <c r="P398" s="10">
        <f t="shared" si="25"/>
        <v>0</v>
      </c>
      <c r="Q398" s="10">
        <f t="shared" si="26"/>
        <v>0</v>
      </c>
      <c r="R398" s="10">
        <f t="shared" si="27"/>
        <v>0</v>
      </c>
      <c r="Z398" s="9" t="s">
        <v>186</v>
      </c>
    </row>
    <row r="399" spans="1:26">
      <c r="A399" s="2" t="s">
        <v>1067</v>
      </c>
      <c r="D399" s="4" t="s">
        <v>1051</v>
      </c>
      <c r="G399" s="1" t="s">
        <v>12</v>
      </c>
      <c r="K399" s="5">
        <v>1</v>
      </c>
      <c r="O399" s="6">
        <f t="shared" si="24"/>
        <v>1</v>
      </c>
      <c r="P399" s="10">
        <f t="shared" si="25"/>
        <v>1</v>
      </c>
      <c r="Q399" s="10">
        <f t="shared" si="26"/>
        <v>0</v>
      </c>
      <c r="R399" s="10">
        <f t="shared" si="27"/>
        <v>0</v>
      </c>
      <c r="Z399" s="9" t="s">
        <v>186</v>
      </c>
    </row>
    <row r="400" spans="1:26">
      <c r="A400" s="2" t="s">
        <v>1068</v>
      </c>
      <c r="D400" s="4" t="s">
        <v>1051</v>
      </c>
      <c r="G400" s="1" t="s">
        <v>12</v>
      </c>
      <c r="M400" s="5">
        <v>1</v>
      </c>
      <c r="O400" s="6">
        <f t="shared" si="24"/>
        <v>1</v>
      </c>
      <c r="P400" s="10">
        <f t="shared" si="25"/>
        <v>1</v>
      </c>
      <c r="Q400" s="10">
        <f t="shared" si="26"/>
        <v>0</v>
      </c>
      <c r="R400" s="10">
        <f t="shared" si="27"/>
        <v>0</v>
      </c>
      <c r="Z400" s="9" t="s">
        <v>186</v>
      </c>
    </row>
    <row r="401" spans="1:26">
      <c r="A401" s="2" t="s">
        <v>916</v>
      </c>
      <c r="C401" s="4" t="s">
        <v>749</v>
      </c>
      <c r="D401" s="8" t="s">
        <v>997</v>
      </c>
      <c r="G401" s="6" t="s">
        <v>7</v>
      </c>
      <c r="M401" s="5">
        <v>1</v>
      </c>
      <c r="O401" s="6">
        <f t="shared" si="24"/>
        <v>1</v>
      </c>
      <c r="P401" s="10">
        <f t="shared" si="25"/>
        <v>0</v>
      </c>
      <c r="Q401" s="10">
        <f t="shared" si="26"/>
        <v>1</v>
      </c>
      <c r="R401" s="10">
        <f t="shared" si="27"/>
        <v>0</v>
      </c>
      <c r="Z401" s="9" t="s">
        <v>186</v>
      </c>
    </row>
    <row r="402" spans="1:26">
      <c r="A402" s="2" t="s">
        <v>917</v>
      </c>
      <c r="C402" s="4" t="s">
        <v>990</v>
      </c>
      <c r="D402" s="8" t="s">
        <v>997</v>
      </c>
      <c r="G402" s="6" t="s">
        <v>7</v>
      </c>
      <c r="K402" s="5">
        <v>1</v>
      </c>
      <c r="O402" s="6">
        <f t="shared" si="24"/>
        <v>1</v>
      </c>
      <c r="P402" s="10">
        <f t="shared" si="25"/>
        <v>0</v>
      </c>
      <c r="Q402" s="10">
        <f t="shared" si="26"/>
        <v>1</v>
      </c>
      <c r="R402" s="10">
        <f t="shared" si="27"/>
        <v>0</v>
      </c>
      <c r="Z402" s="9" t="s">
        <v>186</v>
      </c>
    </row>
    <row r="403" spans="1:26">
      <c r="A403" s="2" t="s">
        <v>917</v>
      </c>
      <c r="B403" s="1">
        <v>3.06</v>
      </c>
      <c r="D403" s="4" t="s">
        <v>1021</v>
      </c>
      <c r="G403" s="1" t="s">
        <v>7</v>
      </c>
      <c r="K403" s="5">
        <v>1</v>
      </c>
      <c r="O403" s="6">
        <f t="shared" si="24"/>
        <v>1</v>
      </c>
      <c r="P403" s="10">
        <f t="shared" si="25"/>
        <v>0</v>
      </c>
      <c r="Q403" s="10">
        <f t="shared" si="26"/>
        <v>1</v>
      </c>
      <c r="R403" s="10">
        <f t="shared" si="27"/>
        <v>0</v>
      </c>
      <c r="Z403" s="9" t="s">
        <v>186</v>
      </c>
    </row>
    <row r="404" spans="1:26">
      <c r="A404" s="2" t="s">
        <v>1036</v>
      </c>
      <c r="C404" s="4" t="s">
        <v>97</v>
      </c>
      <c r="D404" s="4" t="s">
        <v>97</v>
      </c>
      <c r="M404" s="5">
        <v>1</v>
      </c>
      <c r="O404" s="6">
        <f t="shared" si="24"/>
        <v>1</v>
      </c>
      <c r="P404" s="10">
        <f t="shared" si="25"/>
        <v>0</v>
      </c>
      <c r="Q404" s="10">
        <f t="shared" si="26"/>
        <v>0</v>
      </c>
      <c r="R404" s="10">
        <f t="shared" si="27"/>
        <v>0</v>
      </c>
      <c r="Z404" s="9" t="s">
        <v>187</v>
      </c>
    </row>
    <row r="405" spans="1:26">
      <c r="A405" s="2" t="s">
        <v>919</v>
      </c>
      <c r="C405" s="4" t="s">
        <v>749</v>
      </c>
      <c r="D405" s="8" t="s">
        <v>997</v>
      </c>
      <c r="G405" s="6" t="s">
        <v>7</v>
      </c>
      <c r="K405" s="5">
        <v>1</v>
      </c>
      <c r="O405" s="6">
        <f t="shared" si="24"/>
        <v>1</v>
      </c>
      <c r="P405" s="10">
        <f t="shared" si="25"/>
        <v>0</v>
      </c>
      <c r="Q405" s="10">
        <f t="shared" si="26"/>
        <v>1</v>
      </c>
      <c r="R405" s="10">
        <f t="shared" si="27"/>
        <v>0</v>
      </c>
      <c r="Z405" s="9" t="s">
        <v>188</v>
      </c>
    </row>
    <row r="406" spans="1:26">
      <c r="A406" s="2" t="s">
        <v>1069</v>
      </c>
      <c r="D406" s="4" t="s">
        <v>1051</v>
      </c>
      <c r="G406" s="1" t="s">
        <v>7</v>
      </c>
      <c r="K406" s="5">
        <v>1</v>
      </c>
      <c r="O406" s="6">
        <f t="shared" si="24"/>
        <v>1</v>
      </c>
      <c r="P406" s="10">
        <f t="shared" si="25"/>
        <v>0</v>
      </c>
      <c r="Q406" s="10">
        <f t="shared" si="26"/>
        <v>1</v>
      </c>
      <c r="R406" s="10">
        <f t="shared" si="27"/>
        <v>0</v>
      </c>
      <c r="Z406" s="9" t="s">
        <v>188</v>
      </c>
    </row>
    <row r="407" spans="1:26">
      <c r="A407" s="2" t="s">
        <v>1070</v>
      </c>
      <c r="D407" s="4" t="s">
        <v>1051</v>
      </c>
      <c r="G407" s="1" t="s">
        <v>12</v>
      </c>
      <c r="K407" s="5">
        <v>1</v>
      </c>
      <c r="O407" s="6">
        <f t="shared" si="24"/>
        <v>1</v>
      </c>
      <c r="P407" s="10">
        <f t="shared" si="25"/>
        <v>1</v>
      </c>
      <c r="Q407" s="10">
        <f t="shared" si="26"/>
        <v>0</v>
      </c>
      <c r="R407" s="10">
        <f t="shared" si="27"/>
        <v>0</v>
      </c>
      <c r="Z407" s="9" t="s">
        <v>188</v>
      </c>
    </row>
    <row r="408" spans="1:26">
      <c r="A408" s="2" t="s">
        <v>1037</v>
      </c>
      <c r="C408" s="4" t="s">
        <v>97</v>
      </c>
      <c r="D408" s="4" t="s">
        <v>97</v>
      </c>
      <c r="G408" s="1" t="s">
        <v>12</v>
      </c>
      <c r="K408" s="5">
        <v>1</v>
      </c>
      <c r="O408" s="6">
        <f t="shared" si="24"/>
        <v>1</v>
      </c>
      <c r="P408" s="10">
        <f t="shared" si="25"/>
        <v>1</v>
      </c>
      <c r="Q408" s="10">
        <f t="shared" si="26"/>
        <v>0</v>
      </c>
      <c r="R408" s="10">
        <f t="shared" si="27"/>
        <v>0</v>
      </c>
      <c r="Z408" s="9" t="s">
        <v>188</v>
      </c>
    </row>
    <row r="409" spans="1:26">
      <c r="A409" s="2" t="s">
        <v>1071</v>
      </c>
      <c r="D409" s="4" t="s">
        <v>1051</v>
      </c>
      <c r="G409" s="1" t="s">
        <v>7</v>
      </c>
      <c r="K409" s="5">
        <v>1</v>
      </c>
      <c r="O409" s="6">
        <f t="shared" si="24"/>
        <v>1</v>
      </c>
      <c r="P409" s="10">
        <f t="shared" si="25"/>
        <v>0</v>
      </c>
      <c r="Q409" s="10">
        <f t="shared" si="26"/>
        <v>1</v>
      </c>
      <c r="R409" s="10">
        <f t="shared" si="27"/>
        <v>0</v>
      </c>
      <c r="S409" s="1" t="s">
        <v>1081</v>
      </c>
      <c r="Z409" s="9" t="s">
        <v>189</v>
      </c>
    </row>
    <row r="410" spans="1:26">
      <c r="A410" s="2" t="s">
        <v>929</v>
      </c>
      <c r="B410" s="3">
        <v>0.1</v>
      </c>
      <c r="C410" s="4" t="s">
        <v>930</v>
      </c>
      <c r="D410" s="8" t="s">
        <v>1003</v>
      </c>
      <c r="M410" s="5">
        <v>1</v>
      </c>
      <c r="O410" s="6">
        <f t="shared" si="24"/>
        <v>1</v>
      </c>
      <c r="P410" s="10">
        <f t="shared" si="25"/>
        <v>0</v>
      </c>
      <c r="Q410" s="10">
        <f t="shared" si="26"/>
        <v>0</v>
      </c>
      <c r="R410" s="10">
        <f t="shared" si="27"/>
        <v>0</v>
      </c>
      <c r="Z410" s="9" t="s">
        <v>191</v>
      </c>
    </row>
    <row r="411" spans="1:26">
      <c r="A411" s="2" t="s">
        <v>936</v>
      </c>
      <c r="C411" s="4" t="s">
        <v>749</v>
      </c>
      <c r="D411" s="8" t="s">
        <v>997</v>
      </c>
      <c r="G411" s="6" t="s">
        <v>7</v>
      </c>
      <c r="K411" s="5">
        <v>1</v>
      </c>
      <c r="O411" s="6">
        <f t="shared" si="24"/>
        <v>1</v>
      </c>
      <c r="P411" s="10">
        <f t="shared" si="25"/>
        <v>0</v>
      </c>
      <c r="Q411" s="10">
        <f t="shared" si="26"/>
        <v>1</v>
      </c>
      <c r="R411" s="10">
        <f t="shared" si="27"/>
        <v>0</v>
      </c>
      <c r="Z411" s="9" t="s">
        <v>191</v>
      </c>
    </row>
    <row r="412" spans="1:26">
      <c r="A412" s="2" t="s">
        <v>1072</v>
      </c>
      <c r="D412" s="4" t="s">
        <v>1051</v>
      </c>
      <c r="G412" s="1" t="s">
        <v>7</v>
      </c>
      <c r="K412" s="5">
        <v>1</v>
      </c>
      <c r="O412" s="6">
        <f t="shared" si="24"/>
        <v>1</v>
      </c>
      <c r="P412" s="10">
        <f t="shared" si="25"/>
        <v>0</v>
      </c>
      <c r="Q412" s="10">
        <f t="shared" si="26"/>
        <v>1</v>
      </c>
      <c r="R412" s="10">
        <f t="shared" si="27"/>
        <v>0</v>
      </c>
      <c r="S412" s="1" t="s">
        <v>1081</v>
      </c>
      <c r="Z412" s="9" t="s">
        <v>192</v>
      </c>
    </row>
    <row r="413" spans="1:26">
      <c r="A413" s="2" t="s">
        <v>1073</v>
      </c>
      <c r="D413" s="4" t="s">
        <v>1051</v>
      </c>
      <c r="G413" s="1" t="s">
        <v>7</v>
      </c>
      <c r="K413" s="5">
        <v>1</v>
      </c>
      <c r="O413" s="6">
        <f t="shared" si="24"/>
        <v>1</v>
      </c>
      <c r="P413" s="10">
        <f t="shared" si="25"/>
        <v>0</v>
      </c>
      <c r="Q413" s="10">
        <f t="shared" si="26"/>
        <v>1</v>
      </c>
      <c r="R413" s="10">
        <f t="shared" si="27"/>
        <v>0</v>
      </c>
      <c r="S413" s="1" t="s">
        <v>1081</v>
      </c>
      <c r="Z413" s="9" t="s">
        <v>192</v>
      </c>
    </row>
    <row r="414" spans="1:26">
      <c r="A414" s="2" t="s">
        <v>941</v>
      </c>
      <c r="B414" s="1">
        <v>4.05</v>
      </c>
      <c r="C414" s="4" t="s">
        <v>942</v>
      </c>
      <c r="D414" s="8" t="s">
        <v>247</v>
      </c>
      <c r="G414" s="1" t="s">
        <v>12</v>
      </c>
      <c r="K414" s="5">
        <v>1</v>
      </c>
      <c r="O414" s="6">
        <f t="shared" si="24"/>
        <v>1</v>
      </c>
      <c r="P414" s="10">
        <f t="shared" si="25"/>
        <v>1</v>
      </c>
      <c r="Q414" s="10">
        <f t="shared" si="26"/>
        <v>0</v>
      </c>
      <c r="R414" s="10">
        <f t="shared" si="27"/>
        <v>0</v>
      </c>
      <c r="Z414" s="9" t="s">
        <v>192</v>
      </c>
    </row>
    <row r="415" spans="1:26">
      <c r="A415" s="2" t="s">
        <v>943</v>
      </c>
      <c r="B415" s="1">
        <v>4.2</v>
      </c>
      <c r="C415" s="4" t="s">
        <v>807</v>
      </c>
      <c r="D415" s="8" t="s">
        <v>247</v>
      </c>
      <c r="M415" s="5">
        <v>1</v>
      </c>
      <c r="O415" s="6">
        <f t="shared" si="24"/>
        <v>1</v>
      </c>
      <c r="P415" s="10">
        <f t="shared" si="25"/>
        <v>0</v>
      </c>
      <c r="Q415" s="10">
        <f t="shared" si="26"/>
        <v>0</v>
      </c>
      <c r="R415" s="10">
        <f t="shared" si="27"/>
        <v>0</v>
      </c>
      <c r="Z415" s="9" t="s">
        <v>192</v>
      </c>
    </row>
    <row r="416" spans="1:26">
      <c r="A416" s="2" t="s">
        <v>944</v>
      </c>
      <c r="C416" s="4" t="s">
        <v>749</v>
      </c>
      <c r="D416" s="8" t="s">
        <v>997</v>
      </c>
      <c r="G416" s="6" t="s">
        <v>7</v>
      </c>
      <c r="K416" s="5">
        <v>1</v>
      </c>
      <c r="O416" s="6">
        <f t="shared" si="24"/>
        <v>1</v>
      </c>
      <c r="P416" s="10">
        <f t="shared" si="25"/>
        <v>0</v>
      </c>
      <c r="Q416" s="10">
        <f t="shared" si="26"/>
        <v>1</v>
      </c>
      <c r="R416" s="10">
        <f t="shared" si="27"/>
        <v>0</v>
      </c>
      <c r="Z416" s="9" t="s">
        <v>193</v>
      </c>
    </row>
    <row r="417" spans="1:26">
      <c r="A417" s="2" t="s">
        <v>1074</v>
      </c>
      <c r="D417" s="4" t="s">
        <v>1051</v>
      </c>
      <c r="G417" s="1" t="s">
        <v>12</v>
      </c>
      <c r="K417" s="5">
        <v>1</v>
      </c>
      <c r="O417" s="6">
        <f t="shared" si="24"/>
        <v>1</v>
      </c>
      <c r="P417" s="10">
        <f t="shared" si="25"/>
        <v>1</v>
      </c>
      <c r="Q417" s="10">
        <f t="shared" si="26"/>
        <v>0</v>
      </c>
      <c r="R417" s="10">
        <f t="shared" si="27"/>
        <v>0</v>
      </c>
      <c r="Z417" s="9" t="s">
        <v>193</v>
      </c>
    </row>
    <row r="418" spans="1:26">
      <c r="A418" s="2" t="s">
        <v>1075</v>
      </c>
      <c r="D418" s="4" t="s">
        <v>1051</v>
      </c>
      <c r="G418" s="1" t="s">
        <v>12</v>
      </c>
      <c r="K418" s="5">
        <v>1</v>
      </c>
      <c r="O418" s="6">
        <f t="shared" si="24"/>
        <v>1</v>
      </c>
      <c r="P418" s="10">
        <f t="shared" si="25"/>
        <v>1</v>
      </c>
      <c r="Q418" s="10">
        <f t="shared" si="26"/>
        <v>0</v>
      </c>
      <c r="R418" s="10">
        <f t="shared" si="27"/>
        <v>0</v>
      </c>
      <c r="Z418" s="9" t="s">
        <v>633</v>
      </c>
    </row>
    <row r="419" spans="1:26">
      <c r="A419" s="2" t="s">
        <v>1076</v>
      </c>
      <c r="D419" s="4" t="s">
        <v>1051</v>
      </c>
      <c r="G419" s="1" t="s">
        <v>12</v>
      </c>
      <c r="K419" s="5">
        <v>1</v>
      </c>
      <c r="O419" s="6">
        <f t="shared" si="24"/>
        <v>1</v>
      </c>
      <c r="P419" s="10">
        <f t="shared" si="25"/>
        <v>1</v>
      </c>
      <c r="Q419" s="10">
        <f t="shared" si="26"/>
        <v>0</v>
      </c>
      <c r="R419" s="10">
        <f t="shared" si="27"/>
        <v>0</v>
      </c>
      <c r="Z419" s="9" t="s">
        <v>633</v>
      </c>
    </row>
    <row r="420" spans="1:26">
      <c r="A420" s="2" t="s">
        <v>1045</v>
      </c>
      <c r="C420" s="4" t="s">
        <v>97</v>
      </c>
      <c r="D420" s="4" t="s">
        <v>97</v>
      </c>
      <c r="G420" s="1" t="s">
        <v>7</v>
      </c>
      <c r="K420" s="5">
        <v>1</v>
      </c>
      <c r="O420" s="6">
        <f t="shared" si="24"/>
        <v>1</v>
      </c>
      <c r="P420" s="10">
        <f t="shared" si="25"/>
        <v>0</v>
      </c>
      <c r="Q420" s="10">
        <f t="shared" si="26"/>
        <v>1</v>
      </c>
      <c r="R420" s="10">
        <f t="shared" si="27"/>
        <v>0</v>
      </c>
      <c r="Z420" s="9" t="s">
        <v>633</v>
      </c>
    </row>
    <row r="421" spans="1:26">
      <c r="A421" s="2" t="s">
        <v>555</v>
      </c>
      <c r="D421" s="4" t="s">
        <v>1051</v>
      </c>
      <c r="G421" s="1" t="s">
        <v>12</v>
      </c>
      <c r="K421" s="5">
        <v>1</v>
      </c>
      <c r="O421" s="6">
        <f t="shared" si="24"/>
        <v>1</v>
      </c>
      <c r="P421" s="10">
        <f t="shared" si="25"/>
        <v>1</v>
      </c>
      <c r="Q421" s="10">
        <f t="shared" si="26"/>
        <v>0</v>
      </c>
      <c r="R421" s="10">
        <f t="shared" si="27"/>
        <v>0</v>
      </c>
      <c r="Z421" s="9" t="s">
        <v>633</v>
      </c>
    </row>
    <row r="422" spans="1:26">
      <c r="A422" s="2" t="s">
        <v>1078</v>
      </c>
      <c r="D422" s="4" t="s">
        <v>1051</v>
      </c>
      <c r="G422" s="1" t="s">
        <v>7</v>
      </c>
      <c r="K422" s="5">
        <v>1</v>
      </c>
      <c r="O422" s="6">
        <f t="shared" si="24"/>
        <v>1</v>
      </c>
      <c r="P422" s="10">
        <f t="shared" si="25"/>
        <v>0</v>
      </c>
      <c r="Q422" s="10">
        <f t="shared" si="26"/>
        <v>1</v>
      </c>
      <c r="R422" s="10">
        <f t="shared" si="27"/>
        <v>0</v>
      </c>
      <c r="Z422" s="9" t="s">
        <v>633</v>
      </c>
    </row>
    <row r="423" spans="1:26">
      <c r="A423" s="2" t="s">
        <v>1079</v>
      </c>
      <c r="D423" s="4" t="s">
        <v>1051</v>
      </c>
      <c r="G423" s="1" t="s">
        <v>7</v>
      </c>
      <c r="K423" s="5">
        <v>1</v>
      </c>
      <c r="O423" s="6">
        <f t="shared" si="24"/>
        <v>1</v>
      </c>
      <c r="P423" s="10">
        <f t="shared" si="25"/>
        <v>0</v>
      </c>
      <c r="Q423" s="10">
        <f t="shared" si="26"/>
        <v>1</v>
      </c>
      <c r="R423" s="10">
        <f t="shared" si="27"/>
        <v>0</v>
      </c>
      <c r="S423" s="1" t="s">
        <v>1081</v>
      </c>
      <c r="Z423" s="9" t="s">
        <v>633</v>
      </c>
    </row>
    <row r="424" spans="1:26">
      <c r="A424" s="2" t="s">
        <v>1080</v>
      </c>
      <c r="D424" s="4" t="s">
        <v>1051</v>
      </c>
      <c r="G424" s="1" t="s">
        <v>7</v>
      </c>
      <c r="K424" s="5">
        <v>1</v>
      </c>
      <c r="O424" s="6">
        <f t="shared" si="24"/>
        <v>1</v>
      </c>
      <c r="P424" s="10">
        <f t="shared" si="25"/>
        <v>0</v>
      </c>
      <c r="Q424" s="10">
        <f t="shared" si="26"/>
        <v>1</v>
      </c>
      <c r="R424" s="10">
        <f t="shared" si="27"/>
        <v>0</v>
      </c>
      <c r="S424" s="1" t="s">
        <v>1081</v>
      </c>
      <c r="Z424" s="9" t="s">
        <v>633</v>
      </c>
    </row>
    <row r="426" spans="1:26">
      <c r="J426" s="5">
        <f>COUNT(J1:J424)</f>
        <v>72</v>
      </c>
      <c r="K426" s="5">
        <f>SUM(K1:K424)</f>
        <v>261</v>
      </c>
      <c r="L426" s="5">
        <f>SUM(L1:L424)</f>
        <v>20</v>
      </c>
      <c r="M426" s="5">
        <f>SUM(M1:M424)</f>
        <v>53</v>
      </c>
      <c r="N426" s="5">
        <f>SUM(N1:N424)</f>
        <v>10</v>
      </c>
      <c r="O426" s="5">
        <f>SUM(O1:O424)</f>
        <v>406</v>
      </c>
      <c r="R426" s="5" t="s">
        <v>2374</v>
      </c>
      <c r="S426" s="1">
        <f>COUNTIF(O1:O424,"&gt;0")</f>
        <v>406</v>
      </c>
      <c r="W426" s="1">
        <f>SUM(W1:W335)</f>
        <v>20</v>
      </c>
    </row>
    <row r="427" spans="1:26">
      <c r="J427" s="20">
        <f>J426/S427</f>
        <v>0.1702127659574468</v>
      </c>
      <c r="K427" s="20">
        <f>K426/S427</f>
        <v>0.61702127659574468</v>
      </c>
      <c r="L427" s="20">
        <f>L426/S427</f>
        <v>4.7281323877068557E-2</v>
      </c>
      <c r="M427" s="20">
        <f>M426/S427</f>
        <v>0.12529550827423167</v>
      </c>
      <c r="R427" s="5" t="s">
        <v>649</v>
      </c>
      <c r="S427" s="1">
        <f>COUNT(O2:O424)</f>
        <v>423</v>
      </c>
      <c r="U427" s="13"/>
    </row>
    <row r="428" spans="1:26">
      <c r="R428" s="5" t="s">
        <v>2374</v>
      </c>
      <c r="S428" s="13">
        <f>S426/S427</f>
        <v>0.95981087470449178</v>
      </c>
      <c r="T428" s="13"/>
    </row>
    <row r="429" spans="1:26">
      <c r="J429" s="5" t="s">
        <v>2372</v>
      </c>
      <c r="K429" s="5">
        <f>COUNTIFS(K1:K424,"1",G1:G424,"ma")</f>
        <v>120</v>
      </c>
      <c r="S429" s="13"/>
    </row>
    <row r="430" spans="1:26">
      <c r="J430" s="5" t="s">
        <v>2373</v>
      </c>
      <c r="K430" s="5">
        <f>COUNTIFS(K1:K424,"1",G1:G424,"te")</f>
        <v>105</v>
      </c>
    </row>
    <row r="431" spans="1:26">
      <c r="K431" s="5">
        <f>SUM(K429:K430)</f>
        <v>225</v>
      </c>
    </row>
    <row r="432" spans="1:26">
      <c r="K432" s="20">
        <f>K431/K426</f>
        <v>0.86206896551724133</v>
      </c>
    </row>
  </sheetData>
  <sortState ref="A2:Z73">
    <sortCondition ref="F2:F73"/>
    <sortCondition ref="H2:H73"/>
  </sortState>
  <conditionalFormatting sqref="O1:O424">
    <cfRule type="cellIs" dxfId="1" priority="5" operator="equal">
      <formula>0</formula>
    </cfRule>
  </conditionalFormatting>
  <conditionalFormatting sqref="X326:X331 X339:X380 X384:X386 X406:X413 X425:X1048576 X1:X318"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5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X14" sqref="X14"/>
    </sheetView>
  </sheetViews>
  <sheetFormatPr defaultRowHeight="14.5"/>
  <cols>
    <col min="1" max="10" width="8.7265625" style="1"/>
    <col min="11" max="11" width="1.81640625" style="1" bestFit="1" customWidth="1"/>
    <col min="12" max="12" width="8.7265625" style="1"/>
    <col min="13" max="13" width="1.81640625" style="1" bestFit="1" customWidth="1"/>
    <col min="14" max="14" width="8.7265625" style="1"/>
    <col min="15" max="15" width="1.81640625" style="1" bestFit="1" customWidth="1"/>
    <col min="16" max="16" width="8.7265625" style="1"/>
    <col min="17" max="17" width="1.81640625" style="1" bestFit="1" customWidth="1"/>
    <col min="18" max="18" width="8.7265625" style="1"/>
    <col min="19" max="19" width="1.81640625" style="1" bestFit="1" customWidth="1"/>
    <col min="20" max="20" width="8.7265625" style="1"/>
    <col min="21" max="21" width="1.81640625" style="1" bestFit="1" customWidth="1"/>
    <col min="22" max="22" width="8.7265625" style="1"/>
    <col min="23" max="23" width="1.81640625" style="1" bestFit="1" customWidth="1"/>
    <col min="24" max="16384" width="8.7265625" style="1"/>
  </cols>
  <sheetData>
    <row r="1" spans="1:26">
      <c r="A1" s="24" t="s">
        <v>1082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>
      <c r="A2" s="24"/>
      <c r="B2" s="24" t="s">
        <v>651</v>
      </c>
      <c r="C2" s="24" t="s">
        <v>1083</v>
      </c>
      <c r="D2" s="24" t="s">
        <v>1084</v>
      </c>
      <c r="E2" s="24" t="s">
        <v>1085</v>
      </c>
      <c r="F2" s="24" t="s">
        <v>650</v>
      </c>
      <c r="G2" s="24" t="s">
        <v>1086</v>
      </c>
      <c r="H2" s="24" t="s">
        <v>1085</v>
      </c>
      <c r="I2" s="24"/>
      <c r="J2" s="24"/>
      <c r="K2" s="24" t="s">
        <v>1087</v>
      </c>
      <c r="L2" s="24" t="s">
        <v>651</v>
      </c>
      <c r="M2" s="24" t="s">
        <v>1087</v>
      </c>
      <c r="N2" s="24" t="s">
        <v>1088</v>
      </c>
      <c r="O2" s="24" t="s">
        <v>1087</v>
      </c>
      <c r="P2" s="24" t="s">
        <v>1089</v>
      </c>
      <c r="Q2" s="24" t="s">
        <v>1087</v>
      </c>
      <c r="R2" s="24" t="s">
        <v>1085</v>
      </c>
      <c r="S2" s="24" t="s">
        <v>1087</v>
      </c>
      <c r="T2" s="24" t="s">
        <v>650</v>
      </c>
      <c r="U2" s="24" t="s">
        <v>1087</v>
      </c>
      <c r="V2" s="24" t="s">
        <v>1090</v>
      </c>
      <c r="W2" s="24" t="s">
        <v>1087</v>
      </c>
      <c r="X2" s="24" t="s">
        <v>1085</v>
      </c>
      <c r="Y2" s="24" t="s">
        <v>1091</v>
      </c>
      <c r="Z2" s="24" t="s">
        <v>1092</v>
      </c>
    </row>
    <row r="3" spans="1:26">
      <c r="A3" s="24" t="s">
        <v>1093</v>
      </c>
      <c r="B3" s="24">
        <f>SUM(C3:E3)</f>
        <v>1077</v>
      </c>
      <c r="C3" s="24">
        <v>350</v>
      </c>
      <c r="D3" s="24">
        <v>441</v>
      </c>
      <c r="E3" s="24">
        <v>286</v>
      </c>
      <c r="F3" s="24">
        <f>SUM(G3:H3)</f>
        <v>1913</v>
      </c>
      <c r="G3" s="24">
        <f>479-SUM(G4:G5)-SUM(G8:G10)</f>
        <v>440</v>
      </c>
      <c r="H3" s="24">
        <f>1571-SUM(H4:H5)</f>
        <v>1473</v>
      </c>
      <c r="I3" s="24"/>
      <c r="J3" s="24" t="s">
        <v>1093</v>
      </c>
      <c r="K3" s="24" t="s">
        <v>1087</v>
      </c>
      <c r="L3" s="24">
        <f>B3</f>
        <v>1077</v>
      </c>
      <c r="M3" s="24" t="s">
        <v>1087</v>
      </c>
      <c r="N3" s="24">
        <f>C3</f>
        <v>350</v>
      </c>
      <c r="O3" s="24" t="s">
        <v>1087</v>
      </c>
      <c r="P3" s="24">
        <f>D3</f>
        <v>441</v>
      </c>
      <c r="Q3" s="24" t="s">
        <v>1087</v>
      </c>
      <c r="R3" s="24">
        <f>E3</f>
        <v>286</v>
      </c>
      <c r="S3" s="24" t="s">
        <v>1087</v>
      </c>
      <c r="T3" s="24">
        <f>F3</f>
        <v>1913</v>
      </c>
      <c r="U3" s="24" t="s">
        <v>1087</v>
      </c>
      <c r="V3" s="24">
        <f>G3</f>
        <v>440</v>
      </c>
      <c r="W3" s="24" t="s">
        <v>1087</v>
      </c>
      <c r="X3" s="24">
        <f>H3</f>
        <v>1473</v>
      </c>
      <c r="Y3" s="24" t="s">
        <v>1091</v>
      </c>
      <c r="Z3" s="24"/>
    </row>
    <row r="4" spans="1:26">
      <c r="A4" s="24" t="s">
        <v>1094</v>
      </c>
      <c r="B4" s="24">
        <f t="shared" ref="B4:B10" si="0">SUM(C4:E4)</f>
        <v>41</v>
      </c>
      <c r="C4" s="24">
        <f>SUM(C23:C28)</f>
        <v>2</v>
      </c>
      <c r="D4" s="24">
        <f>SUM(D23:D28)</f>
        <v>26</v>
      </c>
      <c r="E4" s="24">
        <f t="shared" ref="E4:H4" si="1">SUM(E23:E28)</f>
        <v>13</v>
      </c>
      <c r="F4" s="24">
        <f t="shared" ref="F4:F10" si="2">SUM(G4:H4)</f>
        <v>76</v>
      </c>
      <c r="G4" s="24">
        <f t="shared" si="1"/>
        <v>25</v>
      </c>
      <c r="H4" s="24">
        <f t="shared" si="1"/>
        <v>51</v>
      </c>
      <c r="I4" s="24"/>
      <c r="J4" s="24" t="s">
        <v>1094</v>
      </c>
      <c r="K4" s="24" t="s">
        <v>1087</v>
      </c>
      <c r="L4" s="24">
        <f t="shared" ref="L4:L11" si="3">B4</f>
        <v>41</v>
      </c>
      <c r="M4" s="24" t="s">
        <v>1087</v>
      </c>
      <c r="N4" s="24">
        <f t="shared" ref="N4:N11" si="4">C4</f>
        <v>2</v>
      </c>
      <c r="O4" s="24" t="s">
        <v>1087</v>
      </c>
      <c r="P4" s="24">
        <f t="shared" ref="P4:P11" si="5">D4</f>
        <v>26</v>
      </c>
      <c r="Q4" s="24" t="s">
        <v>1087</v>
      </c>
      <c r="R4" s="24">
        <f t="shared" ref="R4:R11" si="6">E4</f>
        <v>13</v>
      </c>
      <c r="S4" s="24" t="s">
        <v>1087</v>
      </c>
      <c r="T4" s="24">
        <f t="shared" ref="T4:T11" si="7">F4</f>
        <v>76</v>
      </c>
      <c r="U4" s="24" t="s">
        <v>1087</v>
      </c>
      <c r="V4" s="24">
        <f t="shared" ref="V4:V11" si="8">G4</f>
        <v>25</v>
      </c>
      <c r="W4" s="24" t="s">
        <v>1087</v>
      </c>
      <c r="X4" s="24">
        <f t="shared" ref="X4:X11" si="9">H4</f>
        <v>51</v>
      </c>
      <c r="Y4" s="24" t="s">
        <v>1091</v>
      </c>
      <c r="Z4" s="24"/>
    </row>
    <row r="5" spans="1:26">
      <c r="A5" s="24" t="s">
        <v>1095</v>
      </c>
      <c r="B5" s="24">
        <f t="shared" si="0"/>
        <v>99</v>
      </c>
      <c r="C5" s="24">
        <v>0</v>
      </c>
      <c r="D5" s="24">
        <v>89</v>
      </c>
      <c r="E5" s="24">
        <v>10</v>
      </c>
      <c r="F5" s="24">
        <f t="shared" si="2"/>
        <v>51</v>
      </c>
      <c r="G5" s="24">
        <v>4</v>
      </c>
      <c r="H5" s="24">
        <v>47</v>
      </c>
      <c r="I5" s="24"/>
      <c r="J5" s="24" t="s">
        <v>1095</v>
      </c>
      <c r="K5" s="24" t="s">
        <v>1087</v>
      </c>
      <c r="L5" s="24">
        <f t="shared" si="3"/>
        <v>99</v>
      </c>
      <c r="M5" s="24" t="s">
        <v>1087</v>
      </c>
      <c r="N5" s="24">
        <f t="shared" si="4"/>
        <v>0</v>
      </c>
      <c r="O5" s="24" t="s">
        <v>1087</v>
      </c>
      <c r="P5" s="24">
        <f t="shared" si="5"/>
        <v>89</v>
      </c>
      <c r="Q5" s="24" t="s">
        <v>1087</v>
      </c>
      <c r="R5" s="24">
        <f t="shared" si="6"/>
        <v>10</v>
      </c>
      <c r="S5" s="24" t="s">
        <v>1087</v>
      </c>
      <c r="T5" s="24">
        <f t="shared" si="7"/>
        <v>51</v>
      </c>
      <c r="U5" s="24" t="s">
        <v>1087</v>
      </c>
      <c r="V5" s="24">
        <f t="shared" si="8"/>
        <v>4</v>
      </c>
      <c r="W5" s="24" t="s">
        <v>1087</v>
      </c>
      <c r="X5" s="24">
        <f t="shared" si="9"/>
        <v>47</v>
      </c>
      <c r="Y5" s="24" t="s">
        <v>1091</v>
      </c>
      <c r="Z5" s="24"/>
    </row>
    <row r="6" spans="1:26">
      <c r="A6" s="26" t="s">
        <v>1113</v>
      </c>
      <c r="B6" s="24">
        <f>SUM(C6:E6)</f>
        <v>79</v>
      </c>
      <c r="C6" s="24">
        <f t="shared" ref="C6:H6" si="10">C22</f>
        <v>41</v>
      </c>
      <c r="D6" s="24">
        <f t="shared" si="10"/>
        <v>0</v>
      </c>
      <c r="E6" s="24">
        <f t="shared" si="10"/>
        <v>38</v>
      </c>
      <c r="F6" s="24">
        <f>SUM(G6:H6)</f>
        <v>375</v>
      </c>
      <c r="G6" s="24">
        <f t="shared" si="10"/>
        <v>39</v>
      </c>
      <c r="H6" s="24">
        <f t="shared" si="10"/>
        <v>336</v>
      </c>
      <c r="I6" s="24"/>
      <c r="J6" s="24" t="s">
        <v>1114</v>
      </c>
      <c r="K6" s="24" t="s">
        <v>1087</v>
      </c>
      <c r="L6" s="24">
        <f t="shared" ref="L6" si="11">B6</f>
        <v>79</v>
      </c>
      <c r="M6" s="24" t="s">
        <v>1087</v>
      </c>
      <c r="N6" s="24">
        <f t="shared" ref="N6" si="12">C6</f>
        <v>41</v>
      </c>
      <c r="O6" s="24" t="s">
        <v>1087</v>
      </c>
      <c r="P6" s="24">
        <f t="shared" ref="P6" si="13">D6</f>
        <v>0</v>
      </c>
      <c r="Q6" s="24" t="s">
        <v>1087</v>
      </c>
      <c r="R6" s="24">
        <f t="shared" ref="R6" si="14">E6</f>
        <v>38</v>
      </c>
      <c r="S6" s="24" t="s">
        <v>1087</v>
      </c>
      <c r="T6" s="24">
        <f t="shared" ref="T6" si="15">F6</f>
        <v>375</v>
      </c>
      <c r="U6" s="24" t="s">
        <v>1087</v>
      </c>
      <c r="V6" s="24">
        <f t="shared" ref="V6" si="16">G6</f>
        <v>39</v>
      </c>
      <c r="W6" s="24" t="s">
        <v>1087</v>
      </c>
      <c r="X6" s="24">
        <f t="shared" ref="X6" si="17">H6</f>
        <v>336</v>
      </c>
      <c r="Y6" s="24" t="s">
        <v>1091</v>
      </c>
      <c r="Z6" s="24"/>
    </row>
    <row r="7" spans="1:26">
      <c r="A7" s="26" t="s">
        <v>512</v>
      </c>
      <c r="B7" s="24">
        <f t="shared" si="0"/>
        <v>21</v>
      </c>
      <c r="C7" s="24">
        <f>C13</f>
        <v>3</v>
      </c>
      <c r="D7" s="24" t="s">
        <v>1096</v>
      </c>
      <c r="E7" s="24">
        <f>E13</f>
        <v>18</v>
      </c>
      <c r="F7" s="24">
        <f t="shared" si="2"/>
        <v>171</v>
      </c>
      <c r="G7" s="24">
        <f t="shared" ref="G7:H7" si="18">G13</f>
        <v>26</v>
      </c>
      <c r="H7" s="24">
        <f t="shared" si="18"/>
        <v>145</v>
      </c>
      <c r="I7" s="24"/>
      <c r="J7" s="26" t="s">
        <v>512</v>
      </c>
      <c r="K7" s="24" t="s">
        <v>1087</v>
      </c>
      <c r="L7" s="24">
        <f t="shared" si="3"/>
        <v>21</v>
      </c>
      <c r="M7" s="24" t="s">
        <v>1087</v>
      </c>
      <c r="N7" s="24">
        <f t="shared" si="4"/>
        <v>3</v>
      </c>
      <c r="O7" s="24" t="s">
        <v>1087</v>
      </c>
      <c r="P7" s="24" t="str">
        <f t="shared" si="5"/>
        <v>{--}</v>
      </c>
      <c r="Q7" s="24" t="s">
        <v>1087</v>
      </c>
      <c r="R7" s="24">
        <f t="shared" si="6"/>
        <v>18</v>
      </c>
      <c r="S7" s="24" t="s">
        <v>1087</v>
      </c>
      <c r="T7" s="24">
        <f t="shared" si="7"/>
        <v>171</v>
      </c>
      <c r="U7" s="24" t="s">
        <v>1087</v>
      </c>
      <c r="V7" s="24">
        <f t="shared" si="8"/>
        <v>26</v>
      </c>
      <c r="W7" s="24" t="s">
        <v>1087</v>
      </c>
      <c r="X7" s="24">
        <f t="shared" si="9"/>
        <v>145</v>
      </c>
      <c r="Y7" s="24" t="s">
        <v>1091</v>
      </c>
      <c r="Z7" s="24"/>
    </row>
    <row r="8" spans="1:26">
      <c r="A8" s="24" t="s">
        <v>1097</v>
      </c>
      <c r="B8" s="24">
        <f t="shared" si="0"/>
        <v>46</v>
      </c>
      <c r="C8" s="24">
        <f>SUM(C14:C17)</f>
        <v>30</v>
      </c>
      <c r="D8" s="24" t="s">
        <v>1096</v>
      </c>
      <c r="E8" s="24">
        <f>SUM(E14:E17)</f>
        <v>16</v>
      </c>
      <c r="F8" s="24">
        <f t="shared" si="2"/>
        <v>987</v>
      </c>
      <c r="G8" s="24">
        <f>SUM(G14:G17)</f>
        <v>10</v>
      </c>
      <c r="H8" s="24">
        <f>SUM(H14:H17)</f>
        <v>977</v>
      </c>
      <c r="I8" s="24"/>
      <c r="J8" s="24" t="s">
        <v>1097</v>
      </c>
      <c r="K8" s="24" t="s">
        <v>1087</v>
      </c>
      <c r="L8" s="24">
        <f t="shared" si="3"/>
        <v>46</v>
      </c>
      <c r="M8" s="24" t="s">
        <v>1087</v>
      </c>
      <c r="N8" s="24">
        <f t="shared" si="4"/>
        <v>30</v>
      </c>
      <c r="O8" s="24" t="s">
        <v>1087</v>
      </c>
      <c r="P8" s="24" t="str">
        <f t="shared" si="5"/>
        <v>{--}</v>
      </c>
      <c r="Q8" s="24" t="s">
        <v>1087</v>
      </c>
      <c r="R8" s="24">
        <f t="shared" si="6"/>
        <v>16</v>
      </c>
      <c r="S8" s="24" t="s">
        <v>1087</v>
      </c>
      <c r="T8" s="24">
        <f t="shared" si="7"/>
        <v>987</v>
      </c>
      <c r="U8" s="24" t="s">
        <v>1087</v>
      </c>
      <c r="V8" s="24">
        <f t="shared" si="8"/>
        <v>10</v>
      </c>
      <c r="W8" s="24" t="s">
        <v>1087</v>
      </c>
      <c r="X8" s="24">
        <f t="shared" si="9"/>
        <v>977</v>
      </c>
      <c r="Y8" s="24" t="s">
        <v>1091</v>
      </c>
      <c r="Z8" s="24"/>
    </row>
    <row r="9" spans="1:26">
      <c r="A9" s="24" t="s">
        <v>1098</v>
      </c>
      <c r="B9" s="24">
        <f t="shared" si="0"/>
        <v>24</v>
      </c>
      <c r="C9" s="24">
        <f>SUM(C18:C19)</f>
        <v>4</v>
      </c>
      <c r="D9" s="24" t="s">
        <v>1096</v>
      </c>
      <c r="E9" s="24">
        <f>SUM(E18:E19)</f>
        <v>20</v>
      </c>
      <c r="F9" s="24">
        <f t="shared" si="2"/>
        <v>144</v>
      </c>
      <c r="G9" s="24">
        <f>SUM(G18:G19)</f>
        <v>0</v>
      </c>
      <c r="H9" s="24">
        <f>SUM(H18:H19)</f>
        <v>144</v>
      </c>
      <c r="I9" s="24"/>
      <c r="J9" s="24" t="s">
        <v>1098</v>
      </c>
      <c r="K9" s="24" t="s">
        <v>1087</v>
      </c>
      <c r="L9" s="24">
        <f t="shared" si="3"/>
        <v>24</v>
      </c>
      <c r="M9" s="24" t="s">
        <v>1087</v>
      </c>
      <c r="N9" s="24">
        <f t="shared" si="4"/>
        <v>4</v>
      </c>
      <c r="O9" s="24" t="s">
        <v>1087</v>
      </c>
      <c r="P9" s="24" t="str">
        <f t="shared" si="5"/>
        <v>{--}</v>
      </c>
      <c r="Q9" s="24" t="s">
        <v>1087</v>
      </c>
      <c r="R9" s="24">
        <f t="shared" si="6"/>
        <v>20</v>
      </c>
      <c r="S9" s="24" t="s">
        <v>1087</v>
      </c>
      <c r="T9" s="24">
        <f t="shared" si="7"/>
        <v>144</v>
      </c>
      <c r="U9" s="24" t="s">
        <v>1087</v>
      </c>
      <c r="V9" s="24">
        <f t="shared" si="8"/>
        <v>0</v>
      </c>
      <c r="W9" s="24" t="s">
        <v>1087</v>
      </c>
      <c r="X9" s="24">
        <f t="shared" si="9"/>
        <v>144</v>
      </c>
      <c r="Y9" s="24" t="s">
        <v>1091</v>
      </c>
      <c r="Z9" s="24"/>
    </row>
    <row r="10" spans="1:26">
      <c r="A10" s="26" t="s">
        <v>1103</v>
      </c>
      <c r="B10" s="24">
        <f t="shared" si="0"/>
        <v>27</v>
      </c>
      <c r="C10" s="24">
        <f>SUM(C20:C21)</f>
        <v>5</v>
      </c>
      <c r="D10" s="24" t="s">
        <v>1096</v>
      </c>
      <c r="E10" s="24">
        <f>SUM(E20:E21)</f>
        <v>22</v>
      </c>
      <c r="F10" s="24">
        <f t="shared" si="2"/>
        <v>140</v>
      </c>
      <c r="G10" s="24">
        <f>SUM(G20:G21)</f>
        <v>0</v>
      </c>
      <c r="H10" s="24">
        <f>SUM(H20:H21)</f>
        <v>140</v>
      </c>
      <c r="I10" s="24"/>
      <c r="J10" s="26" t="s">
        <v>1099</v>
      </c>
      <c r="K10" s="24" t="s">
        <v>1087</v>
      </c>
      <c r="L10" s="24">
        <f t="shared" si="3"/>
        <v>27</v>
      </c>
      <c r="M10" s="24" t="s">
        <v>1087</v>
      </c>
      <c r="N10" s="24">
        <f t="shared" si="4"/>
        <v>5</v>
      </c>
      <c r="O10" s="24" t="s">
        <v>1087</v>
      </c>
      <c r="P10" s="24" t="str">
        <f t="shared" si="5"/>
        <v>{--}</v>
      </c>
      <c r="Q10" s="24" t="s">
        <v>1087</v>
      </c>
      <c r="R10" s="24">
        <f t="shared" si="6"/>
        <v>22</v>
      </c>
      <c r="S10" s="24" t="s">
        <v>1087</v>
      </c>
      <c r="T10" s="24">
        <f t="shared" si="7"/>
        <v>140</v>
      </c>
      <c r="U10" s="24" t="s">
        <v>1087</v>
      </c>
      <c r="V10" s="24">
        <f t="shared" si="8"/>
        <v>0</v>
      </c>
      <c r="W10" s="24" t="s">
        <v>1087</v>
      </c>
      <c r="X10" s="24">
        <f t="shared" si="9"/>
        <v>140</v>
      </c>
      <c r="Y10" s="24" t="s">
        <v>1091</v>
      </c>
      <c r="Z10" s="24"/>
    </row>
    <row r="11" spans="1:26">
      <c r="A11" s="24" t="s">
        <v>649</v>
      </c>
      <c r="B11" s="24">
        <f t="shared" ref="B11:H11" si="19">SUM(B3:B10)</f>
        <v>1414</v>
      </c>
      <c r="C11" s="24">
        <f t="shared" si="19"/>
        <v>435</v>
      </c>
      <c r="D11" s="24">
        <f t="shared" si="19"/>
        <v>556</v>
      </c>
      <c r="E11" s="24">
        <f t="shared" si="19"/>
        <v>423</v>
      </c>
      <c r="F11" s="24">
        <f t="shared" si="19"/>
        <v>3857</v>
      </c>
      <c r="G11" s="24">
        <f t="shared" si="19"/>
        <v>544</v>
      </c>
      <c r="H11" s="24">
        <f t="shared" si="19"/>
        <v>3313</v>
      </c>
      <c r="I11" s="24"/>
      <c r="J11" s="24" t="s">
        <v>649</v>
      </c>
      <c r="K11" s="24" t="s">
        <v>1087</v>
      </c>
      <c r="L11" s="24">
        <f t="shared" si="3"/>
        <v>1414</v>
      </c>
      <c r="M11" s="24" t="s">
        <v>1087</v>
      </c>
      <c r="N11" s="24">
        <f t="shared" si="4"/>
        <v>435</v>
      </c>
      <c r="O11" s="24" t="s">
        <v>1087</v>
      </c>
      <c r="P11" s="24">
        <f t="shared" si="5"/>
        <v>556</v>
      </c>
      <c r="Q11" s="24" t="s">
        <v>1087</v>
      </c>
      <c r="R11" s="24">
        <f t="shared" si="6"/>
        <v>423</v>
      </c>
      <c r="S11" s="24" t="s">
        <v>1087</v>
      </c>
      <c r="T11" s="24">
        <f t="shared" si="7"/>
        <v>3857</v>
      </c>
      <c r="U11" s="24" t="s">
        <v>1087</v>
      </c>
      <c r="V11" s="24">
        <f t="shared" si="8"/>
        <v>544</v>
      </c>
      <c r="W11" s="24" t="s">
        <v>1087</v>
      </c>
      <c r="X11" s="24">
        <f t="shared" si="9"/>
        <v>3313</v>
      </c>
      <c r="Y11" s="24" t="s">
        <v>1091</v>
      </c>
      <c r="Z11" s="24"/>
    </row>
    <row r="13" spans="1:26">
      <c r="A13" s="26" t="s">
        <v>512</v>
      </c>
      <c r="B13" s="24">
        <f>SUM(C13:H13)</f>
        <v>192</v>
      </c>
      <c r="C13" s="24">
        <v>3</v>
      </c>
      <c r="D13" s="24"/>
      <c r="E13" s="24">
        <v>18</v>
      </c>
      <c r="F13" s="24"/>
      <c r="G13" s="24">
        <f>SUM(G30:G32)</f>
        <v>26</v>
      </c>
      <c r="H13" s="24">
        <f>192-C13-E13-G13</f>
        <v>145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1">
        <f>T11+L11</f>
        <v>5271</v>
      </c>
      <c r="U13" s="24"/>
      <c r="V13" s="24"/>
      <c r="W13" s="24"/>
      <c r="X13" s="22">
        <f>(X11+R11)</f>
        <v>3736</v>
      </c>
      <c r="Y13" s="24"/>
      <c r="Z13" s="24"/>
    </row>
    <row r="14" spans="1:26">
      <c r="A14" s="26" t="s">
        <v>1007</v>
      </c>
      <c r="B14" s="24">
        <f t="shared" ref="B14:B28" si="20">SUM(C14:H14)</f>
        <v>512</v>
      </c>
      <c r="C14" s="24">
        <v>12</v>
      </c>
      <c r="D14" s="24"/>
      <c r="E14" s="24">
        <v>2</v>
      </c>
      <c r="F14" s="24"/>
      <c r="G14" s="24">
        <v>10</v>
      </c>
      <c r="H14" s="24">
        <f>512-C14-E14-G14</f>
        <v>488</v>
      </c>
      <c r="I14" s="24"/>
      <c r="J14" s="24"/>
      <c r="K14" s="24"/>
      <c r="L14" s="29"/>
      <c r="M14" s="24"/>
      <c r="N14" s="24"/>
      <c r="O14" s="24"/>
      <c r="P14" s="24"/>
      <c r="Q14" s="24"/>
      <c r="R14" s="24"/>
      <c r="S14" s="24"/>
      <c r="T14" s="31">
        <f>T11/(T11+L11)</f>
        <v>0.73173970783532538</v>
      </c>
      <c r="U14" s="24"/>
      <c r="V14" s="24"/>
      <c r="W14" s="24"/>
      <c r="X14" s="33">
        <f>X11/X13</f>
        <v>0.88677730192719484</v>
      </c>
      <c r="Y14" s="24"/>
      <c r="Z14" s="24"/>
    </row>
    <row r="15" spans="1:26">
      <c r="A15" s="26" t="s">
        <v>1021</v>
      </c>
      <c r="B15" s="24">
        <f t="shared" si="20"/>
        <v>289</v>
      </c>
      <c r="C15" s="24">
        <v>6</v>
      </c>
      <c r="D15" s="24"/>
      <c r="E15" s="24">
        <v>9</v>
      </c>
      <c r="F15" s="24"/>
      <c r="G15" s="24"/>
      <c r="H15" s="24">
        <f>289-C15-E15</f>
        <v>274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6" t="s">
        <v>1100</v>
      </c>
      <c r="B16" s="24">
        <f t="shared" si="20"/>
        <v>163</v>
      </c>
      <c r="C16" s="24">
        <v>6</v>
      </c>
      <c r="D16" s="24"/>
      <c r="E16" s="24">
        <v>0</v>
      </c>
      <c r="F16" s="24"/>
      <c r="G16" s="24"/>
      <c r="H16" s="24">
        <f>163-C16-E16</f>
        <v>157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6" t="s">
        <v>1013</v>
      </c>
      <c r="B17" s="24">
        <f t="shared" si="20"/>
        <v>69</v>
      </c>
      <c r="C17" s="24">
        <v>6</v>
      </c>
      <c r="D17" s="24"/>
      <c r="E17" s="24">
        <v>5</v>
      </c>
      <c r="F17" s="24"/>
      <c r="G17" s="24"/>
      <c r="H17" s="24">
        <v>58</v>
      </c>
    </row>
    <row r="18" spans="1:26">
      <c r="A18" s="26" t="s">
        <v>648</v>
      </c>
      <c r="B18" s="24">
        <f t="shared" si="20"/>
        <v>139</v>
      </c>
      <c r="C18" s="24">
        <v>2</v>
      </c>
      <c r="D18" s="24"/>
      <c r="E18" s="24">
        <v>18</v>
      </c>
      <c r="F18" s="24"/>
      <c r="G18" s="24"/>
      <c r="H18" s="24">
        <f>139-C18-E18</f>
        <v>119</v>
      </c>
    </row>
    <row r="19" spans="1:26">
      <c r="A19" s="26" t="s">
        <v>717</v>
      </c>
      <c r="B19" s="24">
        <f t="shared" si="20"/>
        <v>29</v>
      </c>
      <c r="C19" s="24">
        <v>2</v>
      </c>
      <c r="D19" s="24"/>
      <c r="E19" s="24">
        <v>2</v>
      </c>
      <c r="F19" s="24"/>
      <c r="G19" s="24"/>
      <c r="H19" s="24">
        <f>29-C19-E19</f>
        <v>25</v>
      </c>
    </row>
    <row r="20" spans="1:26">
      <c r="A20" s="26" t="s">
        <v>97</v>
      </c>
      <c r="B20" s="24">
        <f t="shared" si="20"/>
        <v>122</v>
      </c>
      <c r="C20" s="24">
        <v>5</v>
      </c>
      <c r="D20" s="24"/>
      <c r="E20" s="24">
        <v>21</v>
      </c>
      <c r="F20" s="24"/>
      <c r="G20" s="24"/>
      <c r="H20" s="24">
        <f>122-C20-E20</f>
        <v>96</v>
      </c>
    </row>
    <row r="21" spans="1:26">
      <c r="A21" s="26" t="s">
        <v>1049</v>
      </c>
      <c r="B21" s="24">
        <f t="shared" si="20"/>
        <v>45</v>
      </c>
      <c r="C21" s="24">
        <v>0</v>
      </c>
      <c r="D21" s="24"/>
      <c r="E21" s="24">
        <v>1</v>
      </c>
      <c r="F21" s="24"/>
      <c r="G21" s="24"/>
      <c r="H21" s="24">
        <f>45-C21-E21</f>
        <v>44</v>
      </c>
    </row>
    <row r="22" spans="1:26">
      <c r="A22" s="26" t="s">
        <v>1051</v>
      </c>
      <c r="B22" s="24">
        <f t="shared" si="20"/>
        <v>454</v>
      </c>
      <c r="C22" s="24">
        <v>41</v>
      </c>
      <c r="D22" s="24"/>
      <c r="E22" s="24">
        <v>38</v>
      </c>
      <c r="F22" s="24"/>
      <c r="G22" s="24">
        <f>SUM(G33:G35)</f>
        <v>39</v>
      </c>
      <c r="H22" s="24">
        <f>454-C22-E22-G22</f>
        <v>336</v>
      </c>
      <c r="L22" s="30"/>
      <c r="T22" s="30"/>
      <c r="X22" s="30"/>
    </row>
    <row r="23" spans="1:26">
      <c r="A23" s="26" t="s">
        <v>238</v>
      </c>
      <c r="B23" s="24">
        <f t="shared" si="20"/>
        <v>30</v>
      </c>
      <c r="C23" s="24">
        <v>0</v>
      </c>
      <c r="E23" s="24">
        <v>5</v>
      </c>
      <c r="F23" s="24"/>
      <c r="G23" s="24">
        <v>3</v>
      </c>
      <c r="H23" s="24">
        <v>22</v>
      </c>
    </row>
    <row r="24" spans="1:26">
      <c r="A24" s="26" t="s">
        <v>413</v>
      </c>
      <c r="B24" s="24">
        <f t="shared" si="20"/>
        <v>18</v>
      </c>
      <c r="C24" s="24">
        <v>1</v>
      </c>
      <c r="E24" s="24">
        <v>4</v>
      </c>
      <c r="F24" s="24"/>
      <c r="G24" s="24">
        <v>1</v>
      </c>
      <c r="H24" s="24">
        <v>12</v>
      </c>
    </row>
    <row r="25" spans="1:26">
      <c r="A25" s="26" t="s">
        <v>506</v>
      </c>
      <c r="B25" s="24">
        <f t="shared" si="20"/>
        <v>17</v>
      </c>
      <c r="C25" s="24">
        <v>1</v>
      </c>
      <c r="D25" s="24"/>
      <c r="E25" s="24">
        <v>2</v>
      </c>
      <c r="F25" s="24"/>
      <c r="G25" s="24">
        <v>0</v>
      </c>
      <c r="H25" s="24">
        <v>14</v>
      </c>
    </row>
    <row r="26" spans="1:26">
      <c r="A26" s="26" t="s">
        <v>510</v>
      </c>
      <c r="B26" s="24">
        <f t="shared" si="20"/>
        <v>6</v>
      </c>
      <c r="C26" s="24">
        <v>0</v>
      </c>
      <c r="D26" s="24"/>
      <c r="E26" s="24">
        <v>2</v>
      </c>
      <c r="F26" s="24"/>
      <c r="G26" s="24">
        <v>1</v>
      </c>
      <c r="H26" s="24">
        <v>3</v>
      </c>
    </row>
    <row r="27" spans="1:26">
      <c r="A27" s="26" t="s">
        <v>1101</v>
      </c>
      <c r="B27" s="24">
        <f t="shared" si="20"/>
        <v>19</v>
      </c>
      <c r="C27" s="24"/>
      <c r="D27" s="24">
        <v>17</v>
      </c>
      <c r="E27" s="24"/>
      <c r="F27" s="24"/>
      <c r="G27" s="24">
        <v>2</v>
      </c>
      <c r="H27" s="24"/>
    </row>
    <row r="28" spans="1:26">
      <c r="A28" s="26" t="s">
        <v>1102</v>
      </c>
      <c r="B28" s="24">
        <f t="shared" si="20"/>
        <v>27</v>
      </c>
      <c r="C28" s="24"/>
      <c r="D28" s="24">
        <v>9</v>
      </c>
      <c r="E28" s="24"/>
      <c r="F28" s="24"/>
      <c r="G28" s="24">
        <v>18</v>
      </c>
      <c r="H28" s="24"/>
    </row>
    <row r="30" spans="1:26">
      <c r="A30" s="26" t="s">
        <v>1107</v>
      </c>
      <c r="B30" s="24"/>
      <c r="C30" s="24"/>
      <c r="D30" s="24"/>
      <c r="E30" s="24"/>
      <c r="F30" s="24"/>
      <c r="G30" s="24">
        <v>15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6" t="s">
        <v>1108</v>
      </c>
      <c r="B31" s="24"/>
      <c r="C31" s="24"/>
      <c r="D31" s="24"/>
      <c r="E31" s="24"/>
      <c r="F31" s="24"/>
      <c r="G31" s="24">
        <v>9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6" t="s">
        <v>1109</v>
      </c>
      <c r="B32" s="24"/>
      <c r="C32" s="24"/>
      <c r="D32" s="24"/>
      <c r="E32" s="24"/>
      <c r="F32" s="24"/>
      <c r="G32" s="24">
        <v>2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8">
      <c r="A33" s="24" t="s">
        <v>1110</v>
      </c>
      <c r="B33" s="24"/>
      <c r="C33" s="24"/>
      <c r="D33" s="24"/>
      <c r="E33" s="24"/>
      <c r="F33" s="24"/>
      <c r="G33" s="24">
        <v>31</v>
      </c>
      <c r="H33" s="24"/>
    </row>
    <row r="34" spans="1:8">
      <c r="A34" s="24" t="s">
        <v>1111</v>
      </c>
      <c r="B34" s="24"/>
      <c r="C34" s="24"/>
      <c r="D34" s="24"/>
      <c r="E34" s="24"/>
      <c r="F34" s="24"/>
      <c r="G34" s="24">
        <v>5</v>
      </c>
      <c r="H34" s="24"/>
    </row>
    <row r="35" spans="1:8">
      <c r="A35" s="27" t="s">
        <v>1112</v>
      </c>
      <c r="G35" s="25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D1059"/>
  <sheetViews>
    <sheetView zoomScale="115" zoomScaleNormal="115" workbookViewId="0">
      <selection activeCell="F2" sqref="F2:H469"/>
    </sheetView>
  </sheetViews>
  <sheetFormatPr defaultRowHeight="14.5"/>
  <cols>
    <col min="1" max="16384" width="8.7265625" style="1"/>
  </cols>
  <sheetData>
    <row r="2" spans="1:3">
      <c r="A2" s="1" t="s">
        <v>1955</v>
      </c>
      <c r="B2" s="1" t="str">
        <f t="shared" ref="B2:B10" si="0">LEFT(A2,2)</f>
        <v>ba</v>
      </c>
      <c r="C2" s="1" t="str">
        <f t="shared" ref="C2:C65" si="1">RIGHT(B2,1)</f>
        <v>a</v>
      </c>
    </row>
    <row r="3" spans="1:3">
      <c r="A3" s="1" t="s">
        <v>1245</v>
      </c>
      <c r="B3" s="1" t="str">
        <f t="shared" si="0"/>
        <v>ba</v>
      </c>
      <c r="C3" s="1" t="str">
        <f t="shared" si="1"/>
        <v>a</v>
      </c>
    </row>
    <row r="4" spans="1:3">
      <c r="A4" s="1" t="s">
        <v>1344</v>
      </c>
      <c r="B4" s="1" t="str">
        <f t="shared" si="0"/>
        <v>ba</v>
      </c>
      <c r="C4" s="1" t="str">
        <f t="shared" si="1"/>
        <v>a</v>
      </c>
    </row>
    <row r="5" spans="1:3">
      <c r="A5" s="1" t="s">
        <v>1854</v>
      </c>
      <c r="B5" s="1" t="str">
        <f t="shared" si="0"/>
        <v>ba</v>
      </c>
      <c r="C5" s="1" t="str">
        <f t="shared" si="1"/>
        <v>a</v>
      </c>
    </row>
    <row r="6" spans="1:3">
      <c r="A6" s="1" t="s">
        <v>1855</v>
      </c>
      <c r="B6" s="1" t="str">
        <f t="shared" si="0"/>
        <v>ba</v>
      </c>
      <c r="C6" s="1" t="str">
        <f t="shared" si="1"/>
        <v>a</v>
      </c>
    </row>
    <row r="7" spans="1:3">
      <c r="A7" s="1" t="s">
        <v>2069</v>
      </c>
      <c r="B7" s="1" t="str">
        <f t="shared" si="0"/>
        <v>ba</v>
      </c>
      <c r="C7" s="1" t="str">
        <f t="shared" si="1"/>
        <v>a</v>
      </c>
    </row>
    <row r="8" spans="1:3">
      <c r="A8" s="1" t="s">
        <v>1813</v>
      </c>
      <c r="B8" s="1" t="str">
        <f t="shared" si="0"/>
        <v>ba</v>
      </c>
      <c r="C8" s="1" t="str">
        <f t="shared" si="1"/>
        <v>a</v>
      </c>
    </row>
    <row r="9" spans="1:3">
      <c r="A9" s="1" t="s">
        <v>2002</v>
      </c>
      <c r="B9" s="1" t="str">
        <f t="shared" si="0"/>
        <v>ba</v>
      </c>
      <c r="C9" s="1" t="str">
        <f t="shared" si="1"/>
        <v>a</v>
      </c>
    </row>
    <row r="10" spans="1:3">
      <c r="A10" s="1" t="s">
        <v>1491</v>
      </c>
      <c r="B10" s="1" t="str">
        <f t="shared" si="0"/>
        <v>ba</v>
      </c>
      <c r="C10" s="1" t="str">
        <f t="shared" si="1"/>
        <v>a</v>
      </c>
    </row>
    <row r="11" spans="1:3">
      <c r="A11" s="1" t="s">
        <v>1871</v>
      </c>
      <c r="B11" s="1" t="str">
        <f t="shared" ref="B11:B49" si="2">LEFT(A11,2)</f>
        <v>be</v>
      </c>
      <c r="C11" s="1" t="str">
        <f t="shared" si="1"/>
        <v>e</v>
      </c>
    </row>
    <row r="12" spans="1:3">
      <c r="A12" s="1" t="s">
        <v>2033</v>
      </c>
      <c r="B12" s="1" t="str">
        <f t="shared" si="2"/>
        <v>be</v>
      </c>
      <c r="C12" s="1" t="str">
        <f t="shared" si="1"/>
        <v>e</v>
      </c>
    </row>
    <row r="13" spans="1:3">
      <c r="A13" s="1" t="s">
        <v>1506</v>
      </c>
      <c r="B13" s="1" t="str">
        <f t="shared" si="2"/>
        <v>bi</v>
      </c>
      <c r="C13" s="1" t="str">
        <f t="shared" si="1"/>
        <v>i</v>
      </c>
    </row>
    <row r="14" spans="1:3">
      <c r="A14" s="1" t="s">
        <v>1536</v>
      </c>
      <c r="B14" s="1" t="str">
        <f t="shared" si="2"/>
        <v>bi</v>
      </c>
      <c r="C14" s="1" t="str">
        <f t="shared" si="1"/>
        <v>i</v>
      </c>
    </row>
    <row r="15" spans="1:3">
      <c r="A15" s="1" t="s">
        <v>2065</v>
      </c>
      <c r="B15" s="1" t="str">
        <f t="shared" si="2"/>
        <v>bi</v>
      </c>
      <c r="C15" s="1" t="str">
        <f t="shared" si="1"/>
        <v>i</v>
      </c>
    </row>
    <row r="16" spans="1:3">
      <c r="A16" s="1" t="s">
        <v>1520</v>
      </c>
      <c r="B16" s="1" t="str">
        <f t="shared" si="2"/>
        <v>bi</v>
      </c>
      <c r="C16" s="1" t="str">
        <f t="shared" si="1"/>
        <v>i</v>
      </c>
    </row>
    <row r="17" spans="1:4">
      <c r="A17" s="1" t="s">
        <v>1495</v>
      </c>
      <c r="B17" s="1" t="str">
        <f t="shared" si="2"/>
        <v>bi</v>
      </c>
      <c r="C17" s="1" t="str">
        <f t="shared" si="1"/>
        <v>i</v>
      </c>
    </row>
    <row r="18" spans="1:4">
      <c r="A18" s="1" t="s">
        <v>1585</v>
      </c>
      <c r="B18" s="1" t="str">
        <f t="shared" si="2"/>
        <v>bi</v>
      </c>
      <c r="C18" s="1" t="str">
        <f t="shared" si="1"/>
        <v>i</v>
      </c>
    </row>
    <row r="19" spans="1:4">
      <c r="A19" s="1" t="s">
        <v>1592</v>
      </c>
      <c r="B19" s="1" t="str">
        <f t="shared" si="2"/>
        <v>bi</v>
      </c>
      <c r="C19" s="1" t="str">
        <f t="shared" si="1"/>
        <v>i</v>
      </c>
    </row>
    <row r="20" spans="1:4">
      <c r="A20" s="1" t="s">
        <v>1589</v>
      </c>
      <c r="B20" s="1" t="str">
        <f t="shared" si="2"/>
        <v>bi</v>
      </c>
      <c r="C20" s="1" t="str">
        <f t="shared" si="1"/>
        <v>i</v>
      </c>
    </row>
    <row r="21" spans="1:4">
      <c r="A21" s="1" t="s">
        <v>1946</v>
      </c>
      <c r="B21" s="1" t="str">
        <f t="shared" si="2"/>
        <v>bi</v>
      </c>
      <c r="C21" s="1" t="str">
        <f t="shared" si="1"/>
        <v>i</v>
      </c>
    </row>
    <row r="22" spans="1:4">
      <c r="A22" s="1" t="s">
        <v>1228</v>
      </c>
      <c r="B22" s="1" t="str">
        <f t="shared" si="2"/>
        <v>bi</v>
      </c>
      <c r="C22" s="1" t="str">
        <f t="shared" si="1"/>
        <v>i</v>
      </c>
    </row>
    <row r="23" spans="1:4">
      <c r="A23" s="1" t="s">
        <v>1221</v>
      </c>
      <c r="B23" s="1" t="str">
        <f t="shared" si="2"/>
        <v>bi</v>
      </c>
      <c r="C23" s="1" t="str">
        <f t="shared" si="1"/>
        <v>i</v>
      </c>
    </row>
    <row r="24" spans="1:4">
      <c r="A24" s="1" t="s">
        <v>1214</v>
      </c>
      <c r="B24" s="1" t="str">
        <f t="shared" si="2"/>
        <v>bi</v>
      </c>
      <c r="C24" s="1" t="str">
        <f t="shared" si="1"/>
        <v>i</v>
      </c>
    </row>
    <row r="25" spans="1:4">
      <c r="A25" s="1" t="s">
        <v>1234</v>
      </c>
      <c r="B25" s="1" t="str">
        <f t="shared" si="2"/>
        <v>bi</v>
      </c>
      <c r="C25" s="1" t="str">
        <f t="shared" si="1"/>
        <v>i</v>
      </c>
    </row>
    <row r="26" spans="1:4">
      <c r="A26" s="1" t="s">
        <v>1850</v>
      </c>
      <c r="B26" s="1" t="str">
        <f t="shared" si="2"/>
        <v>bo</v>
      </c>
      <c r="C26" s="1" t="str">
        <f t="shared" si="1"/>
        <v>o</v>
      </c>
    </row>
    <row r="27" spans="1:4">
      <c r="A27" s="1" t="s">
        <v>1490</v>
      </c>
      <c r="B27" s="1" t="str">
        <f>LEFT(A27,2)</f>
        <v>br</v>
      </c>
      <c r="C27" s="1" t="str">
        <f t="shared" si="1"/>
        <v>r</v>
      </c>
      <c r="D27" s="1" t="s">
        <v>2082</v>
      </c>
    </row>
    <row r="28" spans="1:4">
      <c r="A28" s="1" t="s">
        <v>1392</v>
      </c>
      <c r="B28" s="1" t="str">
        <f t="shared" si="2"/>
        <v>bu</v>
      </c>
      <c r="C28" s="1" t="str">
        <f t="shared" si="1"/>
        <v>u</v>
      </c>
    </row>
    <row r="29" spans="1:4">
      <c r="A29" s="1" t="s">
        <v>1292</v>
      </c>
      <c r="B29" s="1" t="str">
        <f t="shared" si="2"/>
        <v>bu</v>
      </c>
      <c r="C29" s="1" t="str">
        <f t="shared" si="1"/>
        <v>u</v>
      </c>
    </row>
    <row r="30" spans="1:4">
      <c r="A30" s="1" t="s">
        <v>1292</v>
      </c>
      <c r="B30" s="1" t="str">
        <f t="shared" si="2"/>
        <v>bu</v>
      </c>
      <c r="C30" s="1" t="str">
        <f t="shared" si="1"/>
        <v>u</v>
      </c>
    </row>
    <row r="31" spans="1:4">
      <c r="A31" s="1" t="s">
        <v>1521</v>
      </c>
      <c r="B31" s="1" t="str">
        <f t="shared" si="2"/>
        <v>bu</v>
      </c>
      <c r="C31" s="1" t="str">
        <f t="shared" si="1"/>
        <v>u</v>
      </c>
    </row>
    <row r="32" spans="1:4">
      <c r="A32" s="1" t="s">
        <v>1521</v>
      </c>
      <c r="B32" s="1" t="str">
        <f t="shared" si="2"/>
        <v>bu</v>
      </c>
      <c r="C32" s="1" t="str">
        <f t="shared" si="1"/>
        <v>u</v>
      </c>
    </row>
    <row r="33" spans="1:3">
      <c r="A33" s="1" t="s">
        <v>1521</v>
      </c>
      <c r="B33" s="1" t="str">
        <f t="shared" si="2"/>
        <v>bu</v>
      </c>
      <c r="C33" s="1" t="str">
        <f t="shared" si="1"/>
        <v>u</v>
      </c>
    </row>
    <row r="34" spans="1:3">
      <c r="A34" s="1" t="s">
        <v>1467</v>
      </c>
      <c r="B34" s="1" t="str">
        <f t="shared" si="2"/>
        <v>da</v>
      </c>
      <c r="C34" s="1" t="str">
        <f t="shared" si="1"/>
        <v>a</v>
      </c>
    </row>
    <row r="35" spans="1:3">
      <c r="A35" s="1" t="s">
        <v>1374</v>
      </c>
      <c r="B35" s="1" t="str">
        <f t="shared" si="2"/>
        <v>de</v>
      </c>
      <c r="C35" s="1" t="str">
        <f t="shared" si="1"/>
        <v>e</v>
      </c>
    </row>
    <row r="36" spans="1:3">
      <c r="A36" s="1" t="s">
        <v>1472</v>
      </c>
      <c r="B36" s="1" t="str">
        <f t="shared" si="2"/>
        <v>de</v>
      </c>
      <c r="C36" s="1" t="str">
        <f t="shared" si="1"/>
        <v>e</v>
      </c>
    </row>
    <row r="37" spans="1:3">
      <c r="A37" s="1" t="s">
        <v>2042</v>
      </c>
      <c r="B37" s="1" t="str">
        <f t="shared" si="2"/>
        <v>de</v>
      </c>
      <c r="C37" s="1" t="str">
        <f t="shared" si="1"/>
        <v>e</v>
      </c>
    </row>
    <row r="38" spans="1:3">
      <c r="A38" s="1" t="s">
        <v>1449</v>
      </c>
      <c r="B38" s="1" t="str">
        <f t="shared" si="2"/>
        <v>du</v>
      </c>
      <c r="C38" s="1" t="str">
        <f t="shared" si="1"/>
        <v>u</v>
      </c>
    </row>
    <row r="39" spans="1:3">
      <c r="A39" s="1" t="s">
        <v>2071</v>
      </c>
      <c r="B39" s="1" t="str">
        <f t="shared" si="2"/>
        <v>du</v>
      </c>
      <c r="C39" s="1" t="str">
        <f t="shared" si="1"/>
        <v>u</v>
      </c>
    </row>
    <row r="40" spans="1:3">
      <c r="A40" s="1" t="s">
        <v>1962</v>
      </c>
      <c r="B40" s="1" t="str">
        <f t="shared" si="2"/>
        <v>du</v>
      </c>
      <c r="C40" s="1" t="str">
        <f t="shared" si="1"/>
        <v>u</v>
      </c>
    </row>
    <row r="41" spans="1:3">
      <c r="A41" s="1" t="s">
        <v>1650</v>
      </c>
      <c r="B41" s="1" t="str">
        <f t="shared" si="2"/>
        <v>du</v>
      </c>
      <c r="C41" s="1" t="str">
        <f t="shared" si="1"/>
        <v>u</v>
      </c>
    </row>
    <row r="42" spans="1:3">
      <c r="A42" s="1" t="s">
        <v>1648</v>
      </c>
      <c r="B42" s="1" t="str">
        <f t="shared" si="2"/>
        <v>du</v>
      </c>
      <c r="C42" s="1" t="str">
        <f t="shared" si="1"/>
        <v>u</v>
      </c>
    </row>
    <row r="43" spans="1:3">
      <c r="A43" s="1" t="s">
        <v>1405</v>
      </c>
      <c r="B43" s="1" t="str">
        <f t="shared" si="2"/>
        <v>du</v>
      </c>
      <c r="C43" s="1" t="str">
        <f t="shared" si="1"/>
        <v>u</v>
      </c>
    </row>
    <row r="44" spans="1:3">
      <c r="A44" s="1" t="s">
        <v>2068</v>
      </c>
      <c r="B44" s="1" t="str">
        <f t="shared" si="2"/>
        <v>du</v>
      </c>
      <c r="C44" s="1" t="str">
        <f t="shared" si="1"/>
        <v>u</v>
      </c>
    </row>
    <row r="45" spans="1:3">
      <c r="A45" s="1" t="s">
        <v>2079</v>
      </c>
      <c r="B45" s="1" t="str">
        <f t="shared" si="2"/>
        <v>du</v>
      </c>
      <c r="C45" s="1" t="str">
        <f t="shared" si="1"/>
        <v>u</v>
      </c>
    </row>
    <row r="46" spans="1:3">
      <c r="A46" s="1" t="s">
        <v>2022</v>
      </c>
      <c r="B46" s="1" t="str">
        <f t="shared" si="2"/>
        <v>du</v>
      </c>
      <c r="C46" s="1" t="str">
        <f t="shared" si="1"/>
        <v>u</v>
      </c>
    </row>
    <row r="47" spans="1:3">
      <c r="A47" s="1" t="s">
        <v>1303</v>
      </c>
      <c r="B47" s="1" t="str">
        <f t="shared" si="2"/>
        <v>du</v>
      </c>
      <c r="C47" s="1" t="str">
        <f t="shared" si="1"/>
        <v>u</v>
      </c>
    </row>
    <row r="48" spans="1:3">
      <c r="A48" s="1" t="s">
        <v>1448</v>
      </c>
      <c r="B48" s="1" t="str">
        <f t="shared" si="2"/>
        <v>du</v>
      </c>
      <c r="C48" s="1" t="str">
        <f t="shared" si="1"/>
        <v>u</v>
      </c>
    </row>
    <row r="49" spans="1:3">
      <c r="A49" s="1" t="s">
        <v>1121</v>
      </c>
      <c r="B49" s="1" t="str">
        <f t="shared" si="2"/>
        <v>du</v>
      </c>
      <c r="C49" s="1" t="str">
        <f t="shared" si="1"/>
        <v>u</v>
      </c>
    </row>
    <row r="50" spans="1:3">
      <c r="A50" s="1" t="s">
        <v>22</v>
      </c>
      <c r="B50" s="1" t="str">
        <f t="shared" ref="B50:B98" si="3">LEFT(A50,2)</f>
        <v>fa</v>
      </c>
      <c r="C50" s="1" t="str">
        <f t="shared" si="1"/>
        <v>a</v>
      </c>
    </row>
    <row r="51" spans="1:3">
      <c r="A51" s="1" t="s">
        <v>22</v>
      </c>
      <c r="B51" s="1" t="str">
        <f t="shared" si="3"/>
        <v>fa</v>
      </c>
      <c r="C51" s="1" t="str">
        <f t="shared" si="1"/>
        <v>a</v>
      </c>
    </row>
    <row r="52" spans="1:3">
      <c r="A52" s="1" t="s">
        <v>22</v>
      </c>
      <c r="B52" s="1" t="str">
        <f t="shared" si="3"/>
        <v>fa</v>
      </c>
      <c r="C52" s="1" t="str">
        <f t="shared" si="1"/>
        <v>a</v>
      </c>
    </row>
    <row r="53" spans="1:3">
      <c r="A53" s="1" t="s">
        <v>22</v>
      </c>
      <c r="B53" s="1" t="str">
        <f t="shared" si="3"/>
        <v>fa</v>
      </c>
      <c r="C53" s="1" t="str">
        <f t="shared" si="1"/>
        <v>a</v>
      </c>
    </row>
    <row r="54" spans="1:3">
      <c r="A54" s="1" t="s">
        <v>22</v>
      </c>
      <c r="B54" s="1" t="str">
        <f t="shared" si="3"/>
        <v>fa</v>
      </c>
      <c r="C54" s="1" t="str">
        <f t="shared" si="1"/>
        <v>a</v>
      </c>
    </row>
    <row r="55" spans="1:3">
      <c r="A55" s="1" t="s">
        <v>22</v>
      </c>
      <c r="B55" s="1" t="str">
        <f t="shared" si="3"/>
        <v>fa</v>
      </c>
      <c r="C55" s="1" t="str">
        <f t="shared" si="1"/>
        <v>a</v>
      </c>
    </row>
    <row r="56" spans="1:3">
      <c r="A56" s="1" t="s">
        <v>22</v>
      </c>
      <c r="B56" s="1" t="str">
        <f t="shared" si="3"/>
        <v>fa</v>
      </c>
      <c r="C56" s="1" t="str">
        <f t="shared" si="1"/>
        <v>a</v>
      </c>
    </row>
    <row r="57" spans="1:3">
      <c r="A57" s="1" t="s">
        <v>22</v>
      </c>
      <c r="B57" s="1" t="str">
        <f t="shared" si="3"/>
        <v>fa</v>
      </c>
      <c r="C57" s="1" t="str">
        <f t="shared" si="1"/>
        <v>a</v>
      </c>
    </row>
    <row r="58" spans="1:3">
      <c r="A58" s="1" t="s">
        <v>22</v>
      </c>
      <c r="B58" s="1" t="str">
        <f t="shared" si="3"/>
        <v>fa</v>
      </c>
      <c r="C58" s="1" t="str">
        <f t="shared" si="1"/>
        <v>a</v>
      </c>
    </row>
    <row r="59" spans="1:3">
      <c r="A59" s="1" t="s">
        <v>22</v>
      </c>
      <c r="B59" s="1" t="str">
        <f t="shared" si="3"/>
        <v>fa</v>
      </c>
      <c r="C59" s="1" t="str">
        <f t="shared" si="1"/>
        <v>a</v>
      </c>
    </row>
    <row r="60" spans="1:3">
      <c r="A60" s="1" t="s">
        <v>22</v>
      </c>
      <c r="B60" s="1" t="str">
        <f t="shared" si="3"/>
        <v>fa</v>
      </c>
      <c r="C60" s="1" t="str">
        <f t="shared" si="1"/>
        <v>a</v>
      </c>
    </row>
    <row r="61" spans="1:3">
      <c r="A61" s="1" t="s">
        <v>22</v>
      </c>
      <c r="B61" s="1" t="str">
        <f t="shared" si="3"/>
        <v>fa</v>
      </c>
      <c r="C61" s="1" t="str">
        <f t="shared" si="1"/>
        <v>a</v>
      </c>
    </row>
    <row r="62" spans="1:3">
      <c r="A62" s="1" t="s">
        <v>22</v>
      </c>
      <c r="B62" s="1" t="str">
        <f t="shared" si="3"/>
        <v>fa</v>
      </c>
      <c r="C62" s="1" t="str">
        <f t="shared" si="1"/>
        <v>a</v>
      </c>
    </row>
    <row r="63" spans="1:3">
      <c r="A63" s="1" t="s">
        <v>22</v>
      </c>
      <c r="B63" s="1" t="str">
        <f t="shared" si="3"/>
        <v>fa</v>
      </c>
      <c r="C63" s="1" t="str">
        <f t="shared" si="1"/>
        <v>a</v>
      </c>
    </row>
    <row r="64" spans="1:3">
      <c r="A64" s="1" t="s">
        <v>22</v>
      </c>
      <c r="B64" s="1" t="str">
        <f t="shared" si="3"/>
        <v>fa</v>
      </c>
      <c r="C64" s="1" t="str">
        <f t="shared" si="1"/>
        <v>a</v>
      </c>
    </row>
    <row r="65" spans="1:3">
      <c r="A65" s="1" t="s">
        <v>22</v>
      </c>
      <c r="B65" s="1" t="str">
        <f t="shared" si="3"/>
        <v>fa</v>
      </c>
      <c r="C65" s="1" t="str">
        <f t="shared" si="1"/>
        <v>a</v>
      </c>
    </row>
    <row r="66" spans="1:3">
      <c r="A66" s="1" t="s">
        <v>22</v>
      </c>
      <c r="B66" s="1" t="str">
        <f t="shared" si="3"/>
        <v>fa</v>
      </c>
      <c r="C66" s="1" t="str">
        <f t="shared" ref="C66:C129" si="4">RIGHT(B66,1)</f>
        <v>a</v>
      </c>
    </row>
    <row r="67" spans="1:3">
      <c r="A67" s="1" t="s">
        <v>1433</v>
      </c>
      <c r="B67" s="1" t="str">
        <f t="shared" si="3"/>
        <v>fa</v>
      </c>
      <c r="C67" s="1" t="str">
        <f t="shared" si="4"/>
        <v>a</v>
      </c>
    </row>
    <row r="68" spans="1:3">
      <c r="A68" s="1" t="s">
        <v>1684</v>
      </c>
      <c r="B68" s="1" t="str">
        <f t="shared" si="3"/>
        <v>fa</v>
      </c>
      <c r="C68" s="1" t="str">
        <f t="shared" si="4"/>
        <v>a</v>
      </c>
    </row>
    <row r="69" spans="1:3">
      <c r="A69" s="1" t="s">
        <v>1528</v>
      </c>
      <c r="B69" s="1" t="str">
        <f t="shared" si="3"/>
        <v>fa</v>
      </c>
      <c r="C69" s="1" t="str">
        <f t="shared" si="4"/>
        <v>a</v>
      </c>
    </row>
    <row r="70" spans="1:3">
      <c r="A70" s="1" t="s">
        <v>1529</v>
      </c>
      <c r="B70" s="1" t="str">
        <f t="shared" si="3"/>
        <v>fa</v>
      </c>
      <c r="C70" s="1" t="str">
        <f t="shared" si="4"/>
        <v>a</v>
      </c>
    </row>
    <row r="71" spans="1:3">
      <c r="A71" s="1" t="s">
        <v>1435</v>
      </c>
      <c r="B71" s="1" t="str">
        <f t="shared" si="3"/>
        <v>fa</v>
      </c>
      <c r="C71" s="1" t="str">
        <f t="shared" si="4"/>
        <v>a</v>
      </c>
    </row>
    <row r="72" spans="1:3">
      <c r="A72" s="1" t="s">
        <v>1153</v>
      </c>
      <c r="B72" s="1" t="str">
        <f t="shared" si="3"/>
        <v>fa</v>
      </c>
      <c r="C72" s="1" t="str">
        <f t="shared" si="4"/>
        <v>a</v>
      </c>
    </row>
    <row r="73" spans="1:3">
      <c r="A73" s="1" t="s">
        <v>1382</v>
      </c>
      <c r="B73" s="1" t="str">
        <f t="shared" si="3"/>
        <v>fa</v>
      </c>
      <c r="C73" s="1" t="str">
        <f t="shared" si="4"/>
        <v>a</v>
      </c>
    </row>
    <row r="74" spans="1:3">
      <c r="A74" s="1" t="s">
        <v>1274</v>
      </c>
      <c r="B74" s="1" t="str">
        <f t="shared" si="3"/>
        <v>fa</v>
      </c>
      <c r="C74" s="1" t="str">
        <f t="shared" si="4"/>
        <v>a</v>
      </c>
    </row>
    <row r="75" spans="1:3">
      <c r="A75" s="1" t="s">
        <v>1886</v>
      </c>
      <c r="B75" s="1" t="str">
        <f t="shared" si="3"/>
        <v>fa</v>
      </c>
      <c r="C75" s="1" t="str">
        <f t="shared" si="4"/>
        <v>a</v>
      </c>
    </row>
    <row r="76" spans="1:3">
      <c r="A76" s="1" t="s">
        <v>1838</v>
      </c>
      <c r="B76" s="1" t="str">
        <f t="shared" si="3"/>
        <v>fa</v>
      </c>
      <c r="C76" s="1" t="str">
        <f t="shared" si="4"/>
        <v>a</v>
      </c>
    </row>
    <row r="77" spans="1:3">
      <c r="A77" s="1" t="s">
        <v>1695</v>
      </c>
      <c r="B77" s="1" t="str">
        <f t="shared" si="3"/>
        <v>fa</v>
      </c>
      <c r="C77" s="1" t="str">
        <f t="shared" si="4"/>
        <v>a</v>
      </c>
    </row>
    <row r="78" spans="1:3">
      <c r="A78" s="1" t="s">
        <v>1863</v>
      </c>
      <c r="B78" s="1" t="str">
        <f t="shared" si="3"/>
        <v>fa</v>
      </c>
      <c r="C78" s="1" t="str">
        <f t="shared" si="4"/>
        <v>a</v>
      </c>
    </row>
    <row r="79" spans="1:3">
      <c r="A79" s="1" t="s">
        <v>1739</v>
      </c>
      <c r="B79" s="1" t="str">
        <f t="shared" si="3"/>
        <v>fa</v>
      </c>
      <c r="C79" s="1" t="str">
        <f t="shared" si="4"/>
        <v>a</v>
      </c>
    </row>
    <row r="80" spans="1:3">
      <c r="A80" s="1" t="s">
        <v>1822</v>
      </c>
      <c r="B80" s="1" t="str">
        <f t="shared" si="3"/>
        <v>fa</v>
      </c>
      <c r="C80" s="1" t="str">
        <f t="shared" si="4"/>
        <v>a</v>
      </c>
    </row>
    <row r="81" spans="1:3">
      <c r="A81" s="1" t="s">
        <v>1314</v>
      </c>
      <c r="B81" s="1" t="str">
        <f t="shared" si="3"/>
        <v>fa</v>
      </c>
      <c r="C81" s="1" t="str">
        <f t="shared" si="4"/>
        <v>a</v>
      </c>
    </row>
    <row r="82" spans="1:3">
      <c r="A82" s="1" t="s">
        <v>1951</v>
      </c>
      <c r="B82" s="1" t="str">
        <f t="shared" si="3"/>
        <v>fa</v>
      </c>
      <c r="C82" s="1" t="str">
        <f t="shared" si="4"/>
        <v>a</v>
      </c>
    </row>
    <row r="83" spans="1:3">
      <c r="A83" s="1" t="s">
        <v>1556</v>
      </c>
      <c r="B83" s="1" t="str">
        <f t="shared" si="3"/>
        <v>fa</v>
      </c>
      <c r="C83" s="1" t="str">
        <f t="shared" si="4"/>
        <v>a</v>
      </c>
    </row>
    <row r="84" spans="1:3">
      <c r="A84" s="1" t="s">
        <v>1744</v>
      </c>
      <c r="B84" s="1" t="str">
        <f t="shared" si="3"/>
        <v>fa</v>
      </c>
      <c r="C84" s="1" t="str">
        <f t="shared" si="4"/>
        <v>a</v>
      </c>
    </row>
    <row r="85" spans="1:3">
      <c r="A85" s="1" t="s">
        <v>1744</v>
      </c>
      <c r="B85" s="1" t="str">
        <f t="shared" si="3"/>
        <v>fa</v>
      </c>
      <c r="C85" s="1" t="str">
        <f t="shared" si="4"/>
        <v>a</v>
      </c>
    </row>
    <row r="86" spans="1:3">
      <c r="A86" s="1" t="s">
        <v>1681</v>
      </c>
      <c r="B86" s="1" t="str">
        <f t="shared" si="3"/>
        <v>fa</v>
      </c>
      <c r="C86" s="1" t="str">
        <f t="shared" si="4"/>
        <v>a</v>
      </c>
    </row>
    <row r="87" spans="1:3">
      <c r="A87" s="1" t="s">
        <v>1669</v>
      </c>
      <c r="B87" s="1" t="str">
        <f t="shared" si="3"/>
        <v>fa</v>
      </c>
      <c r="C87" s="1" t="str">
        <f t="shared" si="4"/>
        <v>a</v>
      </c>
    </row>
    <row r="88" spans="1:3">
      <c r="A88" s="1" t="s">
        <v>1704</v>
      </c>
      <c r="B88" s="1" t="str">
        <f t="shared" si="3"/>
        <v>fa</v>
      </c>
      <c r="C88" s="1" t="str">
        <f t="shared" si="4"/>
        <v>a</v>
      </c>
    </row>
    <row r="89" spans="1:3">
      <c r="A89" s="1" t="s">
        <v>1148</v>
      </c>
      <c r="B89" s="1" t="str">
        <f t="shared" si="3"/>
        <v>fa</v>
      </c>
      <c r="C89" s="1" t="str">
        <f t="shared" si="4"/>
        <v>a</v>
      </c>
    </row>
    <row r="90" spans="1:3">
      <c r="A90" s="1" t="s">
        <v>1798</v>
      </c>
      <c r="B90" s="1" t="str">
        <f t="shared" si="3"/>
        <v>fa</v>
      </c>
      <c r="C90" s="1" t="str">
        <f t="shared" si="4"/>
        <v>a</v>
      </c>
    </row>
    <row r="91" spans="1:3">
      <c r="A91" s="1" t="s">
        <v>1561</v>
      </c>
      <c r="B91" s="1" t="str">
        <f t="shared" si="3"/>
        <v>fa</v>
      </c>
      <c r="C91" s="1" t="str">
        <f t="shared" si="4"/>
        <v>a</v>
      </c>
    </row>
    <row r="92" spans="1:3">
      <c r="A92" s="1" t="s">
        <v>1869</v>
      </c>
      <c r="B92" s="1" t="str">
        <f t="shared" si="3"/>
        <v>fa</v>
      </c>
      <c r="C92" s="1" t="str">
        <f t="shared" si="4"/>
        <v>a</v>
      </c>
    </row>
    <row r="93" spans="1:3">
      <c r="A93" s="1" t="s">
        <v>1238</v>
      </c>
      <c r="B93" s="1" t="str">
        <f t="shared" si="3"/>
        <v>fa</v>
      </c>
      <c r="C93" s="1" t="str">
        <f t="shared" si="4"/>
        <v>a</v>
      </c>
    </row>
    <row r="94" spans="1:3">
      <c r="A94" s="1" t="s">
        <v>1872</v>
      </c>
      <c r="B94" s="1" t="str">
        <f t="shared" si="3"/>
        <v>fa</v>
      </c>
      <c r="C94" s="1" t="str">
        <f t="shared" si="4"/>
        <v>a</v>
      </c>
    </row>
    <row r="95" spans="1:3">
      <c r="A95" s="1" t="s">
        <v>1450</v>
      </c>
      <c r="B95" s="1" t="str">
        <f t="shared" si="3"/>
        <v>fa</v>
      </c>
      <c r="C95" s="1" t="str">
        <f t="shared" si="4"/>
        <v>a</v>
      </c>
    </row>
    <row r="96" spans="1:3">
      <c r="A96" s="1" t="s">
        <v>1268</v>
      </c>
      <c r="B96" s="1" t="str">
        <f t="shared" si="3"/>
        <v>fa</v>
      </c>
      <c r="C96" s="1" t="str">
        <f t="shared" si="4"/>
        <v>a</v>
      </c>
    </row>
    <row r="97" spans="1:3">
      <c r="A97" s="1" t="s">
        <v>1881</v>
      </c>
      <c r="B97" s="1" t="str">
        <f t="shared" si="3"/>
        <v>fa</v>
      </c>
      <c r="C97" s="1" t="str">
        <f t="shared" si="4"/>
        <v>a</v>
      </c>
    </row>
    <row r="98" spans="1:3">
      <c r="A98" s="1" t="s">
        <v>1393</v>
      </c>
      <c r="B98" s="1" t="str">
        <f t="shared" si="3"/>
        <v>fa</v>
      </c>
      <c r="C98" s="1" t="str">
        <f t="shared" si="4"/>
        <v>a</v>
      </c>
    </row>
    <row r="99" spans="1:3">
      <c r="A99" s="1" t="s">
        <v>1533</v>
      </c>
      <c r="B99" s="1" t="str">
        <f t="shared" ref="B99:B162" si="5">LEFT(A99,2)</f>
        <v>fa</v>
      </c>
      <c r="C99" s="1" t="str">
        <f t="shared" si="4"/>
        <v>a</v>
      </c>
    </row>
    <row r="100" spans="1:3">
      <c r="A100" s="1" t="s">
        <v>1679</v>
      </c>
      <c r="B100" s="1" t="str">
        <f t="shared" si="5"/>
        <v>fa</v>
      </c>
      <c r="C100" s="1" t="str">
        <f t="shared" si="4"/>
        <v>a</v>
      </c>
    </row>
    <row r="101" spans="1:3">
      <c r="A101" s="1" t="s">
        <v>1149</v>
      </c>
      <c r="B101" s="1" t="str">
        <f t="shared" si="5"/>
        <v>fa</v>
      </c>
      <c r="C101" s="1" t="str">
        <f t="shared" si="4"/>
        <v>a</v>
      </c>
    </row>
    <row r="102" spans="1:3">
      <c r="A102" s="1" t="s">
        <v>1302</v>
      </c>
      <c r="B102" s="1" t="str">
        <f t="shared" si="5"/>
        <v>fa</v>
      </c>
      <c r="C102" s="1" t="str">
        <f t="shared" si="4"/>
        <v>a</v>
      </c>
    </row>
    <row r="103" spans="1:3">
      <c r="A103" s="1" t="s">
        <v>1296</v>
      </c>
      <c r="B103" s="1" t="str">
        <f t="shared" si="5"/>
        <v>fa</v>
      </c>
      <c r="C103" s="1" t="str">
        <f t="shared" si="4"/>
        <v>a</v>
      </c>
    </row>
    <row r="104" spans="1:3">
      <c r="A104" s="1" t="s">
        <v>1282</v>
      </c>
      <c r="B104" s="1" t="str">
        <f t="shared" si="5"/>
        <v>fa</v>
      </c>
      <c r="C104" s="1" t="str">
        <f t="shared" si="4"/>
        <v>a</v>
      </c>
    </row>
    <row r="105" spans="1:3">
      <c r="A105" s="1" t="s">
        <v>1285</v>
      </c>
      <c r="B105" s="1" t="str">
        <f t="shared" si="5"/>
        <v>fa</v>
      </c>
      <c r="C105" s="1" t="str">
        <f t="shared" si="4"/>
        <v>a</v>
      </c>
    </row>
    <row r="106" spans="1:3">
      <c r="A106" s="1" t="s">
        <v>1280</v>
      </c>
      <c r="B106" s="1" t="str">
        <f t="shared" si="5"/>
        <v>fa</v>
      </c>
      <c r="C106" s="1" t="str">
        <f t="shared" si="4"/>
        <v>a</v>
      </c>
    </row>
    <row r="107" spans="1:3">
      <c r="A107" s="1" t="s">
        <v>1271</v>
      </c>
      <c r="B107" s="1" t="str">
        <f t="shared" si="5"/>
        <v>fa</v>
      </c>
      <c r="C107" s="1" t="str">
        <f t="shared" si="4"/>
        <v>a</v>
      </c>
    </row>
    <row r="108" spans="1:3">
      <c r="A108" s="1" t="s">
        <v>1281</v>
      </c>
      <c r="B108" s="1" t="str">
        <f t="shared" si="5"/>
        <v>fa</v>
      </c>
      <c r="C108" s="1" t="str">
        <f t="shared" si="4"/>
        <v>a</v>
      </c>
    </row>
    <row r="109" spans="1:3">
      <c r="A109" s="1" t="s">
        <v>1275</v>
      </c>
      <c r="B109" s="1" t="str">
        <f t="shared" si="5"/>
        <v>fa</v>
      </c>
      <c r="C109" s="1" t="str">
        <f t="shared" si="4"/>
        <v>a</v>
      </c>
    </row>
    <row r="110" spans="1:3">
      <c r="A110" s="1" t="s">
        <v>1806</v>
      </c>
      <c r="B110" s="1" t="str">
        <f t="shared" si="5"/>
        <v>fa</v>
      </c>
      <c r="C110" s="1" t="str">
        <f t="shared" si="4"/>
        <v>a</v>
      </c>
    </row>
    <row r="111" spans="1:3">
      <c r="A111" s="1" t="s">
        <v>1824</v>
      </c>
      <c r="B111" s="1" t="str">
        <f t="shared" si="5"/>
        <v>fa</v>
      </c>
      <c r="C111" s="1" t="str">
        <f t="shared" si="4"/>
        <v>a</v>
      </c>
    </row>
    <row r="112" spans="1:3">
      <c r="A112" s="1" t="s">
        <v>1273</v>
      </c>
      <c r="B112" s="1" t="str">
        <f t="shared" si="5"/>
        <v>fa</v>
      </c>
      <c r="C112" s="1" t="str">
        <f t="shared" si="4"/>
        <v>a</v>
      </c>
    </row>
    <row r="113" spans="1:3">
      <c r="A113" s="1" t="s">
        <v>1438</v>
      </c>
      <c r="B113" s="1" t="str">
        <f t="shared" si="5"/>
        <v>fa</v>
      </c>
      <c r="C113" s="1" t="str">
        <f t="shared" si="4"/>
        <v>a</v>
      </c>
    </row>
    <row r="114" spans="1:3">
      <c r="A114" s="1" t="s">
        <v>1522</v>
      </c>
      <c r="B114" s="1" t="str">
        <f t="shared" si="5"/>
        <v>fa</v>
      </c>
      <c r="C114" s="1" t="str">
        <f t="shared" si="4"/>
        <v>a</v>
      </c>
    </row>
    <row r="115" spans="1:3">
      <c r="A115" s="1" t="s">
        <v>1522</v>
      </c>
      <c r="B115" s="1" t="str">
        <f t="shared" si="5"/>
        <v>fa</v>
      </c>
      <c r="C115" s="1" t="str">
        <f t="shared" si="4"/>
        <v>a</v>
      </c>
    </row>
    <row r="116" spans="1:3">
      <c r="A116" s="1" t="s">
        <v>1538</v>
      </c>
      <c r="B116" s="1" t="str">
        <f t="shared" si="5"/>
        <v>fa</v>
      </c>
      <c r="C116" s="1" t="str">
        <f t="shared" si="4"/>
        <v>a</v>
      </c>
    </row>
    <row r="117" spans="1:3">
      <c r="A117" s="1" t="s">
        <v>1367</v>
      </c>
      <c r="B117" s="1" t="str">
        <f t="shared" si="5"/>
        <v>fa</v>
      </c>
      <c r="C117" s="1" t="str">
        <f t="shared" si="4"/>
        <v>a</v>
      </c>
    </row>
    <row r="118" spans="1:3">
      <c r="A118" s="1" t="s">
        <v>1468</v>
      </c>
      <c r="B118" s="1" t="str">
        <f t="shared" si="5"/>
        <v>fa</v>
      </c>
      <c r="C118" s="1" t="str">
        <f t="shared" si="4"/>
        <v>a</v>
      </c>
    </row>
    <row r="119" spans="1:3">
      <c r="A119" s="1" t="s">
        <v>1468</v>
      </c>
      <c r="B119" s="1" t="str">
        <f t="shared" si="5"/>
        <v>fa</v>
      </c>
      <c r="C119" s="1" t="str">
        <f t="shared" si="4"/>
        <v>a</v>
      </c>
    </row>
    <row r="120" spans="1:3">
      <c r="A120" s="1" t="s">
        <v>1468</v>
      </c>
      <c r="B120" s="1" t="str">
        <f t="shared" si="5"/>
        <v>fa</v>
      </c>
      <c r="C120" s="1" t="str">
        <f t="shared" si="4"/>
        <v>a</v>
      </c>
    </row>
    <row r="121" spans="1:3">
      <c r="A121" s="1" t="s">
        <v>1267</v>
      </c>
      <c r="B121" s="1" t="str">
        <f t="shared" si="5"/>
        <v>fa</v>
      </c>
      <c r="C121" s="1" t="str">
        <f t="shared" si="4"/>
        <v>a</v>
      </c>
    </row>
    <row r="122" spans="1:3">
      <c r="A122" s="1" t="s">
        <v>1185</v>
      </c>
      <c r="B122" s="1" t="str">
        <f t="shared" si="5"/>
        <v>fa</v>
      </c>
      <c r="C122" s="1" t="str">
        <f t="shared" si="4"/>
        <v>a</v>
      </c>
    </row>
    <row r="123" spans="1:3">
      <c r="A123" s="1" t="s">
        <v>1270</v>
      </c>
      <c r="B123" s="1" t="str">
        <f t="shared" si="5"/>
        <v>fa</v>
      </c>
      <c r="C123" s="1" t="str">
        <f t="shared" si="4"/>
        <v>a</v>
      </c>
    </row>
    <row r="124" spans="1:3">
      <c r="A124" s="1" t="s">
        <v>1833</v>
      </c>
      <c r="B124" s="1" t="str">
        <f t="shared" si="5"/>
        <v>fa</v>
      </c>
      <c r="C124" s="1" t="str">
        <f t="shared" si="4"/>
        <v>a</v>
      </c>
    </row>
    <row r="125" spans="1:3">
      <c r="A125" s="1" t="s">
        <v>1569</v>
      </c>
      <c r="B125" s="1" t="str">
        <f t="shared" si="5"/>
        <v>fa</v>
      </c>
      <c r="C125" s="1" t="str">
        <f t="shared" si="4"/>
        <v>a</v>
      </c>
    </row>
    <row r="126" spans="1:3">
      <c r="A126" s="1" t="s">
        <v>1470</v>
      </c>
      <c r="B126" s="1" t="str">
        <f t="shared" si="5"/>
        <v>fa</v>
      </c>
      <c r="C126" s="1" t="str">
        <f t="shared" si="4"/>
        <v>a</v>
      </c>
    </row>
    <row r="127" spans="1:3">
      <c r="A127" s="1" t="s">
        <v>1805</v>
      </c>
      <c r="B127" s="1" t="str">
        <f t="shared" si="5"/>
        <v>fa</v>
      </c>
      <c r="C127" s="1" t="str">
        <f t="shared" si="4"/>
        <v>a</v>
      </c>
    </row>
    <row r="128" spans="1:3">
      <c r="A128" s="1" t="s">
        <v>1404</v>
      </c>
      <c r="B128" s="1" t="str">
        <f t="shared" si="5"/>
        <v>fa</v>
      </c>
      <c r="C128" s="1" t="str">
        <f t="shared" si="4"/>
        <v>a</v>
      </c>
    </row>
    <row r="129" spans="1:3">
      <c r="A129" s="1" t="s">
        <v>1328</v>
      </c>
      <c r="B129" s="1" t="str">
        <f t="shared" si="5"/>
        <v>fa</v>
      </c>
      <c r="C129" s="1" t="str">
        <f t="shared" si="4"/>
        <v>a</v>
      </c>
    </row>
    <row r="130" spans="1:3">
      <c r="A130" s="1" t="s">
        <v>1399</v>
      </c>
      <c r="B130" s="1" t="str">
        <f t="shared" si="5"/>
        <v>fa</v>
      </c>
      <c r="C130" s="1" t="str">
        <f t="shared" ref="C130:C193" si="6">RIGHT(B130,1)</f>
        <v>a</v>
      </c>
    </row>
    <row r="131" spans="1:3">
      <c r="A131" s="1" t="s">
        <v>1399</v>
      </c>
      <c r="B131" s="1" t="str">
        <f t="shared" si="5"/>
        <v>fa</v>
      </c>
      <c r="C131" s="1" t="str">
        <f t="shared" si="6"/>
        <v>a</v>
      </c>
    </row>
    <row r="132" spans="1:3">
      <c r="A132" s="1" t="s">
        <v>2000</v>
      </c>
      <c r="B132" s="1" t="str">
        <f t="shared" si="5"/>
        <v>fa</v>
      </c>
      <c r="C132" s="1" t="str">
        <f t="shared" si="6"/>
        <v>a</v>
      </c>
    </row>
    <row r="133" spans="1:3">
      <c r="A133" s="1" t="s">
        <v>1687</v>
      </c>
      <c r="B133" s="1" t="str">
        <f t="shared" si="5"/>
        <v>fa</v>
      </c>
      <c r="C133" s="1" t="str">
        <f t="shared" si="6"/>
        <v>a</v>
      </c>
    </row>
    <row r="134" spans="1:3">
      <c r="A134" s="1" t="s">
        <v>1710</v>
      </c>
      <c r="B134" s="1" t="str">
        <f t="shared" si="5"/>
        <v>fa</v>
      </c>
      <c r="C134" s="1" t="str">
        <f t="shared" si="6"/>
        <v>a</v>
      </c>
    </row>
    <row r="135" spans="1:3">
      <c r="A135" s="1" t="s">
        <v>2059</v>
      </c>
      <c r="B135" s="1" t="str">
        <f t="shared" si="5"/>
        <v>fa</v>
      </c>
      <c r="C135" s="1" t="str">
        <f t="shared" si="6"/>
        <v>a</v>
      </c>
    </row>
    <row r="136" spans="1:3">
      <c r="A136" s="1" t="s">
        <v>1166</v>
      </c>
      <c r="B136" s="1" t="str">
        <f t="shared" si="5"/>
        <v>fa</v>
      </c>
      <c r="C136" s="1" t="str">
        <f t="shared" si="6"/>
        <v>a</v>
      </c>
    </row>
    <row r="137" spans="1:3">
      <c r="A137" s="1" t="s">
        <v>1867</v>
      </c>
      <c r="B137" s="1" t="str">
        <f t="shared" si="5"/>
        <v>fa</v>
      </c>
      <c r="C137" s="1" t="str">
        <f t="shared" si="6"/>
        <v>a</v>
      </c>
    </row>
    <row r="138" spans="1:3">
      <c r="A138" s="1" t="s">
        <v>1868</v>
      </c>
      <c r="B138" s="1" t="str">
        <f t="shared" si="5"/>
        <v>fa</v>
      </c>
      <c r="C138" s="1" t="str">
        <f t="shared" si="6"/>
        <v>a</v>
      </c>
    </row>
    <row r="139" spans="1:3">
      <c r="A139" s="1" t="s">
        <v>1876</v>
      </c>
      <c r="B139" s="1" t="str">
        <f t="shared" si="5"/>
        <v>fa</v>
      </c>
      <c r="C139" s="1" t="str">
        <f t="shared" si="6"/>
        <v>a</v>
      </c>
    </row>
    <row r="140" spans="1:3">
      <c r="A140" s="1" t="s">
        <v>1958</v>
      </c>
      <c r="B140" s="1" t="str">
        <f t="shared" si="5"/>
        <v>fa</v>
      </c>
      <c r="C140" s="1" t="str">
        <f t="shared" si="6"/>
        <v>a</v>
      </c>
    </row>
    <row r="141" spans="1:3">
      <c r="A141" s="1" t="s">
        <v>1895</v>
      </c>
      <c r="B141" s="1" t="str">
        <f t="shared" si="5"/>
        <v>fa</v>
      </c>
      <c r="C141" s="1" t="str">
        <f t="shared" si="6"/>
        <v>a</v>
      </c>
    </row>
    <row r="142" spans="1:3">
      <c r="A142" s="1" t="s">
        <v>1181</v>
      </c>
      <c r="B142" s="1" t="str">
        <f t="shared" si="5"/>
        <v>fa</v>
      </c>
      <c r="C142" s="1" t="str">
        <f t="shared" si="6"/>
        <v>a</v>
      </c>
    </row>
    <row r="143" spans="1:3">
      <c r="A143" s="1" t="s">
        <v>1789</v>
      </c>
      <c r="B143" s="1" t="str">
        <f t="shared" si="5"/>
        <v>fa</v>
      </c>
      <c r="C143" s="1" t="str">
        <f t="shared" si="6"/>
        <v>a</v>
      </c>
    </row>
    <row r="144" spans="1:3">
      <c r="A144" s="1" t="s">
        <v>1959</v>
      </c>
      <c r="B144" s="1" t="str">
        <f t="shared" si="5"/>
        <v>fa</v>
      </c>
      <c r="C144" s="1" t="str">
        <f t="shared" si="6"/>
        <v>a</v>
      </c>
    </row>
    <row r="145" spans="1:3">
      <c r="A145" s="1" t="s">
        <v>2025</v>
      </c>
      <c r="B145" s="1" t="str">
        <f t="shared" si="5"/>
        <v>fe</v>
      </c>
      <c r="C145" s="1" t="str">
        <f t="shared" si="6"/>
        <v>e</v>
      </c>
    </row>
    <row r="146" spans="1:3">
      <c r="A146" s="1" t="s">
        <v>1272</v>
      </c>
      <c r="B146" s="1" t="str">
        <f t="shared" si="5"/>
        <v>fe</v>
      </c>
      <c r="C146" s="1" t="str">
        <f t="shared" si="6"/>
        <v>e</v>
      </c>
    </row>
    <row r="147" spans="1:3">
      <c r="A147" s="1" t="s">
        <v>1272</v>
      </c>
      <c r="B147" s="1" t="str">
        <f t="shared" si="5"/>
        <v>fe</v>
      </c>
      <c r="C147" s="1" t="str">
        <f t="shared" si="6"/>
        <v>e</v>
      </c>
    </row>
    <row r="148" spans="1:3">
      <c r="A148" s="1" t="s">
        <v>1730</v>
      </c>
      <c r="B148" s="1" t="str">
        <f t="shared" si="5"/>
        <v>fe</v>
      </c>
      <c r="C148" s="1" t="str">
        <f t="shared" si="6"/>
        <v>e</v>
      </c>
    </row>
    <row r="149" spans="1:3">
      <c r="A149" s="1" t="s">
        <v>2058</v>
      </c>
      <c r="B149" s="1" t="str">
        <f t="shared" si="5"/>
        <v>fe</v>
      </c>
      <c r="C149" s="1" t="str">
        <f t="shared" si="6"/>
        <v>e</v>
      </c>
    </row>
    <row r="150" spans="1:3">
      <c r="A150" s="1" t="s">
        <v>1540</v>
      </c>
      <c r="B150" s="1" t="str">
        <f t="shared" si="5"/>
        <v>fe</v>
      </c>
      <c r="C150" s="1" t="str">
        <f t="shared" si="6"/>
        <v>e</v>
      </c>
    </row>
    <row r="151" spans="1:3">
      <c r="A151" s="1" t="s">
        <v>2047</v>
      </c>
      <c r="B151" s="1" t="str">
        <f t="shared" si="5"/>
        <v>fe</v>
      </c>
      <c r="C151" s="1" t="str">
        <f t="shared" si="6"/>
        <v>e</v>
      </c>
    </row>
    <row r="152" spans="1:3">
      <c r="A152" s="1" t="s">
        <v>1800</v>
      </c>
      <c r="B152" s="1" t="str">
        <f t="shared" si="5"/>
        <v>fe</v>
      </c>
      <c r="C152" s="1" t="str">
        <f t="shared" si="6"/>
        <v>e</v>
      </c>
    </row>
    <row r="153" spans="1:3">
      <c r="A153" s="1" t="s">
        <v>1442</v>
      </c>
      <c r="B153" s="1" t="str">
        <f t="shared" si="5"/>
        <v>fe</v>
      </c>
      <c r="C153" s="1" t="str">
        <f t="shared" si="6"/>
        <v>e</v>
      </c>
    </row>
    <row r="154" spans="1:3">
      <c r="A154" s="1" t="s">
        <v>1304</v>
      </c>
      <c r="B154" s="1" t="str">
        <f t="shared" si="5"/>
        <v>fe</v>
      </c>
      <c r="C154" s="1" t="str">
        <f t="shared" si="6"/>
        <v>e</v>
      </c>
    </row>
    <row r="155" spans="1:3">
      <c r="A155" s="1" t="s">
        <v>1590</v>
      </c>
      <c r="B155" s="1" t="str">
        <f t="shared" si="5"/>
        <v>fe</v>
      </c>
      <c r="C155" s="1" t="str">
        <f t="shared" si="6"/>
        <v>e</v>
      </c>
    </row>
    <row r="156" spans="1:3">
      <c r="A156" s="1" t="s">
        <v>1609</v>
      </c>
      <c r="B156" s="1" t="str">
        <f t="shared" si="5"/>
        <v>fe</v>
      </c>
      <c r="C156" s="1" t="str">
        <f t="shared" si="6"/>
        <v>e</v>
      </c>
    </row>
    <row r="157" spans="1:3">
      <c r="A157" s="1" t="s">
        <v>1714</v>
      </c>
      <c r="B157" s="1" t="str">
        <f t="shared" si="5"/>
        <v>fe</v>
      </c>
      <c r="C157" s="1" t="str">
        <f t="shared" si="6"/>
        <v>e</v>
      </c>
    </row>
    <row r="158" spans="1:3">
      <c r="A158" s="1" t="s">
        <v>1975</v>
      </c>
      <c r="B158" s="1" t="str">
        <f t="shared" si="5"/>
        <v>fi</v>
      </c>
      <c r="C158" s="1" t="str">
        <f t="shared" si="6"/>
        <v>i</v>
      </c>
    </row>
    <row r="159" spans="1:3">
      <c r="A159" s="1" t="s">
        <v>2039</v>
      </c>
      <c r="B159" s="1" t="str">
        <f t="shared" si="5"/>
        <v>fu</v>
      </c>
      <c r="C159" s="1" t="str">
        <f t="shared" si="6"/>
        <v>u</v>
      </c>
    </row>
    <row r="160" spans="1:3">
      <c r="A160" s="1" t="s">
        <v>1250</v>
      </c>
      <c r="B160" s="1" t="str">
        <f t="shared" si="5"/>
        <v>fu</v>
      </c>
      <c r="C160" s="1" t="str">
        <f t="shared" si="6"/>
        <v>u</v>
      </c>
    </row>
    <row r="161" spans="1:3">
      <c r="A161" s="1" t="s">
        <v>1880</v>
      </c>
      <c r="B161" s="1" t="str">
        <f t="shared" si="5"/>
        <v>fu</v>
      </c>
      <c r="C161" s="1" t="str">
        <f t="shared" si="6"/>
        <v>u</v>
      </c>
    </row>
    <row r="162" spans="1:3">
      <c r="A162" s="1" t="s">
        <v>1125</v>
      </c>
      <c r="B162" s="1" t="str">
        <f t="shared" si="5"/>
        <v>fu</v>
      </c>
      <c r="C162" s="1" t="str">
        <f t="shared" si="6"/>
        <v>u</v>
      </c>
    </row>
    <row r="163" spans="1:3">
      <c r="A163" s="1" t="s">
        <v>1134</v>
      </c>
      <c r="B163" s="1" t="str">
        <f t="shared" ref="B163:B226" si="7">LEFT(A163,2)</f>
        <v>fu</v>
      </c>
      <c r="C163" s="1" t="str">
        <f t="shared" si="6"/>
        <v>u</v>
      </c>
    </row>
    <row r="164" spans="1:3">
      <c r="A164" s="1" t="s">
        <v>1122</v>
      </c>
      <c r="B164" s="1" t="str">
        <f t="shared" si="7"/>
        <v>ha</v>
      </c>
      <c r="C164" s="1" t="str">
        <f t="shared" si="6"/>
        <v>a</v>
      </c>
    </row>
    <row r="165" spans="1:3">
      <c r="A165" s="1" t="s">
        <v>1700</v>
      </c>
      <c r="B165" s="1" t="str">
        <f t="shared" si="7"/>
        <v>ha</v>
      </c>
      <c r="C165" s="1" t="str">
        <f t="shared" si="6"/>
        <v>a</v>
      </c>
    </row>
    <row r="166" spans="1:3">
      <c r="A166" s="1" t="s">
        <v>1597</v>
      </c>
      <c r="B166" s="1" t="str">
        <f t="shared" si="7"/>
        <v>ha</v>
      </c>
      <c r="C166" s="1" t="str">
        <f t="shared" si="6"/>
        <v>a</v>
      </c>
    </row>
    <row r="167" spans="1:3">
      <c r="A167" s="1" t="s">
        <v>1932</v>
      </c>
      <c r="B167" s="1" t="str">
        <f t="shared" si="7"/>
        <v>ha</v>
      </c>
      <c r="C167" s="1" t="str">
        <f t="shared" si="6"/>
        <v>a</v>
      </c>
    </row>
    <row r="168" spans="1:3">
      <c r="A168" s="1" t="s">
        <v>1353</v>
      </c>
      <c r="B168" s="1" t="str">
        <f t="shared" si="7"/>
        <v>ha</v>
      </c>
      <c r="C168" s="1" t="str">
        <f t="shared" si="6"/>
        <v>a</v>
      </c>
    </row>
    <row r="169" spans="1:3">
      <c r="A169" s="1" t="s">
        <v>1427</v>
      </c>
      <c r="B169" s="1" t="str">
        <f t="shared" si="7"/>
        <v>ha</v>
      </c>
      <c r="C169" s="1" t="str">
        <f t="shared" si="6"/>
        <v>a</v>
      </c>
    </row>
    <row r="170" spans="1:3">
      <c r="A170" s="1" t="s">
        <v>1930</v>
      </c>
      <c r="B170" s="1" t="str">
        <f t="shared" si="7"/>
        <v>ha</v>
      </c>
      <c r="C170" s="1" t="str">
        <f t="shared" si="6"/>
        <v>a</v>
      </c>
    </row>
    <row r="171" spans="1:3">
      <c r="A171" s="1" t="s">
        <v>1138</v>
      </c>
      <c r="B171" s="1" t="str">
        <f t="shared" si="7"/>
        <v>ha</v>
      </c>
      <c r="C171" s="1" t="str">
        <f t="shared" si="6"/>
        <v>a</v>
      </c>
    </row>
    <row r="172" spans="1:3">
      <c r="A172" s="1" t="s">
        <v>1783</v>
      </c>
      <c r="B172" s="1" t="str">
        <f t="shared" si="7"/>
        <v>he</v>
      </c>
      <c r="C172" s="1" t="str">
        <f t="shared" si="6"/>
        <v>e</v>
      </c>
    </row>
    <row r="173" spans="1:3">
      <c r="A173" s="1" t="s">
        <v>1783</v>
      </c>
      <c r="B173" s="1" t="str">
        <f t="shared" si="7"/>
        <v>he</v>
      </c>
      <c r="C173" s="1" t="str">
        <f t="shared" si="6"/>
        <v>e</v>
      </c>
    </row>
    <row r="174" spans="1:3">
      <c r="A174" s="1" t="s">
        <v>1783</v>
      </c>
      <c r="B174" s="1" t="str">
        <f t="shared" si="7"/>
        <v>he</v>
      </c>
      <c r="C174" s="1" t="str">
        <f t="shared" si="6"/>
        <v>e</v>
      </c>
    </row>
    <row r="175" spans="1:3">
      <c r="A175" s="1" t="s">
        <v>1783</v>
      </c>
      <c r="B175" s="1" t="str">
        <f t="shared" si="7"/>
        <v>he</v>
      </c>
      <c r="C175" s="1" t="str">
        <f t="shared" si="6"/>
        <v>e</v>
      </c>
    </row>
    <row r="176" spans="1:3">
      <c r="A176" s="1" t="s">
        <v>1476</v>
      </c>
      <c r="B176" s="1" t="str">
        <f t="shared" si="7"/>
        <v>he</v>
      </c>
      <c r="C176" s="1" t="str">
        <f t="shared" si="6"/>
        <v>e</v>
      </c>
    </row>
    <row r="177" spans="1:3">
      <c r="A177" s="1" t="s">
        <v>1545</v>
      </c>
      <c r="B177" s="1" t="str">
        <f t="shared" si="7"/>
        <v>he</v>
      </c>
      <c r="C177" s="1" t="str">
        <f t="shared" si="6"/>
        <v>e</v>
      </c>
    </row>
    <row r="178" spans="1:3">
      <c r="A178" s="1" t="s">
        <v>1191</v>
      </c>
      <c r="B178" s="1" t="str">
        <f t="shared" si="7"/>
        <v>he</v>
      </c>
      <c r="C178" s="1" t="str">
        <f t="shared" si="6"/>
        <v>e</v>
      </c>
    </row>
    <row r="179" spans="1:3">
      <c r="A179" s="1" t="s">
        <v>1848</v>
      </c>
      <c r="B179" s="1" t="str">
        <f t="shared" si="7"/>
        <v>he</v>
      </c>
      <c r="C179" s="1" t="str">
        <f t="shared" si="6"/>
        <v>e</v>
      </c>
    </row>
    <row r="180" spans="1:3">
      <c r="A180" s="1" t="s">
        <v>1579</v>
      </c>
      <c r="B180" s="1" t="str">
        <f t="shared" si="7"/>
        <v>he</v>
      </c>
      <c r="C180" s="1" t="str">
        <f t="shared" si="6"/>
        <v>e</v>
      </c>
    </row>
    <row r="181" spans="1:3">
      <c r="A181" s="1" t="s">
        <v>1334</v>
      </c>
      <c r="B181" s="1" t="str">
        <f t="shared" si="7"/>
        <v>he</v>
      </c>
      <c r="C181" s="1" t="str">
        <f t="shared" si="6"/>
        <v>e</v>
      </c>
    </row>
    <row r="182" spans="1:3">
      <c r="A182" s="1" t="s">
        <v>1883</v>
      </c>
      <c r="B182" s="1" t="str">
        <f t="shared" si="7"/>
        <v>he</v>
      </c>
      <c r="C182" s="1" t="str">
        <f t="shared" si="6"/>
        <v>e</v>
      </c>
    </row>
    <row r="183" spans="1:3">
      <c r="A183" s="1" t="s">
        <v>2013</v>
      </c>
      <c r="B183" s="1" t="str">
        <f t="shared" si="7"/>
        <v>he</v>
      </c>
      <c r="C183" s="1" t="str">
        <f t="shared" si="6"/>
        <v>e</v>
      </c>
    </row>
    <row r="184" spans="1:3">
      <c r="A184" s="1" t="s">
        <v>1577</v>
      </c>
      <c r="B184" s="1" t="str">
        <f t="shared" si="7"/>
        <v>he</v>
      </c>
      <c r="C184" s="1" t="str">
        <f t="shared" si="6"/>
        <v>e</v>
      </c>
    </row>
    <row r="185" spans="1:3">
      <c r="A185" s="1" t="s">
        <v>1464</v>
      </c>
      <c r="B185" s="1" t="str">
        <f t="shared" si="7"/>
        <v>he</v>
      </c>
      <c r="C185" s="1" t="str">
        <f t="shared" si="6"/>
        <v>e</v>
      </c>
    </row>
    <row r="186" spans="1:3">
      <c r="A186" s="1" t="s">
        <v>1462</v>
      </c>
      <c r="B186" s="1" t="str">
        <f t="shared" si="7"/>
        <v>he</v>
      </c>
      <c r="C186" s="1" t="str">
        <f t="shared" si="6"/>
        <v>e</v>
      </c>
    </row>
    <row r="187" spans="1:3">
      <c r="A187" s="1" t="s">
        <v>1459</v>
      </c>
      <c r="B187" s="1" t="str">
        <f t="shared" si="7"/>
        <v>he</v>
      </c>
      <c r="C187" s="1" t="str">
        <f t="shared" si="6"/>
        <v>e</v>
      </c>
    </row>
    <row r="188" spans="1:3">
      <c r="A188" s="1" t="s">
        <v>1802</v>
      </c>
      <c r="B188" s="1" t="str">
        <f t="shared" si="7"/>
        <v>he</v>
      </c>
      <c r="C188" s="1" t="str">
        <f t="shared" si="6"/>
        <v>e</v>
      </c>
    </row>
    <row r="189" spans="1:3">
      <c r="A189" s="1" t="s">
        <v>1667</v>
      </c>
      <c r="B189" s="1" t="str">
        <f t="shared" si="7"/>
        <v>he</v>
      </c>
      <c r="C189" s="1" t="str">
        <f t="shared" si="6"/>
        <v>e</v>
      </c>
    </row>
    <row r="190" spans="1:3">
      <c r="A190" s="1" t="s">
        <v>1155</v>
      </c>
      <c r="B190" s="1" t="str">
        <f t="shared" si="7"/>
        <v>he</v>
      </c>
      <c r="C190" s="1" t="str">
        <f t="shared" si="6"/>
        <v>e</v>
      </c>
    </row>
    <row r="191" spans="1:3">
      <c r="A191" s="1" t="s">
        <v>1925</v>
      </c>
      <c r="B191" s="1" t="str">
        <f t="shared" si="7"/>
        <v>he</v>
      </c>
      <c r="C191" s="1" t="str">
        <f t="shared" si="6"/>
        <v>e</v>
      </c>
    </row>
    <row r="192" spans="1:3">
      <c r="A192" s="1" t="s">
        <v>1548</v>
      </c>
      <c r="B192" s="1" t="str">
        <f t="shared" si="7"/>
        <v>he</v>
      </c>
      <c r="C192" s="1" t="str">
        <f t="shared" si="6"/>
        <v>e</v>
      </c>
    </row>
    <row r="193" spans="1:3">
      <c r="A193" s="1" t="s">
        <v>1825</v>
      </c>
      <c r="B193" s="1" t="str">
        <f t="shared" si="7"/>
        <v>he</v>
      </c>
      <c r="C193" s="1" t="str">
        <f t="shared" si="6"/>
        <v>e</v>
      </c>
    </row>
    <row r="194" spans="1:3">
      <c r="A194" s="1" t="s">
        <v>1469</v>
      </c>
      <c r="B194" s="1" t="str">
        <f t="shared" si="7"/>
        <v>he</v>
      </c>
      <c r="C194" s="1" t="str">
        <f t="shared" ref="C194:C257" si="8">RIGHT(B194,1)</f>
        <v>e</v>
      </c>
    </row>
    <row r="195" spans="1:3">
      <c r="A195" s="1" t="s">
        <v>1562</v>
      </c>
      <c r="B195" s="1" t="str">
        <f t="shared" si="7"/>
        <v>he</v>
      </c>
      <c r="C195" s="1" t="str">
        <f t="shared" si="8"/>
        <v>e</v>
      </c>
    </row>
    <row r="196" spans="1:3">
      <c r="A196" s="1" t="s">
        <v>1456</v>
      </c>
      <c r="B196" s="1" t="str">
        <f t="shared" si="7"/>
        <v>he</v>
      </c>
      <c r="C196" s="1" t="str">
        <f t="shared" si="8"/>
        <v>e</v>
      </c>
    </row>
    <row r="197" spans="1:3">
      <c r="A197" s="1" t="s">
        <v>1219</v>
      </c>
      <c r="B197" s="1" t="str">
        <f t="shared" si="7"/>
        <v>he</v>
      </c>
      <c r="C197" s="1" t="str">
        <f t="shared" si="8"/>
        <v>e</v>
      </c>
    </row>
    <row r="198" spans="1:3">
      <c r="A198" s="1" t="s">
        <v>1926</v>
      </c>
      <c r="B198" s="1" t="str">
        <f t="shared" si="7"/>
        <v>he</v>
      </c>
      <c r="C198" s="1" t="str">
        <f t="shared" si="8"/>
        <v>e</v>
      </c>
    </row>
    <row r="199" spans="1:3">
      <c r="A199" s="1" t="s">
        <v>1839</v>
      </c>
      <c r="B199" s="1" t="str">
        <f t="shared" si="7"/>
        <v>he</v>
      </c>
      <c r="C199" s="1" t="str">
        <f t="shared" si="8"/>
        <v>e</v>
      </c>
    </row>
    <row r="200" spans="1:3">
      <c r="A200" s="1" t="s">
        <v>1673</v>
      </c>
      <c r="B200" s="1" t="str">
        <f t="shared" si="7"/>
        <v>he</v>
      </c>
      <c r="C200" s="1" t="str">
        <f t="shared" si="8"/>
        <v>e</v>
      </c>
    </row>
    <row r="201" spans="1:3">
      <c r="A201" s="1" t="s">
        <v>1927</v>
      </c>
      <c r="B201" s="1" t="str">
        <f t="shared" si="7"/>
        <v>he</v>
      </c>
      <c r="C201" s="1" t="str">
        <f t="shared" si="8"/>
        <v>e</v>
      </c>
    </row>
    <row r="202" spans="1:3">
      <c r="A202" s="1" t="s">
        <v>1797</v>
      </c>
      <c r="B202" s="1" t="str">
        <f t="shared" si="7"/>
        <v>he</v>
      </c>
      <c r="C202" s="1" t="str">
        <f t="shared" si="8"/>
        <v>e</v>
      </c>
    </row>
    <row r="203" spans="1:3">
      <c r="A203" s="1" t="s">
        <v>1683</v>
      </c>
      <c r="B203" s="1" t="str">
        <f t="shared" si="7"/>
        <v>he</v>
      </c>
      <c r="C203" s="1" t="str">
        <f t="shared" si="8"/>
        <v>e</v>
      </c>
    </row>
    <row r="204" spans="1:3">
      <c r="A204" s="1" t="s">
        <v>1594</v>
      </c>
      <c r="B204" s="1" t="str">
        <f t="shared" si="7"/>
        <v>he</v>
      </c>
      <c r="C204" s="1" t="str">
        <f t="shared" si="8"/>
        <v>e</v>
      </c>
    </row>
    <row r="205" spans="1:3">
      <c r="A205" s="1" t="s">
        <v>1865</v>
      </c>
      <c r="B205" s="1" t="str">
        <f t="shared" si="7"/>
        <v>he</v>
      </c>
      <c r="C205" s="1" t="str">
        <f t="shared" si="8"/>
        <v>e</v>
      </c>
    </row>
    <row r="206" spans="1:3">
      <c r="A206" s="1" t="s">
        <v>1853</v>
      </c>
      <c r="B206" s="1" t="str">
        <f t="shared" si="7"/>
        <v>he</v>
      </c>
      <c r="C206" s="1" t="str">
        <f t="shared" si="8"/>
        <v>e</v>
      </c>
    </row>
    <row r="207" spans="1:3">
      <c r="A207" s="1" t="s">
        <v>1882</v>
      </c>
      <c r="B207" s="1" t="str">
        <f t="shared" si="7"/>
        <v>he</v>
      </c>
      <c r="C207" s="1" t="str">
        <f t="shared" si="8"/>
        <v>e</v>
      </c>
    </row>
    <row r="208" spans="1:3">
      <c r="A208" s="1" t="s">
        <v>1993</v>
      </c>
      <c r="B208" s="1" t="str">
        <f t="shared" si="7"/>
        <v>he</v>
      </c>
      <c r="C208" s="1" t="str">
        <f t="shared" si="8"/>
        <v>e</v>
      </c>
    </row>
    <row r="209" spans="1:3">
      <c r="A209" s="1" t="s">
        <v>1982</v>
      </c>
      <c r="B209" s="1" t="str">
        <f t="shared" si="7"/>
        <v>he</v>
      </c>
      <c r="C209" s="1" t="str">
        <f t="shared" si="8"/>
        <v>e</v>
      </c>
    </row>
    <row r="210" spans="1:3">
      <c r="A210" s="1" t="s">
        <v>1997</v>
      </c>
      <c r="B210" s="1" t="str">
        <f t="shared" si="7"/>
        <v>he</v>
      </c>
      <c r="C210" s="1" t="str">
        <f t="shared" si="8"/>
        <v>e</v>
      </c>
    </row>
    <row r="211" spans="1:3">
      <c r="A211" s="1" t="s">
        <v>1861</v>
      </c>
      <c r="B211" s="1" t="str">
        <f t="shared" si="7"/>
        <v>he</v>
      </c>
      <c r="C211" s="1" t="str">
        <f t="shared" si="8"/>
        <v>e</v>
      </c>
    </row>
    <row r="212" spans="1:3">
      <c r="A212" s="1" t="s">
        <v>1985</v>
      </c>
      <c r="B212" s="1" t="str">
        <f t="shared" si="7"/>
        <v>he</v>
      </c>
      <c r="C212" s="1" t="str">
        <f t="shared" si="8"/>
        <v>e</v>
      </c>
    </row>
    <row r="213" spans="1:3">
      <c r="A213" s="1" t="s">
        <v>1726</v>
      </c>
      <c r="B213" s="1" t="str">
        <f t="shared" si="7"/>
        <v>he</v>
      </c>
      <c r="C213" s="1" t="str">
        <f t="shared" si="8"/>
        <v>e</v>
      </c>
    </row>
    <row r="214" spans="1:3">
      <c r="A214" s="1" t="s">
        <v>1220</v>
      </c>
      <c r="B214" s="1" t="str">
        <f t="shared" si="7"/>
        <v>he</v>
      </c>
      <c r="C214" s="1" t="str">
        <f t="shared" si="8"/>
        <v>e</v>
      </c>
    </row>
    <row r="215" spans="1:3">
      <c r="A215" s="1" t="s">
        <v>1703</v>
      </c>
      <c r="B215" s="1" t="str">
        <f t="shared" si="7"/>
        <v>he</v>
      </c>
      <c r="C215" s="1" t="str">
        <f t="shared" si="8"/>
        <v>e</v>
      </c>
    </row>
    <row r="216" spans="1:3">
      <c r="A216" s="1" t="s">
        <v>1719</v>
      </c>
      <c r="B216" s="1" t="str">
        <f t="shared" si="7"/>
        <v>he</v>
      </c>
      <c r="C216" s="1" t="str">
        <f t="shared" si="8"/>
        <v>e</v>
      </c>
    </row>
    <row r="217" spans="1:3">
      <c r="A217" s="1" t="s">
        <v>1858</v>
      </c>
      <c r="B217" s="1" t="str">
        <f t="shared" si="7"/>
        <v>he</v>
      </c>
      <c r="C217" s="1" t="str">
        <f t="shared" si="8"/>
        <v>e</v>
      </c>
    </row>
    <row r="218" spans="1:3">
      <c r="A218" s="1" t="s">
        <v>1908</v>
      </c>
      <c r="B218" s="1" t="str">
        <f t="shared" si="7"/>
        <v>he</v>
      </c>
      <c r="C218" s="1" t="str">
        <f t="shared" si="8"/>
        <v>e</v>
      </c>
    </row>
    <row r="219" spans="1:3">
      <c r="A219" s="1" t="s">
        <v>1237</v>
      </c>
      <c r="B219" s="1" t="str">
        <f t="shared" si="7"/>
        <v>hi</v>
      </c>
      <c r="C219" s="1" t="str">
        <f t="shared" si="8"/>
        <v>i</v>
      </c>
    </row>
    <row r="220" spans="1:3">
      <c r="A220" s="1" t="s">
        <v>1365</v>
      </c>
      <c r="B220" s="1" t="str">
        <f t="shared" si="7"/>
        <v>hi</v>
      </c>
      <c r="C220" s="1" t="str">
        <f t="shared" si="8"/>
        <v>i</v>
      </c>
    </row>
    <row r="221" spans="1:3">
      <c r="A221" s="1" t="s">
        <v>1354</v>
      </c>
      <c r="B221" s="1" t="str">
        <f t="shared" si="7"/>
        <v>hi</v>
      </c>
      <c r="C221" s="1" t="str">
        <f t="shared" si="8"/>
        <v>i</v>
      </c>
    </row>
    <row r="222" spans="1:3">
      <c r="A222" s="1" t="s">
        <v>1811</v>
      </c>
      <c r="B222" s="1" t="str">
        <f t="shared" si="7"/>
        <v>hi</v>
      </c>
      <c r="C222" s="1" t="str">
        <f t="shared" si="8"/>
        <v>i</v>
      </c>
    </row>
    <row r="223" spans="1:3">
      <c r="A223" s="1" t="s">
        <v>1437</v>
      </c>
      <c r="B223" s="1" t="str">
        <f t="shared" si="7"/>
        <v>hi</v>
      </c>
      <c r="C223" s="1" t="str">
        <f t="shared" si="8"/>
        <v>i</v>
      </c>
    </row>
    <row r="224" spans="1:3">
      <c r="A224" s="1" t="s">
        <v>1423</v>
      </c>
      <c r="B224" s="1" t="str">
        <f t="shared" si="7"/>
        <v>hi</v>
      </c>
      <c r="C224" s="1" t="str">
        <f t="shared" si="8"/>
        <v>i</v>
      </c>
    </row>
    <row r="225" spans="1:3">
      <c r="A225" s="1" t="s">
        <v>1618</v>
      </c>
      <c r="B225" s="1" t="str">
        <f t="shared" si="7"/>
        <v>hi</v>
      </c>
      <c r="C225" s="1" t="str">
        <f t="shared" si="8"/>
        <v>i</v>
      </c>
    </row>
    <row r="226" spans="1:3">
      <c r="A226" s="1" t="s">
        <v>1894</v>
      </c>
      <c r="B226" s="1" t="str">
        <f t="shared" si="7"/>
        <v>hi</v>
      </c>
      <c r="C226" s="1" t="str">
        <f t="shared" si="8"/>
        <v>i</v>
      </c>
    </row>
    <row r="227" spans="1:3">
      <c r="A227" s="1" t="s">
        <v>1674</v>
      </c>
      <c r="B227" s="1" t="str">
        <f t="shared" ref="B227:B263" si="9">LEFT(A227,2)</f>
        <v>ho</v>
      </c>
      <c r="C227" s="1" t="str">
        <f t="shared" si="8"/>
        <v>o</v>
      </c>
    </row>
    <row r="228" spans="1:3">
      <c r="A228" s="1" t="s">
        <v>1790</v>
      </c>
      <c r="B228" s="1" t="str">
        <f t="shared" si="9"/>
        <v>ho</v>
      </c>
      <c r="C228" s="1" t="str">
        <f t="shared" si="8"/>
        <v>o</v>
      </c>
    </row>
    <row r="229" spans="1:3">
      <c r="A229" s="1" t="s">
        <v>1207</v>
      </c>
      <c r="B229" s="1" t="str">
        <f t="shared" si="9"/>
        <v>ho</v>
      </c>
      <c r="C229" s="1" t="str">
        <f t="shared" si="8"/>
        <v>o</v>
      </c>
    </row>
    <row r="230" spans="1:3">
      <c r="A230" s="1" t="s">
        <v>1723</v>
      </c>
      <c r="B230" s="1" t="str">
        <f t="shared" si="9"/>
        <v>hu</v>
      </c>
      <c r="C230" s="1" t="str">
        <f t="shared" si="8"/>
        <v>u</v>
      </c>
    </row>
    <row r="231" spans="1:3">
      <c r="A231" s="1" t="s">
        <v>1803</v>
      </c>
      <c r="B231" s="1" t="str">
        <f t="shared" si="9"/>
        <v>hu</v>
      </c>
      <c r="C231" s="1" t="str">
        <f t="shared" si="8"/>
        <v>u</v>
      </c>
    </row>
    <row r="232" spans="1:3">
      <c r="A232" s="1" t="s">
        <v>1718</v>
      </c>
      <c r="B232" s="1" t="str">
        <f t="shared" si="9"/>
        <v>hu</v>
      </c>
      <c r="C232" s="1" t="str">
        <f t="shared" si="8"/>
        <v>u</v>
      </c>
    </row>
    <row r="233" spans="1:3">
      <c r="A233" s="1" t="s">
        <v>1473</v>
      </c>
      <c r="B233" s="1" t="str">
        <f t="shared" si="9"/>
        <v>Ja</v>
      </c>
      <c r="C233" s="1" t="str">
        <f t="shared" si="8"/>
        <v>a</v>
      </c>
    </row>
    <row r="234" spans="1:3">
      <c r="A234" s="1" t="s">
        <v>1473</v>
      </c>
      <c r="B234" s="1" t="str">
        <f t="shared" si="9"/>
        <v>Ja</v>
      </c>
      <c r="C234" s="1" t="str">
        <f t="shared" si="8"/>
        <v>a</v>
      </c>
    </row>
    <row r="235" spans="1:3">
      <c r="A235" s="1" t="s">
        <v>1209</v>
      </c>
      <c r="B235" s="1" t="str">
        <f t="shared" si="9"/>
        <v>ka</v>
      </c>
      <c r="C235" s="1" t="str">
        <f t="shared" si="8"/>
        <v>a</v>
      </c>
    </row>
    <row r="236" spans="1:3">
      <c r="A236" s="1" t="s">
        <v>1887</v>
      </c>
      <c r="B236" s="1" t="str">
        <f t="shared" si="9"/>
        <v>ka</v>
      </c>
      <c r="C236" s="1" t="str">
        <f t="shared" si="8"/>
        <v>a</v>
      </c>
    </row>
    <row r="237" spans="1:3">
      <c r="A237" s="1" t="s">
        <v>1832</v>
      </c>
      <c r="B237" s="1" t="str">
        <f t="shared" si="9"/>
        <v>ka</v>
      </c>
      <c r="C237" s="1" t="str">
        <f t="shared" si="8"/>
        <v>a</v>
      </c>
    </row>
    <row r="238" spans="1:3">
      <c r="A238" s="1" t="s">
        <v>1291</v>
      </c>
      <c r="B238" s="1" t="str">
        <f t="shared" si="9"/>
        <v>ka</v>
      </c>
      <c r="C238" s="1" t="str">
        <f t="shared" si="8"/>
        <v>a</v>
      </c>
    </row>
    <row r="239" spans="1:3">
      <c r="A239" s="1" t="s">
        <v>1150</v>
      </c>
      <c r="B239" s="1" t="str">
        <f t="shared" si="9"/>
        <v>ka</v>
      </c>
      <c r="C239" s="1" t="str">
        <f t="shared" si="8"/>
        <v>a</v>
      </c>
    </row>
    <row r="240" spans="1:3">
      <c r="A240" s="1" t="s">
        <v>1479</v>
      </c>
      <c r="B240" s="1" t="str">
        <f t="shared" si="9"/>
        <v>ka</v>
      </c>
      <c r="C240" s="1" t="str">
        <f t="shared" si="8"/>
        <v>a</v>
      </c>
    </row>
    <row r="241" spans="1:3">
      <c r="A241" s="1" t="s">
        <v>1379</v>
      </c>
      <c r="B241" s="1" t="str">
        <f t="shared" si="9"/>
        <v>ka</v>
      </c>
      <c r="C241" s="1" t="str">
        <f t="shared" si="8"/>
        <v>a</v>
      </c>
    </row>
    <row r="242" spans="1:3">
      <c r="A242" s="1" t="s">
        <v>1379</v>
      </c>
      <c r="B242" s="1" t="str">
        <f t="shared" si="9"/>
        <v>ka</v>
      </c>
      <c r="C242" s="1" t="str">
        <f t="shared" si="8"/>
        <v>a</v>
      </c>
    </row>
    <row r="243" spans="1:3">
      <c r="A243" s="1" t="s">
        <v>1379</v>
      </c>
      <c r="B243" s="1" t="str">
        <f t="shared" si="9"/>
        <v>ka</v>
      </c>
      <c r="C243" s="1" t="str">
        <f t="shared" si="8"/>
        <v>a</v>
      </c>
    </row>
    <row r="244" spans="1:3">
      <c r="A244" s="1" t="s">
        <v>1384</v>
      </c>
      <c r="B244" s="1" t="str">
        <f t="shared" si="9"/>
        <v>ka</v>
      </c>
      <c r="C244" s="1" t="str">
        <f t="shared" si="8"/>
        <v>a</v>
      </c>
    </row>
    <row r="245" spans="1:3">
      <c r="A245" s="1" t="s">
        <v>2046</v>
      </c>
      <c r="B245" s="1" t="str">
        <f t="shared" si="9"/>
        <v>ka</v>
      </c>
      <c r="C245" s="1" t="str">
        <f t="shared" si="8"/>
        <v>a</v>
      </c>
    </row>
    <row r="246" spans="1:3">
      <c r="A246" s="1" t="s">
        <v>1781</v>
      </c>
      <c r="B246" s="1" t="str">
        <f t="shared" si="9"/>
        <v>ka</v>
      </c>
      <c r="C246" s="1" t="str">
        <f t="shared" si="8"/>
        <v>a</v>
      </c>
    </row>
    <row r="247" spans="1:3">
      <c r="A247" s="1" t="s">
        <v>1394</v>
      </c>
      <c r="B247" s="1" t="str">
        <f t="shared" si="9"/>
        <v>ka</v>
      </c>
      <c r="C247" s="1" t="str">
        <f t="shared" si="8"/>
        <v>a</v>
      </c>
    </row>
    <row r="248" spans="1:3">
      <c r="A248" s="1" t="s">
        <v>1889</v>
      </c>
      <c r="B248" s="1" t="str">
        <f t="shared" si="9"/>
        <v>ka</v>
      </c>
      <c r="C248" s="1" t="str">
        <f t="shared" si="8"/>
        <v>a</v>
      </c>
    </row>
    <row r="249" spans="1:3">
      <c r="A249" s="1" t="s">
        <v>1614</v>
      </c>
      <c r="B249" s="1" t="str">
        <f t="shared" si="9"/>
        <v>ka</v>
      </c>
      <c r="C249" s="1" t="str">
        <f t="shared" si="8"/>
        <v>a</v>
      </c>
    </row>
    <row r="250" spans="1:3">
      <c r="A250" s="1" t="s">
        <v>1782</v>
      </c>
      <c r="B250" s="1" t="str">
        <f t="shared" si="9"/>
        <v>ka</v>
      </c>
      <c r="C250" s="1" t="str">
        <f t="shared" si="8"/>
        <v>a</v>
      </c>
    </row>
    <row r="251" spans="1:3">
      <c r="A251" s="1" t="s">
        <v>2045</v>
      </c>
      <c r="B251" s="1" t="str">
        <f t="shared" si="9"/>
        <v>ka</v>
      </c>
      <c r="C251" s="1" t="str">
        <f t="shared" si="8"/>
        <v>a</v>
      </c>
    </row>
    <row r="252" spans="1:3">
      <c r="A252" s="1" t="s">
        <v>1426</v>
      </c>
      <c r="B252" s="1" t="str">
        <f t="shared" si="9"/>
        <v>ka</v>
      </c>
      <c r="C252" s="1" t="str">
        <f t="shared" si="8"/>
        <v>a</v>
      </c>
    </row>
    <row r="253" spans="1:3">
      <c r="A253" s="1" t="s">
        <v>1431</v>
      </c>
      <c r="B253" s="1" t="str">
        <f t="shared" si="9"/>
        <v>ka</v>
      </c>
      <c r="C253" s="1" t="str">
        <f t="shared" si="8"/>
        <v>a</v>
      </c>
    </row>
    <row r="254" spans="1:3">
      <c r="A254" s="1" t="s">
        <v>1391</v>
      </c>
      <c r="B254" s="1" t="str">
        <f t="shared" si="9"/>
        <v>ka</v>
      </c>
      <c r="C254" s="1" t="str">
        <f t="shared" si="8"/>
        <v>a</v>
      </c>
    </row>
    <row r="255" spans="1:3">
      <c r="A255" s="1" t="s">
        <v>1978</v>
      </c>
      <c r="B255" s="1" t="str">
        <f t="shared" si="9"/>
        <v>ka</v>
      </c>
      <c r="C255" s="1" t="str">
        <f t="shared" si="8"/>
        <v>a</v>
      </c>
    </row>
    <row r="256" spans="1:3">
      <c r="A256" s="1" t="s">
        <v>1169</v>
      </c>
      <c r="B256" s="1" t="str">
        <f t="shared" si="9"/>
        <v>ka</v>
      </c>
      <c r="C256" s="1" t="str">
        <f t="shared" si="8"/>
        <v>a</v>
      </c>
    </row>
    <row r="257" spans="1:3">
      <c r="A257" s="1" t="s">
        <v>1164</v>
      </c>
      <c r="B257" s="1" t="str">
        <f t="shared" si="9"/>
        <v>ka</v>
      </c>
      <c r="C257" s="1" t="str">
        <f t="shared" si="8"/>
        <v>a</v>
      </c>
    </row>
    <row r="258" spans="1:3">
      <c r="A258" s="1" t="s">
        <v>1526</v>
      </c>
      <c r="B258" s="1" t="str">
        <f t="shared" si="9"/>
        <v>ka</v>
      </c>
      <c r="C258" s="1" t="str">
        <f t="shared" ref="C258:C321" si="10">RIGHT(B258,1)</f>
        <v>a</v>
      </c>
    </row>
    <row r="259" spans="1:3">
      <c r="A259" s="1" t="s">
        <v>1527</v>
      </c>
      <c r="B259" s="1" t="str">
        <f t="shared" si="9"/>
        <v>ka</v>
      </c>
      <c r="C259" s="1" t="str">
        <f t="shared" si="10"/>
        <v>a</v>
      </c>
    </row>
    <row r="260" spans="1:3">
      <c r="A260" s="1" t="s">
        <v>1524</v>
      </c>
      <c r="B260" s="1" t="str">
        <f t="shared" si="9"/>
        <v>ka</v>
      </c>
      <c r="C260" s="1" t="str">
        <f t="shared" si="10"/>
        <v>a</v>
      </c>
    </row>
    <row r="261" spans="1:3">
      <c r="A261" s="1" t="s">
        <v>2063</v>
      </c>
      <c r="B261" s="1" t="str">
        <f t="shared" si="9"/>
        <v>ka</v>
      </c>
      <c r="C261" s="1" t="str">
        <f t="shared" si="10"/>
        <v>a</v>
      </c>
    </row>
    <row r="262" spans="1:3">
      <c r="A262" s="1" t="s">
        <v>1350</v>
      </c>
      <c r="B262" s="1" t="str">
        <f t="shared" si="9"/>
        <v>ka</v>
      </c>
      <c r="C262" s="1" t="str">
        <f t="shared" si="10"/>
        <v>a</v>
      </c>
    </row>
    <row r="263" spans="1:3">
      <c r="A263" s="1" t="s">
        <v>1227</v>
      </c>
      <c r="B263" s="1" t="str">
        <f t="shared" si="9"/>
        <v>ka</v>
      </c>
      <c r="C263" s="1" t="str">
        <f t="shared" si="10"/>
        <v>a</v>
      </c>
    </row>
    <row r="264" spans="1:3">
      <c r="A264" s="1" t="s">
        <v>1362</v>
      </c>
      <c r="B264" s="1" t="str">
        <f t="shared" ref="B264:B327" si="11">LEFT(A264,2)</f>
        <v>ka</v>
      </c>
      <c r="C264" s="1" t="str">
        <f t="shared" si="10"/>
        <v>a</v>
      </c>
    </row>
    <row r="265" spans="1:3">
      <c r="A265" s="1" t="s">
        <v>1445</v>
      </c>
      <c r="B265" s="1" t="str">
        <f t="shared" si="11"/>
        <v>ka</v>
      </c>
      <c r="C265" s="1" t="str">
        <f t="shared" si="10"/>
        <v>a</v>
      </c>
    </row>
    <row r="266" spans="1:3">
      <c r="A266" s="1" t="s">
        <v>2024</v>
      </c>
      <c r="B266" s="1" t="str">
        <f t="shared" si="11"/>
        <v>ka</v>
      </c>
      <c r="C266" s="1" t="str">
        <f t="shared" si="10"/>
        <v>a</v>
      </c>
    </row>
    <row r="267" spans="1:3">
      <c r="A267" s="1" t="s">
        <v>1549</v>
      </c>
      <c r="B267" s="1" t="str">
        <f t="shared" si="11"/>
        <v>ka</v>
      </c>
      <c r="C267" s="1" t="str">
        <f t="shared" si="10"/>
        <v>a</v>
      </c>
    </row>
    <row r="268" spans="1:3">
      <c r="A268" s="1" t="s">
        <v>1417</v>
      </c>
      <c r="B268" s="1" t="str">
        <f t="shared" si="11"/>
        <v>ka</v>
      </c>
      <c r="C268" s="1" t="str">
        <f t="shared" si="10"/>
        <v>a</v>
      </c>
    </row>
    <row r="269" spans="1:3">
      <c r="A269" s="1" t="s">
        <v>1182</v>
      </c>
      <c r="B269" s="1" t="str">
        <f t="shared" si="11"/>
        <v>ka</v>
      </c>
      <c r="C269" s="1" t="str">
        <f t="shared" si="10"/>
        <v>a</v>
      </c>
    </row>
    <row r="270" spans="1:3">
      <c r="A270" s="1" t="s">
        <v>1182</v>
      </c>
      <c r="B270" s="1" t="str">
        <f t="shared" si="11"/>
        <v>ka</v>
      </c>
      <c r="C270" s="1" t="str">
        <f t="shared" si="10"/>
        <v>a</v>
      </c>
    </row>
    <row r="271" spans="1:3">
      <c r="A271" s="1" t="s">
        <v>1537</v>
      </c>
      <c r="B271" s="1" t="str">
        <f t="shared" si="11"/>
        <v>ka</v>
      </c>
      <c r="C271" s="1" t="str">
        <f t="shared" si="10"/>
        <v>a</v>
      </c>
    </row>
    <row r="272" spans="1:3">
      <c r="A272" s="1" t="s">
        <v>1749</v>
      </c>
      <c r="B272" s="1" t="str">
        <f t="shared" si="11"/>
        <v>ka</v>
      </c>
      <c r="C272" s="1" t="str">
        <f t="shared" si="10"/>
        <v>a</v>
      </c>
    </row>
    <row r="273" spans="1:3">
      <c r="A273" s="1" t="s">
        <v>1557</v>
      </c>
      <c r="B273" s="1" t="str">
        <f t="shared" si="11"/>
        <v>ka</v>
      </c>
      <c r="C273" s="1" t="str">
        <f t="shared" si="10"/>
        <v>a</v>
      </c>
    </row>
    <row r="274" spans="1:3">
      <c r="A274" s="1" t="s">
        <v>1451</v>
      </c>
      <c r="B274" s="1" t="str">
        <f t="shared" si="11"/>
        <v>ka</v>
      </c>
      <c r="C274" s="1" t="str">
        <f t="shared" si="10"/>
        <v>a</v>
      </c>
    </row>
    <row r="275" spans="1:3">
      <c r="A275" s="1" t="s">
        <v>1564</v>
      </c>
      <c r="B275" s="1" t="str">
        <f t="shared" si="11"/>
        <v>ka</v>
      </c>
      <c r="C275" s="1" t="str">
        <f t="shared" si="10"/>
        <v>a</v>
      </c>
    </row>
    <row r="276" spans="1:3">
      <c r="A276" s="1" t="s">
        <v>1564</v>
      </c>
      <c r="B276" s="1" t="str">
        <f t="shared" si="11"/>
        <v>ka</v>
      </c>
      <c r="C276" s="1" t="str">
        <f t="shared" si="10"/>
        <v>a</v>
      </c>
    </row>
    <row r="277" spans="1:3">
      <c r="A277" s="1" t="s">
        <v>1565</v>
      </c>
      <c r="B277" s="1" t="str">
        <f t="shared" si="11"/>
        <v>ka</v>
      </c>
      <c r="C277" s="1" t="str">
        <f t="shared" si="10"/>
        <v>a</v>
      </c>
    </row>
    <row r="278" spans="1:3">
      <c r="A278" s="1" t="s">
        <v>1563</v>
      </c>
      <c r="B278" s="1" t="str">
        <f t="shared" si="11"/>
        <v>ka</v>
      </c>
      <c r="C278" s="1" t="str">
        <f t="shared" si="10"/>
        <v>a</v>
      </c>
    </row>
    <row r="279" spans="1:3">
      <c r="A279" s="1" t="s">
        <v>1400</v>
      </c>
      <c r="B279" s="1" t="str">
        <f t="shared" si="11"/>
        <v>ka</v>
      </c>
      <c r="C279" s="1" t="str">
        <f t="shared" si="10"/>
        <v>a</v>
      </c>
    </row>
    <row r="280" spans="1:3">
      <c r="A280" s="1" t="s">
        <v>1390</v>
      </c>
      <c r="B280" s="1" t="str">
        <f t="shared" si="11"/>
        <v>ka</v>
      </c>
      <c r="C280" s="1" t="str">
        <f t="shared" si="10"/>
        <v>a</v>
      </c>
    </row>
    <row r="281" spans="1:3">
      <c r="A281" s="1" t="s">
        <v>1406</v>
      </c>
      <c r="B281" s="1" t="str">
        <f t="shared" si="11"/>
        <v>ka</v>
      </c>
      <c r="C281" s="1" t="str">
        <f t="shared" si="10"/>
        <v>a</v>
      </c>
    </row>
    <row r="282" spans="1:3">
      <c r="A282" s="1" t="s">
        <v>1320</v>
      </c>
      <c r="B282" s="1" t="str">
        <f t="shared" si="11"/>
        <v>ka</v>
      </c>
      <c r="C282" s="1" t="str">
        <f t="shared" si="10"/>
        <v>a</v>
      </c>
    </row>
    <row r="283" spans="1:3">
      <c r="A283" s="1" t="s">
        <v>1486</v>
      </c>
      <c r="B283" s="1" t="str">
        <f t="shared" si="11"/>
        <v>ka</v>
      </c>
      <c r="C283" s="1" t="str">
        <f t="shared" si="10"/>
        <v>a</v>
      </c>
    </row>
    <row r="284" spans="1:3">
      <c r="A284" s="1" t="s">
        <v>1488</v>
      </c>
      <c r="B284" s="1" t="str">
        <f t="shared" si="11"/>
        <v>ka</v>
      </c>
      <c r="C284" s="1" t="str">
        <f t="shared" si="10"/>
        <v>a</v>
      </c>
    </row>
    <row r="285" spans="1:3">
      <c r="A285" s="1" t="s">
        <v>1485</v>
      </c>
      <c r="B285" s="1" t="str">
        <f t="shared" si="11"/>
        <v>ka</v>
      </c>
      <c r="C285" s="1" t="str">
        <f t="shared" si="10"/>
        <v>a</v>
      </c>
    </row>
    <row r="286" spans="1:3">
      <c r="A286" s="1" t="s">
        <v>1568</v>
      </c>
      <c r="B286" s="1" t="str">
        <f t="shared" si="11"/>
        <v>ka</v>
      </c>
      <c r="C286" s="1" t="str">
        <f t="shared" si="10"/>
        <v>a</v>
      </c>
    </row>
    <row r="287" spans="1:3">
      <c r="A287" s="1" t="s">
        <v>1799</v>
      </c>
      <c r="B287" s="1" t="str">
        <f t="shared" si="11"/>
        <v>ka</v>
      </c>
      <c r="C287" s="1" t="str">
        <f t="shared" si="10"/>
        <v>a</v>
      </c>
    </row>
    <row r="288" spans="1:3">
      <c r="A288" s="1" t="s">
        <v>1770</v>
      </c>
      <c r="B288" s="1" t="str">
        <f t="shared" si="11"/>
        <v>ka</v>
      </c>
      <c r="C288" s="1" t="str">
        <f t="shared" si="10"/>
        <v>a</v>
      </c>
    </row>
    <row r="289" spans="1:3">
      <c r="A289" s="1" t="s">
        <v>1986</v>
      </c>
      <c r="B289" s="1" t="str">
        <f t="shared" si="11"/>
        <v>ka</v>
      </c>
      <c r="C289" s="1" t="str">
        <f t="shared" si="10"/>
        <v>a</v>
      </c>
    </row>
    <row r="290" spans="1:3">
      <c r="A290" s="1" t="s">
        <v>1500</v>
      </c>
      <c r="B290" s="1" t="str">
        <f t="shared" si="11"/>
        <v>ka</v>
      </c>
      <c r="C290" s="1" t="str">
        <f t="shared" si="10"/>
        <v>a</v>
      </c>
    </row>
    <row r="291" spans="1:3">
      <c r="A291" s="1" t="s">
        <v>1513</v>
      </c>
      <c r="B291" s="1" t="str">
        <f t="shared" si="11"/>
        <v>ka</v>
      </c>
      <c r="C291" s="1" t="str">
        <f t="shared" si="10"/>
        <v>a</v>
      </c>
    </row>
    <row r="292" spans="1:3">
      <c r="A292" s="1" t="s">
        <v>1403</v>
      </c>
      <c r="B292" s="1" t="str">
        <f t="shared" si="11"/>
        <v>ka</v>
      </c>
      <c r="C292" s="1" t="str">
        <f t="shared" si="10"/>
        <v>a</v>
      </c>
    </row>
    <row r="293" spans="1:3">
      <c r="A293" s="1" t="s">
        <v>1944</v>
      </c>
      <c r="B293" s="1" t="str">
        <f t="shared" si="11"/>
        <v>ka</v>
      </c>
      <c r="C293" s="1" t="str">
        <f t="shared" si="10"/>
        <v>a</v>
      </c>
    </row>
    <row r="294" spans="1:3">
      <c r="A294" s="1" t="s">
        <v>1699</v>
      </c>
      <c r="B294" s="1" t="str">
        <f t="shared" si="11"/>
        <v>ka</v>
      </c>
      <c r="C294" s="1" t="str">
        <f t="shared" si="10"/>
        <v>a</v>
      </c>
    </row>
    <row r="295" spans="1:3">
      <c r="A295" s="1" t="s">
        <v>1235</v>
      </c>
      <c r="B295" s="1" t="str">
        <f t="shared" si="11"/>
        <v>ka</v>
      </c>
      <c r="C295" s="1" t="str">
        <f t="shared" si="10"/>
        <v>a</v>
      </c>
    </row>
    <row r="296" spans="1:3">
      <c r="A296" s="1" t="s">
        <v>1497</v>
      </c>
      <c r="B296" s="1" t="str">
        <f t="shared" si="11"/>
        <v>ka</v>
      </c>
      <c r="C296" s="1" t="str">
        <f t="shared" si="10"/>
        <v>a</v>
      </c>
    </row>
    <row r="297" spans="1:3">
      <c r="A297" s="1" t="s">
        <v>1534</v>
      </c>
      <c r="B297" s="1" t="str">
        <f t="shared" si="11"/>
        <v>ka</v>
      </c>
      <c r="C297" s="1" t="str">
        <f t="shared" si="10"/>
        <v>a</v>
      </c>
    </row>
    <row r="298" spans="1:3">
      <c r="A298" s="1" t="s">
        <v>1407</v>
      </c>
      <c r="B298" s="1" t="str">
        <f t="shared" si="11"/>
        <v>ka</v>
      </c>
      <c r="C298" s="1" t="str">
        <f t="shared" si="10"/>
        <v>a</v>
      </c>
    </row>
    <row r="299" spans="1:3">
      <c r="A299" s="1" t="s">
        <v>1530</v>
      </c>
      <c r="B299" s="1" t="str">
        <f t="shared" si="11"/>
        <v>ka</v>
      </c>
      <c r="C299" s="1" t="str">
        <f t="shared" si="10"/>
        <v>a</v>
      </c>
    </row>
    <row r="300" spans="1:3">
      <c r="A300" s="1" t="s">
        <v>1420</v>
      </c>
      <c r="B300" s="1" t="str">
        <f t="shared" si="11"/>
        <v>ka</v>
      </c>
      <c r="C300" s="1" t="str">
        <f t="shared" si="10"/>
        <v>a</v>
      </c>
    </row>
    <row r="301" spans="1:3">
      <c r="A301" s="1" t="s">
        <v>2048</v>
      </c>
      <c r="B301" s="1" t="str">
        <f t="shared" si="11"/>
        <v>ke</v>
      </c>
      <c r="C301" s="1" t="str">
        <f t="shared" si="10"/>
        <v>e</v>
      </c>
    </row>
    <row r="302" spans="1:3">
      <c r="A302" s="1" t="s">
        <v>1689</v>
      </c>
      <c r="B302" s="1" t="str">
        <f t="shared" si="11"/>
        <v>ki</v>
      </c>
      <c r="C302" s="1" t="str">
        <f t="shared" si="10"/>
        <v>i</v>
      </c>
    </row>
    <row r="303" spans="1:3">
      <c r="A303" s="1" t="s">
        <v>1689</v>
      </c>
      <c r="B303" s="1" t="str">
        <f t="shared" si="11"/>
        <v>ki</v>
      </c>
      <c r="C303" s="1" t="str">
        <f t="shared" si="10"/>
        <v>i</v>
      </c>
    </row>
    <row r="304" spans="1:3">
      <c r="A304" s="1" t="s">
        <v>1691</v>
      </c>
      <c r="B304" s="1" t="str">
        <f t="shared" si="11"/>
        <v>ki</v>
      </c>
      <c r="C304" s="1" t="str">
        <f t="shared" si="10"/>
        <v>i</v>
      </c>
    </row>
    <row r="305" spans="1:3">
      <c r="A305" s="1" t="s">
        <v>1550</v>
      </c>
      <c r="B305" s="1" t="str">
        <f t="shared" si="11"/>
        <v>ki</v>
      </c>
      <c r="C305" s="1" t="str">
        <f t="shared" si="10"/>
        <v>i</v>
      </c>
    </row>
    <row r="306" spans="1:3">
      <c r="A306" s="1" t="s">
        <v>1244</v>
      </c>
      <c r="B306" s="1" t="str">
        <f t="shared" si="11"/>
        <v>ki</v>
      </c>
      <c r="C306" s="1" t="str">
        <f t="shared" si="10"/>
        <v>i</v>
      </c>
    </row>
    <row r="307" spans="1:3">
      <c r="A307" s="1" t="s">
        <v>1657</v>
      </c>
      <c r="B307" s="1" t="str">
        <f t="shared" si="11"/>
        <v>ki</v>
      </c>
      <c r="C307" s="1" t="str">
        <f t="shared" si="10"/>
        <v>i</v>
      </c>
    </row>
    <row r="308" spans="1:3">
      <c r="A308" s="1" t="s">
        <v>1644</v>
      </c>
      <c r="B308" s="1" t="str">
        <f t="shared" si="11"/>
        <v>ki</v>
      </c>
      <c r="C308" s="1" t="str">
        <f t="shared" si="10"/>
        <v>i</v>
      </c>
    </row>
    <row r="309" spans="1:3">
      <c r="A309" s="1" t="s">
        <v>1994</v>
      </c>
      <c r="B309" s="1" t="str">
        <f t="shared" si="11"/>
        <v>ki</v>
      </c>
      <c r="C309" s="1" t="str">
        <f t="shared" si="10"/>
        <v>i</v>
      </c>
    </row>
    <row r="310" spans="1:3">
      <c r="A310" s="1" t="s">
        <v>1767</v>
      </c>
      <c r="B310" s="1" t="str">
        <f t="shared" si="11"/>
        <v>ki</v>
      </c>
      <c r="C310" s="1" t="str">
        <f t="shared" si="10"/>
        <v>i</v>
      </c>
    </row>
    <row r="311" spans="1:3">
      <c r="A311" s="1" t="s">
        <v>1785</v>
      </c>
      <c r="B311" s="1" t="str">
        <f t="shared" si="11"/>
        <v>ki</v>
      </c>
      <c r="C311" s="1" t="str">
        <f t="shared" si="10"/>
        <v>i</v>
      </c>
    </row>
    <row r="312" spans="1:3">
      <c r="A312" s="1" t="s">
        <v>1654</v>
      </c>
      <c r="B312" s="1" t="str">
        <f t="shared" si="11"/>
        <v>ki</v>
      </c>
      <c r="C312" s="1" t="str">
        <f t="shared" si="10"/>
        <v>i</v>
      </c>
    </row>
    <row r="313" spans="1:3">
      <c r="A313" s="1" t="s">
        <v>1013</v>
      </c>
      <c r="B313" s="1" t="str">
        <f t="shared" si="11"/>
        <v>ki</v>
      </c>
      <c r="C313" s="1" t="str">
        <f t="shared" si="10"/>
        <v>i</v>
      </c>
    </row>
    <row r="314" spans="1:3">
      <c r="A314" s="1" t="s">
        <v>1013</v>
      </c>
      <c r="B314" s="1" t="str">
        <f t="shared" si="11"/>
        <v>ki</v>
      </c>
      <c r="C314" s="1" t="str">
        <f t="shared" si="10"/>
        <v>i</v>
      </c>
    </row>
    <row r="315" spans="1:3">
      <c r="A315" s="1" t="s">
        <v>1173</v>
      </c>
      <c r="B315" s="1" t="str">
        <f t="shared" si="11"/>
        <v>ki</v>
      </c>
      <c r="C315" s="1" t="str">
        <f t="shared" si="10"/>
        <v>i</v>
      </c>
    </row>
    <row r="316" spans="1:3">
      <c r="A316" s="1" t="s">
        <v>1666</v>
      </c>
      <c r="B316" s="1" t="str">
        <f t="shared" si="11"/>
        <v>ki</v>
      </c>
      <c r="C316" s="1" t="str">
        <f t="shared" si="10"/>
        <v>i</v>
      </c>
    </row>
    <row r="317" spans="1:3">
      <c r="A317" s="1" t="s">
        <v>1313</v>
      </c>
      <c r="B317" s="1" t="str">
        <f t="shared" si="11"/>
        <v>ki</v>
      </c>
      <c r="C317" s="1" t="str">
        <f t="shared" si="10"/>
        <v>i</v>
      </c>
    </row>
    <row r="318" spans="1:3">
      <c r="A318" s="1" t="s">
        <v>1186</v>
      </c>
      <c r="B318" s="1" t="str">
        <f t="shared" si="11"/>
        <v>ki</v>
      </c>
      <c r="C318" s="1" t="str">
        <f t="shared" si="10"/>
        <v>i</v>
      </c>
    </row>
    <row r="319" spans="1:3">
      <c r="A319" s="1" t="s">
        <v>1232</v>
      </c>
      <c r="B319" s="1" t="str">
        <f t="shared" si="11"/>
        <v>ki</v>
      </c>
      <c r="C319" s="1" t="str">
        <f t="shared" si="10"/>
        <v>i</v>
      </c>
    </row>
    <row r="320" spans="1:3">
      <c r="A320" s="1" t="s">
        <v>1312</v>
      </c>
      <c r="B320" s="1" t="str">
        <f t="shared" si="11"/>
        <v>ki</v>
      </c>
      <c r="C320" s="1" t="str">
        <f t="shared" si="10"/>
        <v>i</v>
      </c>
    </row>
    <row r="321" spans="1:3">
      <c r="A321" s="1" t="s">
        <v>1493</v>
      </c>
      <c r="B321" s="1" t="str">
        <f t="shared" si="11"/>
        <v>ki</v>
      </c>
      <c r="C321" s="1" t="str">
        <f t="shared" si="10"/>
        <v>i</v>
      </c>
    </row>
    <row r="322" spans="1:3">
      <c r="A322" s="1" t="s">
        <v>1326</v>
      </c>
      <c r="B322" s="1" t="str">
        <f t="shared" si="11"/>
        <v>ki</v>
      </c>
      <c r="C322" s="1" t="str">
        <f t="shared" ref="C322:C385" si="12">RIGHT(B322,1)</f>
        <v>i</v>
      </c>
    </row>
    <row r="323" spans="1:3">
      <c r="A323" s="1" t="s">
        <v>1466</v>
      </c>
      <c r="B323" s="1" t="str">
        <f t="shared" si="11"/>
        <v>ki</v>
      </c>
      <c r="C323" s="1" t="str">
        <f t="shared" si="12"/>
        <v>i</v>
      </c>
    </row>
    <row r="324" spans="1:3">
      <c r="A324" s="1" t="s">
        <v>1163</v>
      </c>
      <c r="B324" s="1" t="str">
        <f t="shared" si="11"/>
        <v>ki</v>
      </c>
      <c r="C324" s="1" t="str">
        <f t="shared" si="12"/>
        <v>i</v>
      </c>
    </row>
    <row r="325" spans="1:3">
      <c r="A325" s="1" t="s">
        <v>1368</v>
      </c>
      <c r="B325" s="1" t="str">
        <f t="shared" si="11"/>
        <v>ki</v>
      </c>
      <c r="C325" s="1" t="str">
        <f t="shared" si="12"/>
        <v>i</v>
      </c>
    </row>
    <row r="326" spans="1:3">
      <c r="A326" s="1" t="s">
        <v>1266</v>
      </c>
      <c r="B326" s="1" t="str">
        <f t="shared" si="11"/>
        <v>ki</v>
      </c>
      <c r="C326" s="1" t="str">
        <f t="shared" si="12"/>
        <v>i</v>
      </c>
    </row>
    <row r="327" spans="1:3">
      <c r="A327" s="1" t="s">
        <v>1231</v>
      </c>
      <c r="B327" s="1" t="str">
        <f t="shared" si="11"/>
        <v>ki</v>
      </c>
      <c r="C327" s="1" t="str">
        <f t="shared" si="12"/>
        <v>i</v>
      </c>
    </row>
    <row r="328" spans="1:3">
      <c r="A328" s="1" t="s">
        <v>1162</v>
      </c>
      <c r="B328" s="1" t="str">
        <f t="shared" ref="B328:B391" si="13">LEFT(A328,2)</f>
        <v>ki</v>
      </c>
      <c r="C328" s="1" t="str">
        <f t="shared" si="12"/>
        <v>i</v>
      </c>
    </row>
    <row r="329" spans="1:3">
      <c r="A329" s="1" t="s">
        <v>1316</v>
      </c>
      <c r="B329" s="1" t="str">
        <f t="shared" si="13"/>
        <v>ki</v>
      </c>
      <c r="C329" s="1" t="str">
        <f t="shared" si="12"/>
        <v>i</v>
      </c>
    </row>
    <row r="330" spans="1:3">
      <c r="A330" s="1" t="s">
        <v>1340</v>
      </c>
      <c r="B330" s="1" t="str">
        <f t="shared" si="13"/>
        <v>ki</v>
      </c>
      <c r="C330" s="1" t="str">
        <f t="shared" si="12"/>
        <v>i</v>
      </c>
    </row>
    <row r="331" spans="1:3">
      <c r="A331" s="1" t="s">
        <v>1984</v>
      </c>
      <c r="B331" s="1" t="str">
        <f t="shared" si="13"/>
        <v>ki</v>
      </c>
      <c r="C331" s="1" t="str">
        <f t="shared" si="12"/>
        <v>i</v>
      </c>
    </row>
    <row r="332" spans="1:3">
      <c r="A332" s="1" t="s">
        <v>1188</v>
      </c>
      <c r="B332" s="1" t="str">
        <f t="shared" si="13"/>
        <v>ki</v>
      </c>
      <c r="C332" s="1" t="str">
        <f t="shared" si="12"/>
        <v>i</v>
      </c>
    </row>
    <row r="333" spans="1:3">
      <c r="A333" s="1" t="s">
        <v>1329</v>
      </c>
      <c r="B333" s="1" t="str">
        <f t="shared" si="13"/>
        <v>ki</v>
      </c>
      <c r="C333" s="1" t="str">
        <f t="shared" si="12"/>
        <v>i</v>
      </c>
    </row>
    <row r="334" spans="1:3">
      <c r="A334" s="1" t="s">
        <v>1329</v>
      </c>
      <c r="B334" s="1" t="str">
        <f t="shared" si="13"/>
        <v>ki</v>
      </c>
      <c r="C334" s="1" t="str">
        <f t="shared" si="12"/>
        <v>i</v>
      </c>
    </row>
    <row r="335" spans="1:3">
      <c r="A335" s="1" t="s">
        <v>1752</v>
      </c>
      <c r="B335" s="1" t="str">
        <f t="shared" si="13"/>
        <v>ki</v>
      </c>
      <c r="C335" s="1" t="str">
        <f t="shared" si="12"/>
        <v>i</v>
      </c>
    </row>
    <row r="336" spans="1:3">
      <c r="A336" s="1" t="s">
        <v>1288</v>
      </c>
      <c r="B336" s="1" t="str">
        <f t="shared" si="13"/>
        <v>ko</v>
      </c>
      <c r="C336" s="1" t="str">
        <f t="shared" si="12"/>
        <v>o</v>
      </c>
    </row>
    <row r="337" spans="1:3">
      <c r="A337" s="1" t="s">
        <v>1288</v>
      </c>
      <c r="B337" s="1" t="str">
        <f t="shared" si="13"/>
        <v>ko</v>
      </c>
      <c r="C337" s="1" t="str">
        <f t="shared" si="12"/>
        <v>o</v>
      </c>
    </row>
    <row r="338" spans="1:3">
      <c r="A338" s="1" t="s">
        <v>1288</v>
      </c>
      <c r="B338" s="1" t="str">
        <f t="shared" si="13"/>
        <v>ko</v>
      </c>
      <c r="C338" s="1" t="str">
        <f t="shared" si="12"/>
        <v>o</v>
      </c>
    </row>
    <row r="339" spans="1:3">
      <c r="A339" s="1" t="s">
        <v>1288</v>
      </c>
      <c r="B339" s="1" t="str">
        <f t="shared" si="13"/>
        <v>ko</v>
      </c>
      <c r="C339" s="1" t="str">
        <f t="shared" si="12"/>
        <v>o</v>
      </c>
    </row>
    <row r="340" spans="1:3">
      <c r="A340" s="1" t="s">
        <v>1288</v>
      </c>
      <c r="B340" s="1" t="str">
        <f t="shared" si="13"/>
        <v>ko</v>
      </c>
      <c r="C340" s="1" t="str">
        <f t="shared" si="12"/>
        <v>o</v>
      </c>
    </row>
    <row r="341" spans="1:3">
      <c r="A341" s="1" t="s">
        <v>1289</v>
      </c>
      <c r="B341" s="1" t="str">
        <f t="shared" si="13"/>
        <v>ko</v>
      </c>
      <c r="C341" s="1" t="str">
        <f t="shared" si="12"/>
        <v>o</v>
      </c>
    </row>
    <row r="342" spans="1:3">
      <c r="A342" s="1" t="s">
        <v>1388</v>
      </c>
      <c r="B342" s="1" t="str">
        <f t="shared" si="13"/>
        <v>ko</v>
      </c>
      <c r="C342" s="1" t="str">
        <f t="shared" si="12"/>
        <v>o</v>
      </c>
    </row>
    <row r="343" spans="1:3">
      <c r="A343" s="1" t="s">
        <v>1398</v>
      </c>
      <c r="B343" s="1" t="str">
        <f t="shared" si="13"/>
        <v>ko</v>
      </c>
      <c r="C343" s="1" t="str">
        <f t="shared" si="12"/>
        <v>o</v>
      </c>
    </row>
    <row r="344" spans="1:3">
      <c r="A344" s="1" t="s">
        <v>1572</v>
      </c>
      <c r="B344" s="1" t="str">
        <f t="shared" si="13"/>
        <v>ko</v>
      </c>
      <c r="C344" s="1" t="str">
        <f t="shared" si="12"/>
        <v>o</v>
      </c>
    </row>
    <row r="345" spans="1:3">
      <c r="A345" s="1" t="s">
        <v>1693</v>
      </c>
      <c r="B345" s="1" t="str">
        <f t="shared" si="13"/>
        <v>ko</v>
      </c>
      <c r="C345" s="1" t="str">
        <f t="shared" si="12"/>
        <v>o</v>
      </c>
    </row>
    <row r="346" spans="1:3">
      <c r="A346" s="1" t="s">
        <v>1415</v>
      </c>
      <c r="B346" s="1" t="str">
        <f t="shared" si="13"/>
        <v>ko</v>
      </c>
      <c r="C346" s="1" t="str">
        <f t="shared" si="12"/>
        <v>o</v>
      </c>
    </row>
    <row r="347" spans="1:3">
      <c r="A347" s="1" t="s">
        <v>1731</v>
      </c>
      <c r="B347" s="1" t="str">
        <f t="shared" si="13"/>
        <v>ko</v>
      </c>
      <c r="C347" s="1" t="str">
        <f t="shared" si="12"/>
        <v>o</v>
      </c>
    </row>
    <row r="348" spans="1:3">
      <c r="A348" s="1" t="s">
        <v>1386</v>
      </c>
      <c r="B348" s="1" t="str">
        <f t="shared" si="13"/>
        <v>ko</v>
      </c>
      <c r="C348" s="1" t="str">
        <f t="shared" si="12"/>
        <v>o</v>
      </c>
    </row>
    <row r="349" spans="1:3">
      <c r="A349" s="1" t="s">
        <v>1851</v>
      </c>
      <c r="B349" s="1" t="str">
        <f t="shared" si="13"/>
        <v>ko</v>
      </c>
      <c r="C349" s="1" t="str">
        <f t="shared" si="12"/>
        <v>o</v>
      </c>
    </row>
    <row r="350" spans="1:3">
      <c r="A350" s="1" t="s">
        <v>1310</v>
      </c>
      <c r="B350" s="1" t="str">
        <f t="shared" si="13"/>
        <v>ko</v>
      </c>
      <c r="C350" s="1" t="str">
        <f t="shared" si="12"/>
        <v>o</v>
      </c>
    </row>
    <row r="351" spans="1:3">
      <c r="A351" s="1" t="s">
        <v>1309</v>
      </c>
      <c r="B351" s="1" t="str">
        <f t="shared" si="13"/>
        <v>ko</v>
      </c>
      <c r="C351" s="1" t="str">
        <f t="shared" si="12"/>
        <v>o</v>
      </c>
    </row>
    <row r="352" spans="1:3">
      <c r="A352" s="1" t="s">
        <v>1308</v>
      </c>
      <c r="B352" s="1" t="str">
        <f t="shared" si="13"/>
        <v>ko</v>
      </c>
      <c r="C352" s="1" t="str">
        <f t="shared" si="12"/>
        <v>o</v>
      </c>
    </row>
    <row r="353" spans="1:3">
      <c r="A353" s="1" t="s">
        <v>1409</v>
      </c>
      <c r="B353" s="1" t="str">
        <f t="shared" si="13"/>
        <v>ko</v>
      </c>
      <c r="C353" s="1" t="str">
        <f t="shared" si="12"/>
        <v>o</v>
      </c>
    </row>
    <row r="354" spans="1:3">
      <c r="A354" s="1" t="s">
        <v>1566</v>
      </c>
      <c r="B354" s="1" t="str">
        <f t="shared" si="13"/>
        <v>ko</v>
      </c>
      <c r="C354" s="1" t="str">
        <f t="shared" si="12"/>
        <v>o</v>
      </c>
    </row>
    <row r="355" spans="1:3">
      <c r="A355" s="1" t="s">
        <v>1447</v>
      </c>
      <c r="B355" s="1" t="str">
        <f t="shared" si="13"/>
        <v>ko</v>
      </c>
      <c r="C355" s="1" t="str">
        <f t="shared" si="12"/>
        <v>o</v>
      </c>
    </row>
    <row r="356" spans="1:3">
      <c r="A356" s="1" t="s">
        <v>1260</v>
      </c>
      <c r="B356" s="1" t="str">
        <f t="shared" si="13"/>
        <v>ko</v>
      </c>
      <c r="C356" s="1" t="str">
        <f t="shared" si="12"/>
        <v>o</v>
      </c>
    </row>
    <row r="357" spans="1:3">
      <c r="A357" s="1" t="s">
        <v>1547</v>
      </c>
      <c r="B357" s="1" t="str">
        <f t="shared" si="13"/>
        <v>ko</v>
      </c>
      <c r="C357" s="1" t="str">
        <f t="shared" si="12"/>
        <v>o</v>
      </c>
    </row>
    <row r="358" spans="1:3">
      <c r="A358" s="1" t="s">
        <v>1553</v>
      </c>
      <c r="B358" s="1" t="str">
        <f t="shared" si="13"/>
        <v>ko</v>
      </c>
      <c r="C358" s="1" t="str">
        <f t="shared" si="12"/>
        <v>o</v>
      </c>
    </row>
    <row r="359" spans="1:3">
      <c r="A359" s="1" t="s">
        <v>1971</v>
      </c>
      <c r="B359" s="1" t="str">
        <f t="shared" si="13"/>
        <v>ko</v>
      </c>
      <c r="C359" s="1" t="str">
        <f t="shared" si="12"/>
        <v>o</v>
      </c>
    </row>
    <row r="360" spans="1:3">
      <c r="A360" s="1" t="s">
        <v>1311</v>
      </c>
      <c r="B360" s="1" t="str">
        <f t="shared" si="13"/>
        <v>ko</v>
      </c>
      <c r="C360" s="1" t="str">
        <f t="shared" si="12"/>
        <v>o</v>
      </c>
    </row>
    <row r="361" spans="1:3">
      <c r="A361" s="1" t="s">
        <v>1558</v>
      </c>
      <c r="B361" s="1" t="str">
        <f t="shared" si="13"/>
        <v>ko</v>
      </c>
      <c r="C361" s="1" t="str">
        <f t="shared" si="12"/>
        <v>o</v>
      </c>
    </row>
    <row r="362" spans="1:3">
      <c r="A362" s="1" t="s">
        <v>1416</v>
      </c>
      <c r="B362" s="1" t="str">
        <f t="shared" si="13"/>
        <v>ko</v>
      </c>
      <c r="C362" s="1" t="str">
        <f t="shared" si="12"/>
        <v>o</v>
      </c>
    </row>
    <row r="363" spans="1:3">
      <c r="A363" s="1" t="s">
        <v>1412</v>
      </c>
      <c r="B363" s="1" t="str">
        <f t="shared" si="13"/>
        <v>ko</v>
      </c>
      <c r="C363" s="1" t="str">
        <f t="shared" si="12"/>
        <v>o</v>
      </c>
    </row>
    <row r="364" spans="1:3">
      <c r="A364" s="1" t="s">
        <v>1381</v>
      </c>
      <c r="B364" s="1" t="str">
        <f t="shared" si="13"/>
        <v>ko</v>
      </c>
      <c r="C364" s="1" t="str">
        <f t="shared" si="12"/>
        <v>o</v>
      </c>
    </row>
    <row r="365" spans="1:3">
      <c r="A365" s="1" t="s">
        <v>1401</v>
      </c>
      <c r="B365" s="1" t="str">
        <f t="shared" si="13"/>
        <v>ko</v>
      </c>
      <c r="C365" s="1" t="str">
        <f t="shared" si="12"/>
        <v>o</v>
      </c>
    </row>
    <row r="366" spans="1:3">
      <c r="A366" s="1" t="s">
        <v>1837</v>
      </c>
      <c r="B366" s="1" t="str">
        <f t="shared" si="13"/>
        <v>ko</v>
      </c>
      <c r="C366" s="1" t="str">
        <f t="shared" si="12"/>
        <v>o</v>
      </c>
    </row>
    <row r="367" spans="1:3">
      <c r="A367" s="1" t="s">
        <v>2057</v>
      </c>
      <c r="B367" s="1" t="str">
        <f t="shared" si="13"/>
        <v>Ko</v>
      </c>
      <c r="C367" s="1" t="str">
        <f t="shared" si="12"/>
        <v>o</v>
      </c>
    </row>
    <row r="368" spans="1:3">
      <c r="A368" s="1" t="s">
        <v>2044</v>
      </c>
      <c r="B368" s="1" t="str">
        <f t="shared" si="13"/>
        <v>ko</v>
      </c>
      <c r="C368" s="1" t="str">
        <f t="shared" si="12"/>
        <v>o</v>
      </c>
    </row>
    <row r="369" spans="1:4">
      <c r="A369" s="1" t="s">
        <v>1361</v>
      </c>
      <c r="B369" s="1" t="str">
        <f t="shared" si="13"/>
        <v>ko</v>
      </c>
      <c r="C369" s="1" t="str">
        <f t="shared" si="12"/>
        <v>o</v>
      </c>
    </row>
    <row r="370" spans="1:4">
      <c r="A370" s="1" t="s">
        <v>1659</v>
      </c>
      <c r="B370" s="1" t="str">
        <f t="shared" si="13"/>
        <v>ko</v>
      </c>
      <c r="C370" s="1" t="str">
        <f t="shared" si="12"/>
        <v>o</v>
      </c>
    </row>
    <row r="371" spans="1:4">
      <c r="A371" s="1" t="s">
        <v>1516</v>
      </c>
      <c r="B371" s="1" t="str">
        <f t="shared" si="13"/>
        <v>ko</v>
      </c>
      <c r="C371" s="1" t="str">
        <f t="shared" si="12"/>
        <v>o</v>
      </c>
    </row>
    <row r="372" spans="1:4">
      <c r="A372" s="1" t="s">
        <v>1928</v>
      </c>
      <c r="B372" s="1" t="str">
        <f t="shared" si="13"/>
        <v>ko</v>
      </c>
      <c r="C372" s="1" t="str">
        <f t="shared" si="12"/>
        <v>o</v>
      </c>
    </row>
    <row r="373" spans="1:4">
      <c r="A373" s="1" t="s">
        <v>2036</v>
      </c>
      <c r="B373" s="1" t="str">
        <f t="shared" si="13"/>
        <v>kr</v>
      </c>
      <c r="C373" s="1" t="str">
        <f t="shared" si="12"/>
        <v>r</v>
      </c>
      <c r="D373" s="1" t="s">
        <v>2082</v>
      </c>
    </row>
    <row r="374" spans="1:4">
      <c r="A374" s="1" t="s">
        <v>1779</v>
      </c>
      <c r="B374" s="1" t="str">
        <f t="shared" si="13"/>
        <v>kr</v>
      </c>
      <c r="C374" s="1" t="str">
        <f t="shared" si="12"/>
        <v>r</v>
      </c>
      <c r="D374" s="1" t="s">
        <v>2082</v>
      </c>
    </row>
    <row r="375" spans="1:4">
      <c r="A375" s="1" t="s">
        <v>1172</v>
      </c>
      <c r="B375" s="1" t="str">
        <f t="shared" si="13"/>
        <v>ku</v>
      </c>
      <c r="C375" s="1" t="str">
        <f t="shared" si="12"/>
        <v>u</v>
      </c>
    </row>
    <row r="376" spans="1:4">
      <c r="A376" s="1" t="s">
        <v>1118</v>
      </c>
      <c r="B376" s="1" t="str">
        <f t="shared" si="13"/>
        <v>ku</v>
      </c>
      <c r="C376" s="1" t="str">
        <f t="shared" si="12"/>
        <v>u</v>
      </c>
    </row>
    <row r="377" spans="1:4">
      <c r="A377" s="1" t="s">
        <v>2030</v>
      </c>
      <c r="B377" s="1" t="str">
        <f t="shared" si="13"/>
        <v>ku</v>
      </c>
      <c r="C377" s="1" t="str">
        <f t="shared" si="12"/>
        <v>u</v>
      </c>
    </row>
    <row r="378" spans="1:4">
      <c r="A378" s="1" t="s">
        <v>2061</v>
      </c>
      <c r="B378" s="1" t="str">
        <f t="shared" si="13"/>
        <v>ku</v>
      </c>
      <c r="C378" s="1" t="str">
        <f t="shared" si="12"/>
        <v>u</v>
      </c>
    </row>
    <row r="379" spans="1:4">
      <c r="A379" s="1" t="s">
        <v>2067</v>
      </c>
      <c r="B379" s="1" t="str">
        <f t="shared" si="13"/>
        <v>ku</v>
      </c>
      <c r="C379" s="1" t="str">
        <f t="shared" si="12"/>
        <v>u</v>
      </c>
    </row>
    <row r="380" spans="1:4">
      <c r="A380" s="1" t="s">
        <v>2055</v>
      </c>
      <c r="B380" s="1" t="str">
        <f t="shared" si="13"/>
        <v>ku</v>
      </c>
      <c r="C380" s="1" t="str">
        <f t="shared" si="12"/>
        <v>u</v>
      </c>
    </row>
    <row r="381" spans="1:4">
      <c r="A381" s="1" t="s">
        <v>2054</v>
      </c>
      <c r="B381" s="1" t="str">
        <f t="shared" si="13"/>
        <v>ku</v>
      </c>
      <c r="C381" s="1" t="str">
        <f t="shared" si="12"/>
        <v>u</v>
      </c>
    </row>
    <row r="382" spans="1:4">
      <c r="A382" s="1" t="s">
        <v>1436</v>
      </c>
      <c r="B382" s="1" t="str">
        <f t="shared" si="13"/>
        <v>ku</v>
      </c>
      <c r="C382" s="1" t="str">
        <f t="shared" si="12"/>
        <v>u</v>
      </c>
    </row>
    <row r="383" spans="1:4">
      <c r="A383" s="1" t="s">
        <v>2010</v>
      </c>
      <c r="B383" s="1" t="str">
        <f t="shared" si="13"/>
        <v>ku</v>
      </c>
      <c r="C383" s="1" t="str">
        <f t="shared" si="12"/>
        <v>u</v>
      </c>
    </row>
    <row r="384" spans="1:4">
      <c r="A384" s="1" t="s">
        <v>1346</v>
      </c>
      <c r="B384" s="1" t="str">
        <f t="shared" si="13"/>
        <v>ku</v>
      </c>
      <c r="C384" s="1" t="str">
        <f t="shared" si="12"/>
        <v>u</v>
      </c>
    </row>
    <row r="385" spans="1:3">
      <c r="A385" s="1" t="s">
        <v>1346</v>
      </c>
      <c r="B385" s="1" t="str">
        <f t="shared" si="13"/>
        <v>ku</v>
      </c>
      <c r="C385" s="1" t="str">
        <f t="shared" si="12"/>
        <v>u</v>
      </c>
    </row>
    <row r="386" spans="1:3">
      <c r="A386" s="1" t="s">
        <v>1342</v>
      </c>
      <c r="B386" s="1" t="str">
        <f t="shared" si="13"/>
        <v>ku</v>
      </c>
      <c r="C386" s="1" t="str">
        <f t="shared" ref="C386:C449" si="14">RIGHT(B386,1)</f>
        <v>u</v>
      </c>
    </row>
    <row r="387" spans="1:3">
      <c r="A387" s="1" t="s">
        <v>1605</v>
      </c>
      <c r="B387" s="1" t="str">
        <f t="shared" si="13"/>
        <v>ku</v>
      </c>
      <c r="C387" s="1" t="str">
        <f t="shared" si="14"/>
        <v>u</v>
      </c>
    </row>
    <row r="388" spans="1:3">
      <c r="A388" s="1" t="s">
        <v>1321</v>
      </c>
      <c r="B388" s="1" t="str">
        <f t="shared" si="13"/>
        <v>ku</v>
      </c>
      <c r="C388" s="1" t="str">
        <f t="shared" si="14"/>
        <v>u</v>
      </c>
    </row>
    <row r="389" spans="1:3">
      <c r="A389" s="1" t="s">
        <v>1338</v>
      </c>
      <c r="B389" s="1" t="str">
        <f t="shared" si="13"/>
        <v>li</v>
      </c>
      <c r="C389" s="1" t="str">
        <f t="shared" si="14"/>
        <v>i</v>
      </c>
    </row>
    <row r="390" spans="1:3">
      <c r="A390" s="1" t="s">
        <v>1366</v>
      </c>
      <c r="B390" s="1" t="str">
        <f t="shared" si="13"/>
        <v>ma</v>
      </c>
      <c r="C390" s="1" t="str">
        <f t="shared" si="14"/>
        <v>a</v>
      </c>
    </row>
    <row r="391" spans="1:3">
      <c r="A391" s="1" t="s">
        <v>1646</v>
      </c>
      <c r="B391" s="1" t="str">
        <f t="shared" si="13"/>
        <v>ma</v>
      </c>
      <c r="C391" s="1" t="str">
        <f t="shared" si="14"/>
        <v>a</v>
      </c>
    </row>
    <row r="392" spans="1:3">
      <c r="A392" s="1" t="s">
        <v>1358</v>
      </c>
      <c r="B392" s="1" t="str">
        <f t="shared" ref="B392:B455" si="15">LEFT(A392,2)</f>
        <v>ma</v>
      </c>
      <c r="C392" s="1" t="str">
        <f t="shared" si="14"/>
        <v>a</v>
      </c>
    </row>
    <row r="393" spans="1:3">
      <c r="A393" s="1" t="s">
        <v>1641</v>
      </c>
      <c r="B393" s="1" t="str">
        <f t="shared" si="15"/>
        <v>ma</v>
      </c>
      <c r="C393" s="1" t="str">
        <f t="shared" si="14"/>
        <v>a</v>
      </c>
    </row>
    <row r="394" spans="1:3">
      <c r="A394" s="1" t="s">
        <v>1142</v>
      </c>
      <c r="B394" s="1" t="str">
        <f t="shared" si="15"/>
        <v>ma</v>
      </c>
      <c r="C394" s="1" t="str">
        <f t="shared" si="14"/>
        <v>a</v>
      </c>
    </row>
    <row r="395" spans="1:3">
      <c r="A395" s="1" t="s">
        <v>1143</v>
      </c>
      <c r="B395" s="1" t="str">
        <f t="shared" si="15"/>
        <v>ma</v>
      </c>
      <c r="C395" s="1" t="str">
        <f t="shared" si="14"/>
        <v>a</v>
      </c>
    </row>
    <row r="396" spans="1:3">
      <c r="A396" s="1" t="s">
        <v>1996</v>
      </c>
      <c r="B396" s="1" t="str">
        <f t="shared" si="15"/>
        <v>ma</v>
      </c>
      <c r="C396" s="1" t="str">
        <f t="shared" si="14"/>
        <v>a</v>
      </c>
    </row>
    <row r="397" spans="1:3">
      <c r="A397" s="1" t="s">
        <v>1631</v>
      </c>
      <c r="B397" s="1" t="str">
        <f t="shared" si="15"/>
        <v>ma</v>
      </c>
      <c r="C397" s="1" t="str">
        <f t="shared" si="14"/>
        <v>a</v>
      </c>
    </row>
    <row r="398" spans="1:3">
      <c r="A398" s="1" t="s">
        <v>1428</v>
      </c>
      <c r="B398" s="1" t="str">
        <f t="shared" si="15"/>
        <v>ma</v>
      </c>
      <c r="C398" s="1" t="str">
        <f t="shared" si="14"/>
        <v>a</v>
      </c>
    </row>
    <row r="399" spans="1:3">
      <c r="A399" s="1" t="s">
        <v>2006</v>
      </c>
      <c r="B399" s="1" t="str">
        <f t="shared" si="15"/>
        <v>ma</v>
      </c>
      <c r="C399" s="1" t="str">
        <f t="shared" si="14"/>
        <v>a</v>
      </c>
    </row>
    <row r="400" spans="1:3">
      <c r="A400" s="1" t="s">
        <v>1640</v>
      </c>
      <c r="B400" s="1" t="str">
        <f t="shared" si="15"/>
        <v>ma</v>
      </c>
      <c r="C400" s="1" t="str">
        <f t="shared" si="14"/>
        <v>a</v>
      </c>
    </row>
    <row r="401" spans="1:3">
      <c r="A401" s="1" t="s">
        <v>1637</v>
      </c>
      <c r="B401" s="1" t="str">
        <f t="shared" si="15"/>
        <v>ma</v>
      </c>
      <c r="C401" s="1" t="str">
        <f t="shared" si="14"/>
        <v>a</v>
      </c>
    </row>
    <row r="402" spans="1:3">
      <c r="A402" s="1" t="s">
        <v>1454</v>
      </c>
      <c r="B402" s="1" t="str">
        <f t="shared" si="15"/>
        <v>ma</v>
      </c>
      <c r="C402" s="1" t="str">
        <f t="shared" si="14"/>
        <v>a</v>
      </c>
    </row>
    <row r="403" spans="1:3">
      <c r="A403" s="1" t="s">
        <v>1784</v>
      </c>
      <c r="B403" s="1" t="str">
        <f t="shared" si="15"/>
        <v>ma</v>
      </c>
      <c r="C403" s="1" t="str">
        <f t="shared" si="14"/>
        <v>a</v>
      </c>
    </row>
    <row r="404" spans="1:3">
      <c r="A404" s="1" t="s">
        <v>1432</v>
      </c>
      <c r="B404" s="1" t="str">
        <f t="shared" si="15"/>
        <v>ma</v>
      </c>
      <c r="C404" s="1" t="str">
        <f t="shared" si="14"/>
        <v>a</v>
      </c>
    </row>
    <row r="405" spans="1:3">
      <c r="A405" s="1" t="s">
        <v>1999</v>
      </c>
      <c r="B405" s="1" t="str">
        <f t="shared" si="15"/>
        <v>ma</v>
      </c>
      <c r="C405" s="1" t="str">
        <f t="shared" si="14"/>
        <v>a</v>
      </c>
    </row>
    <row r="406" spans="1:3">
      <c r="A406" s="1" t="s">
        <v>1626</v>
      </c>
      <c r="B406" s="1" t="str">
        <f t="shared" si="15"/>
        <v>ma</v>
      </c>
      <c r="C406" s="1" t="str">
        <f t="shared" si="14"/>
        <v>a</v>
      </c>
    </row>
    <row r="407" spans="1:3">
      <c r="A407" s="1" t="s">
        <v>1135</v>
      </c>
      <c r="B407" s="1" t="str">
        <f t="shared" si="15"/>
        <v>ma</v>
      </c>
      <c r="C407" s="1" t="str">
        <f t="shared" si="14"/>
        <v>a</v>
      </c>
    </row>
    <row r="408" spans="1:3">
      <c r="A408" s="1" t="s">
        <v>1635</v>
      </c>
      <c r="B408" s="1" t="str">
        <f t="shared" si="15"/>
        <v>ma</v>
      </c>
      <c r="C408" s="1" t="str">
        <f t="shared" si="14"/>
        <v>a</v>
      </c>
    </row>
    <row r="409" spans="1:3">
      <c r="A409" s="1" t="s">
        <v>2028</v>
      </c>
      <c r="B409" s="1" t="str">
        <f t="shared" si="15"/>
        <v>ma</v>
      </c>
      <c r="C409" s="1" t="str">
        <f t="shared" si="14"/>
        <v>a</v>
      </c>
    </row>
    <row r="410" spans="1:3">
      <c r="A410" s="1" t="s">
        <v>1685</v>
      </c>
      <c r="B410" s="1" t="str">
        <f t="shared" si="15"/>
        <v>ma</v>
      </c>
      <c r="C410" s="1" t="str">
        <f t="shared" si="14"/>
        <v>a</v>
      </c>
    </row>
    <row r="411" spans="1:3">
      <c r="A411" s="1" t="s">
        <v>1596</v>
      </c>
      <c r="B411" s="1" t="str">
        <f t="shared" si="15"/>
        <v>ma</v>
      </c>
      <c r="C411" s="1" t="str">
        <f t="shared" si="14"/>
        <v>a</v>
      </c>
    </row>
    <row r="412" spans="1:3">
      <c r="A412" s="1" t="s">
        <v>1139</v>
      </c>
      <c r="B412" s="1" t="str">
        <f t="shared" si="15"/>
        <v>ma</v>
      </c>
      <c r="C412" s="1" t="str">
        <f t="shared" si="14"/>
        <v>a</v>
      </c>
    </row>
    <row r="413" spans="1:3">
      <c r="A413" s="1" t="s">
        <v>1145</v>
      </c>
      <c r="B413" s="1" t="str">
        <f t="shared" si="15"/>
        <v>ma</v>
      </c>
      <c r="C413" s="1" t="str">
        <f t="shared" si="14"/>
        <v>a</v>
      </c>
    </row>
    <row r="414" spans="1:3">
      <c r="A414" s="1" t="s">
        <v>1137</v>
      </c>
      <c r="B414" s="1" t="str">
        <f t="shared" si="15"/>
        <v>ma</v>
      </c>
      <c r="C414" s="1" t="str">
        <f t="shared" si="14"/>
        <v>a</v>
      </c>
    </row>
    <row r="415" spans="1:3">
      <c r="A415" s="1" t="s">
        <v>1131</v>
      </c>
      <c r="B415" s="1" t="str">
        <f t="shared" si="15"/>
        <v>ma</v>
      </c>
      <c r="C415" s="1" t="str">
        <f t="shared" si="14"/>
        <v>a</v>
      </c>
    </row>
    <row r="416" spans="1:3">
      <c r="A416" s="1" t="s">
        <v>1808</v>
      </c>
      <c r="B416" s="1" t="str">
        <f t="shared" si="15"/>
        <v>ma</v>
      </c>
      <c r="C416" s="1" t="str">
        <f t="shared" si="14"/>
        <v>a</v>
      </c>
    </row>
    <row r="417" spans="1:3">
      <c r="A417" s="1" t="s">
        <v>1885</v>
      </c>
      <c r="B417" s="1" t="str">
        <f t="shared" si="15"/>
        <v>ma</v>
      </c>
      <c r="C417" s="1" t="str">
        <f t="shared" si="14"/>
        <v>a</v>
      </c>
    </row>
    <row r="418" spans="1:3">
      <c r="A418" s="1" t="s">
        <v>1885</v>
      </c>
      <c r="B418" s="1" t="str">
        <f t="shared" si="15"/>
        <v>ma</v>
      </c>
      <c r="C418" s="1" t="str">
        <f t="shared" si="14"/>
        <v>a</v>
      </c>
    </row>
    <row r="419" spans="1:3">
      <c r="A419" s="1" t="s">
        <v>1383</v>
      </c>
      <c r="B419" s="1" t="str">
        <f t="shared" si="15"/>
        <v>ma</v>
      </c>
      <c r="C419" s="1" t="str">
        <f t="shared" si="14"/>
        <v>a</v>
      </c>
    </row>
    <row r="420" spans="1:3">
      <c r="A420" s="1" t="s">
        <v>1425</v>
      </c>
      <c r="B420" s="1" t="str">
        <f t="shared" si="15"/>
        <v>ma</v>
      </c>
      <c r="C420" s="1" t="str">
        <f t="shared" si="14"/>
        <v>a</v>
      </c>
    </row>
    <row r="421" spans="1:3">
      <c r="A421" s="1" t="s">
        <v>1319</v>
      </c>
      <c r="B421" s="1" t="str">
        <f t="shared" si="15"/>
        <v>ma</v>
      </c>
      <c r="C421" s="1" t="str">
        <f t="shared" si="14"/>
        <v>a</v>
      </c>
    </row>
    <row r="422" spans="1:3">
      <c r="A422" s="1" t="s">
        <v>1496</v>
      </c>
      <c r="B422" s="1" t="str">
        <f t="shared" si="15"/>
        <v>ma</v>
      </c>
      <c r="C422" s="1" t="str">
        <f t="shared" si="14"/>
        <v>a</v>
      </c>
    </row>
    <row r="423" spans="1:3">
      <c r="A423" s="1" t="s">
        <v>1482</v>
      </c>
      <c r="B423" s="1" t="str">
        <f t="shared" si="15"/>
        <v>ma</v>
      </c>
      <c r="C423" s="1" t="str">
        <f t="shared" si="14"/>
        <v>a</v>
      </c>
    </row>
    <row r="424" spans="1:3">
      <c r="A424" s="1" t="s">
        <v>1613</v>
      </c>
      <c r="B424" s="1" t="str">
        <f t="shared" si="15"/>
        <v>ma</v>
      </c>
      <c r="C424" s="1" t="str">
        <f t="shared" si="14"/>
        <v>a</v>
      </c>
    </row>
    <row r="425" spans="1:3">
      <c r="A425" s="1" t="s">
        <v>1732</v>
      </c>
      <c r="B425" s="1" t="str">
        <f t="shared" si="15"/>
        <v>ma</v>
      </c>
      <c r="C425" s="1" t="str">
        <f t="shared" si="14"/>
        <v>a</v>
      </c>
    </row>
    <row r="426" spans="1:3">
      <c r="A426" s="1" t="s">
        <v>1544</v>
      </c>
      <c r="B426" s="1" t="str">
        <f t="shared" si="15"/>
        <v>ma</v>
      </c>
      <c r="C426" s="1" t="str">
        <f t="shared" si="14"/>
        <v>a</v>
      </c>
    </row>
    <row r="427" spans="1:3">
      <c r="A427" s="1" t="s">
        <v>1215</v>
      </c>
      <c r="B427" s="1" t="str">
        <f t="shared" si="15"/>
        <v>ma</v>
      </c>
      <c r="C427" s="1" t="str">
        <f t="shared" si="14"/>
        <v>a</v>
      </c>
    </row>
    <row r="428" spans="1:3">
      <c r="A428" s="1" t="s">
        <v>1293</v>
      </c>
      <c r="B428" s="1" t="str">
        <f t="shared" si="15"/>
        <v>ma</v>
      </c>
      <c r="C428" s="1" t="str">
        <f t="shared" si="14"/>
        <v>a</v>
      </c>
    </row>
    <row r="429" spans="1:3">
      <c r="A429" s="1" t="s">
        <v>1279</v>
      </c>
      <c r="B429" s="1" t="str">
        <f t="shared" si="15"/>
        <v>ma</v>
      </c>
      <c r="C429" s="1" t="str">
        <f t="shared" si="14"/>
        <v>a</v>
      </c>
    </row>
    <row r="430" spans="1:3">
      <c r="A430" s="1" t="s">
        <v>1804</v>
      </c>
      <c r="B430" s="1" t="str">
        <f t="shared" si="15"/>
        <v>ma</v>
      </c>
      <c r="C430" s="1" t="str">
        <f t="shared" si="14"/>
        <v>a</v>
      </c>
    </row>
    <row r="431" spans="1:3">
      <c r="A431" s="1" t="s">
        <v>1793</v>
      </c>
      <c r="B431" s="1" t="str">
        <f t="shared" si="15"/>
        <v>ma</v>
      </c>
      <c r="C431" s="1" t="str">
        <f t="shared" si="14"/>
        <v>a</v>
      </c>
    </row>
    <row r="432" spans="1:3">
      <c r="A432" s="1" t="s">
        <v>1419</v>
      </c>
      <c r="B432" s="1" t="str">
        <f t="shared" si="15"/>
        <v>ma</v>
      </c>
      <c r="C432" s="1" t="str">
        <f t="shared" si="14"/>
        <v>a</v>
      </c>
    </row>
    <row r="433" spans="1:4">
      <c r="A433" s="1" t="s">
        <v>1380</v>
      </c>
      <c r="B433" s="1" t="str">
        <f t="shared" si="15"/>
        <v>ma</v>
      </c>
      <c r="C433" s="1" t="str">
        <f t="shared" si="14"/>
        <v>a</v>
      </c>
    </row>
    <row r="434" spans="1:4">
      <c r="A434" s="1" t="s">
        <v>1757</v>
      </c>
      <c r="B434" s="1" t="str">
        <f t="shared" si="15"/>
        <v>ma</v>
      </c>
      <c r="C434" s="1" t="str">
        <f t="shared" si="14"/>
        <v>a</v>
      </c>
    </row>
    <row r="435" spans="1:4">
      <c r="A435" s="1" t="s">
        <v>1902</v>
      </c>
      <c r="B435" s="1" t="str">
        <f t="shared" si="15"/>
        <v>ma</v>
      </c>
      <c r="C435" s="1" t="str">
        <f t="shared" si="14"/>
        <v>a</v>
      </c>
    </row>
    <row r="436" spans="1:4">
      <c r="A436" s="1" t="s">
        <v>1916</v>
      </c>
      <c r="B436" s="1" t="str">
        <f t="shared" si="15"/>
        <v>ma</v>
      </c>
      <c r="C436" s="1" t="str">
        <f t="shared" si="14"/>
        <v>a</v>
      </c>
    </row>
    <row r="437" spans="1:4">
      <c r="A437" s="1" t="s">
        <v>1755</v>
      </c>
      <c r="B437" s="1" t="str">
        <f t="shared" si="15"/>
        <v>ma</v>
      </c>
      <c r="C437" s="1" t="str">
        <f t="shared" si="14"/>
        <v>a</v>
      </c>
    </row>
    <row r="438" spans="1:4">
      <c r="A438" s="1" t="s">
        <v>1891</v>
      </c>
      <c r="B438" s="1" t="str">
        <f t="shared" si="15"/>
        <v>ma</v>
      </c>
      <c r="C438" s="1" t="str">
        <f t="shared" si="14"/>
        <v>a</v>
      </c>
    </row>
    <row r="439" spans="1:4">
      <c r="A439" s="1" t="s">
        <v>1918</v>
      </c>
      <c r="B439" s="1" t="str">
        <f t="shared" si="15"/>
        <v>ma</v>
      </c>
      <c r="C439" s="1" t="str">
        <f t="shared" si="14"/>
        <v>a</v>
      </c>
    </row>
    <row r="440" spans="1:4">
      <c r="A440" s="1" t="s">
        <v>1339</v>
      </c>
      <c r="B440" s="1" t="str">
        <f t="shared" si="15"/>
        <v>ma</v>
      </c>
      <c r="C440" s="1" t="str">
        <f t="shared" si="14"/>
        <v>a</v>
      </c>
    </row>
    <row r="441" spans="1:4">
      <c r="A441" s="1" t="s">
        <v>1337</v>
      </c>
      <c r="B441" s="1" t="str">
        <f t="shared" si="15"/>
        <v>ma</v>
      </c>
      <c r="C441" s="1" t="str">
        <f t="shared" si="14"/>
        <v>a</v>
      </c>
    </row>
    <row r="442" spans="1:4">
      <c r="A442" s="1" t="s">
        <v>1965</v>
      </c>
      <c r="B442" s="1" t="str">
        <f t="shared" si="15"/>
        <v>ma</v>
      </c>
      <c r="C442" s="1" t="str">
        <f t="shared" si="14"/>
        <v>a</v>
      </c>
    </row>
    <row r="443" spans="1:4">
      <c r="A443" s="1" t="s">
        <v>1624</v>
      </c>
      <c r="B443" s="1" t="str">
        <f t="shared" si="15"/>
        <v>ma</v>
      </c>
      <c r="C443" s="1" t="str">
        <f t="shared" si="14"/>
        <v>a</v>
      </c>
    </row>
    <row r="444" spans="1:4">
      <c r="A444" s="1" t="s">
        <v>1144</v>
      </c>
      <c r="B444" s="1" t="str">
        <f t="shared" si="15"/>
        <v>ma</v>
      </c>
      <c r="C444" s="1" t="str">
        <f t="shared" si="14"/>
        <v>a</v>
      </c>
    </row>
    <row r="445" spans="1:4">
      <c r="A445" s="1" t="s">
        <v>1141</v>
      </c>
      <c r="B445" s="1" t="str">
        <f t="shared" si="15"/>
        <v>ma</v>
      </c>
      <c r="C445" s="1" t="str">
        <f t="shared" si="14"/>
        <v>a</v>
      </c>
    </row>
    <row r="446" spans="1:4">
      <c r="A446" s="1" t="s">
        <v>1478</v>
      </c>
      <c r="B446" s="1" t="str">
        <f t="shared" si="15"/>
        <v>ma</v>
      </c>
      <c r="C446" s="1" t="str">
        <f t="shared" si="14"/>
        <v>a</v>
      </c>
    </row>
    <row r="447" spans="1:4">
      <c r="A447" s="1" t="s">
        <v>2027</v>
      </c>
      <c r="B447" s="1" t="str">
        <f t="shared" si="15"/>
        <v>mb</v>
      </c>
      <c r="C447" s="1" t="str">
        <f t="shared" si="14"/>
        <v>b</v>
      </c>
      <c r="D447" s="1" t="s">
        <v>2083</v>
      </c>
    </row>
    <row r="448" spans="1:4">
      <c r="A448" s="1" t="s">
        <v>1256</v>
      </c>
      <c r="B448" s="1" t="str">
        <f t="shared" si="15"/>
        <v>me</v>
      </c>
      <c r="C448" s="1" t="str">
        <f t="shared" si="14"/>
        <v>e</v>
      </c>
    </row>
    <row r="449" spans="1:3">
      <c r="A449" s="1" t="s">
        <v>1151</v>
      </c>
      <c r="B449" s="1" t="str">
        <f t="shared" si="15"/>
        <v>me</v>
      </c>
      <c r="C449" s="1" t="str">
        <f t="shared" si="14"/>
        <v>e</v>
      </c>
    </row>
    <row r="450" spans="1:3">
      <c r="A450" s="1" t="s">
        <v>1632</v>
      </c>
      <c r="B450" s="1" t="str">
        <f t="shared" si="15"/>
        <v>me</v>
      </c>
      <c r="C450" s="1" t="str">
        <f t="shared" ref="C450:C513" si="16">RIGHT(B450,1)</f>
        <v>e</v>
      </c>
    </row>
    <row r="451" spans="1:3">
      <c r="A451" s="1" t="s">
        <v>1630</v>
      </c>
      <c r="B451" s="1" t="str">
        <f t="shared" si="15"/>
        <v>me</v>
      </c>
      <c r="C451" s="1" t="str">
        <f t="shared" si="16"/>
        <v>e</v>
      </c>
    </row>
    <row r="452" spans="1:3">
      <c r="A452" s="1" t="s">
        <v>1601</v>
      </c>
      <c r="B452" s="1" t="str">
        <f t="shared" si="15"/>
        <v>me</v>
      </c>
      <c r="C452" s="1" t="str">
        <f t="shared" si="16"/>
        <v>e</v>
      </c>
    </row>
    <row r="453" spans="1:3">
      <c r="A453" s="1" t="s">
        <v>1199</v>
      </c>
      <c r="B453" s="1" t="str">
        <f t="shared" si="15"/>
        <v>me</v>
      </c>
      <c r="C453" s="1" t="str">
        <f t="shared" si="16"/>
        <v>e</v>
      </c>
    </row>
    <row r="454" spans="1:3">
      <c r="A454" s="1" t="s">
        <v>1205</v>
      </c>
      <c r="B454" s="1" t="str">
        <f t="shared" si="15"/>
        <v>me</v>
      </c>
      <c r="C454" s="1" t="str">
        <f t="shared" si="16"/>
        <v>e</v>
      </c>
    </row>
    <row r="455" spans="1:3">
      <c r="A455" s="1" t="s">
        <v>2029</v>
      </c>
      <c r="B455" s="1" t="str">
        <f t="shared" si="15"/>
        <v>me</v>
      </c>
      <c r="C455" s="1" t="str">
        <f t="shared" si="16"/>
        <v>e</v>
      </c>
    </row>
    <row r="456" spans="1:3">
      <c r="A456" s="1" t="s">
        <v>2029</v>
      </c>
      <c r="B456" s="1" t="str">
        <f t="shared" ref="B456:B519" si="17">LEFT(A456,2)</f>
        <v>me</v>
      </c>
      <c r="C456" s="1" t="str">
        <f t="shared" si="16"/>
        <v>e</v>
      </c>
    </row>
    <row r="457" spans="1:3">
      <c r="A457" s="1" t="s">
        <v>2032</v>
      </c>
      <c r="B457" s="1" t="str">
        <f t="shared" si="17"/>
        <v>me</v>
      </c>
      <c r="C457" s="1" t="str">
        <f t="shared" si="16"/>
        <v>e</v>
      </c>
    </row>
    <row r="458" spans="1:3">
      <c r="A458" s="1" t="s">
        <v>1829</v>
      </c>
      <c r="B458" s="1" t="str">
        <f t="shared" si="17"/>
        <v>me</v>
      </c>
      <c r="C458" s="1" t="str">
        <f t="shared" si="16"/>
        <v>e</v>
      </c>
    </row>
    <row r="459" spans="1:3">
      <c r="A459" s="1" t="s">
        <v>1835</v>
      </c>
      <c r="B459" s="1" t="str">
        <f t="shared" si="17"/>
        <v>me</v>
      </c>
      <c r="C459" s="1" t="str">
        <f t="shared" si="16"/>
        <v>e</v>
      </c>
    </row>
    <row r="460" spans="1:3">
      <c r="A460" s="1" t="s">
        <v>1864</v>
      </c>
      <c r="B460" s="1" t="str">
        <f t="shared" si="17"/>
        <v>me</v>
      </c>
      <c r="C460" s="1" t="str">
        <f t="shared" si="16"/>
        <v>e</v>
      </c>
    </row>
    <row r="461" spans="1:3">
      <c r="A461" s="1" t="s">
        <v>1421</v>
      </c>
      <c r="B461" s="1" t="str">
        <f t="shared" si="17"/>
        <v>me</v>
      </c>
      <c r="C461" s="1" t="str">
        <f t="shared" si="16"/>
        <v>e</v>
      </c>
    </row>
    <row r="462" spans="1:3">
      <c r="A462" s="1" t="s">
        <v>1359</v>
      </c>
      <c r="B462" s="1" t="str">
        <f t="shared" si="17"/>
        <v>me</v>
      </c>
      <c r="C462" s="1" t="str">
        <f t="shared" si="16"/>
        <v>e</v>
      </c>
    </row>
    <row r="463" spans="1:3">
      <c r="A463" s="1" t="s">
        <v>1543</v>
      </c>
      <c r="B463" s="1" t="str">
        <f t="shared" si="17"/>
        <v>me</v>
      </c>
      <c r="C463" s="1" t="str">
        <f t="shared" si="16"/>
        <v>e</v>
      </c>
    </row>
    <row r="464" spans="1:3">
      <c r="A464" s="1" t="s">
        <v>1904</v>
      </c>
      <c r="B464" s="1" t="str">
        <f t="shared" si="17"/>
        <v>me</v>
      </c>
      <c r="C464" s="1" t="str">
        <f t="shared" si="16"/>
        <v>e</v>
      </c>
    </row>
    <row r="465" spans="1:3">
      <c r="A465" s="1" t="s">
        <v>1786</v>
      </c>
      <c r="B465" s="1" t="str">
        <f t="shared" si="17"/>
        <v>mi</v>
      </c>
      <c r="C465" s="1" t="str">
        <f t="shared" si="16"/>
        <v>i</v>
      </c>
    </row>
    <row r="466" spans="1:3">
      <c r="A466" s="1" t="s">
        <v>1645</v>
      </c>
      <c r="B466" s="1" t="str">
        <f t="shared" si="17"/>
        <v>mi</v>
      </c>
      <c r="C466" s="1" t="str">
        <f t="shared" si="16"/>
        <v>i</v>
      </c>
    </row>
    <row r="467" spans="1:3">
      <c r="A467" s="1" t="s">
        <v>1461</v>
      </c>
      <c r="B467" s="1" t="str">
        <f t="shared" si="17"/>
        <v>mi</v>
      </c>
      <c r="C467" s="1" t="str">
        <f t="shared" si="16"/>
        <v>i</v>
      </c>
    </row>
    <row r="468" spans="1:3">
      <c r="A468" s="1" t="s">
        <v>1660</v>
      </c>
      <c r="B468" s="1" t="str">
        <f t="shared" si="17"/>
        <v>mi</v>
      </c>
      <c r="C468" s="1" t="str">
        <f t="shared" si="16"/>
        <v>i</v>
      </c>
    </row>
    <row r="469" spans="1:3">
      <c r="A469" s="1" t="s">
        <v>1742</v>
      </c>
      <c r="B469" s="1" t="str">
        <f t="shared" si="17"/>
        <v>mi</v>
      </c>
      <c r="C469" s="1" t="str">
        <f t="shared" si="16"/>
        <v>i</v>
      </c>
    </row>
    <row r="470" spans="1:3">
      <c r="A470" s="1" t="s">
        <v>1603</v>
      </c>
      <c r="B470" s="1" t="str">
        <f t="shared" si="17"/>
        <v>mi</v>
      </c>
      <c r="C470" s="1" t="str">
        <f t="shared" si="16"/>
        <v>i</v>
      </c>
    </row>
    <row r="471" spans="1:3">
      <c r="A471" s="1" t="s">
        <v>1604</v>
      </c>
      <c r="B471" s="1" t="str">
        <f t="shared" si="17"/>
        <v>mi</v>
      </c>
      <c r="C471" s="1" t="str">
        <f t="shared" si="16"/>
        <v>i</v>
      </c>
    </row>
    <row r="472" spans="1:3">
      <c r="A472" s="1" t="s">
        <v>1402</v>
      </c>
      <c r="B472" s="1" t="str">
        <f t="shared" si="17"/>
        <v>mi</v>
      </c>
      <c r="C472" s="1" t="str">
        <f t="shared" si="16"/>
        <v>i</v>
      </c>
    </row>
    <row r="473" spans="1:3">
      <c r="A473" s="1" t="s">
        <v>1325</v>
      </c>
      <c r="B473" s="1" t="str">
        <f t="shared" si="17"/>
        <v>mi</v>
      </c>
      <c r="C473" s="1" t="str">
        <f t="shared" si="16"/>
        <v>i</v>
      </c>
    </row>
    <row r="474" spans="1:3">
      <c r="A474" s="1" t="s">
        <v>1815</v>
      </c>
      <c r="B474" s="1" t="str">
        <f t="shared" si="17"/>
        <v>mi</v>
      </c>
      <c r="C474" s="1" t="str">
        <f t="shared" si="16"/>
        <v>i</v>
      </c>
    </row>
    <row r="475" spans="1:3">
      <c r="A475" s="1" t="s">
        <v>1196</v>
      </c>
      <c r="B475" s="1" t="str">
        <f t="shared" si="17"/>
        <v>mi</v>
      </c>
      <c r="C475" s="1" t="str">
        <f t="shared" si="16"/>
        <v>i</v>
      </c>
    </row>
    <row r="476" spans="1:3">
      <c r="A476" s="1" t="s">
        <v>1347</v>
      </c>
      <c r="B476" s="1" t="str">
        <f t="shared" si="17"/>
        <v>mi</v>
      </c>
      <c r="C476" s="1" t="str">
        <f t="shared" si="16"/>
        <v>i</v>
      </c>
    </row>
    <row r="477" spans="1:3">
      <c r="A477" s="1" t="s">
        <v>1498</v>
      </c>
      <c r="B477" s="1" t="str">
        <f t="shared" si="17"/>
        <v>mk</v>
      </c>
      <c r="C477" s="1" t="str">
        <f t="shared" si="16"/>
        <v>k</v>
      </c>
    </row>
    <row r="478" spans="1:3">
      <c r="A478" s="1" t="s">
        <v>1663</v>
      </c>
      <c r="B478" s="1" t="str">
        <f t="shared" si="17"/>
        <v>mo</v>
      </c>
      <c r="C478" s="1" t="str">
        <f t="shared" si="16"/>
        <v>o</v>
      </c>
    </row>
    <row r="479" spans="1:3">
      <c r="A479" s="1" t="s">
        <v>1664</v>
      </c>
      <c r="B479" s="1" t="str">
        <f t="shared" si="17"/>
        <v>mo</v>
      </c>
      <c r="C479" s="1" t="str">
        <f t="shared" si="16"/>
        <v>o</v>
      </c>
    </row>
    <row r="480" spans="1:3">
      <c r="A480" s="1" t="s">
        <v>1465</v>
      </c>
      <c r="B480" s="1" t="str">
        <f t="shared" si="17"/>
        <v>mo</v>
      </c>
      <c r="C480" s="1" t="str">
        <f t="shared" si="16"/>
        <v>o</v>
      </c>
    </row>
    <row r="481" spans="1:3">
      <c r="A481" s="1" t="s">
        <v>1460</v>
      </c>
      <c r="B481" s="1" t="str">
        <f t="shared" si="17"/>
        <v>mo</v>
      </c>
      <c r="C481" s="1" t="str">
        <f t="shared" si="16"/>
        <v>o</v>
      </c>
    </row>
    <row r="482" spans="1:3">
      <c r="A482" s="1" t="s">
        <v>1463</v>
      </c>
      <c r="B482" s="1" t="str">
        <f t="shared" si="17"/>
        <v>mo</v>
      </c>
      <c r="C482" s="1" t="str">
        <f t="shared" si="16"/>
        <v>o</v>
      </c>
    </row>
    <row r="483" spans="1:3">
      <c r="A483" s="1" t="s">
        <v>1914</v>
      </c>
      <c r="B483" s="1" t="str">
        <f t="shared" si="17"/>
        <v>mo</v>
      </c>
      <c r="C483" s="1" t="str">
        <f t="shared" si="16"/>
        <v>o</v>
      </c>
    </row>
    <row r="484" spans="1:3">
      <c r="A484" s="1" t="s">
        <v>1551</v>
      </c>
      <c r="B484" s="1" t="str">
        <f t="shared" si="17"/>
        <v>mo</v>
      </c>
      <c r="C484" s="1" t="str">
        <f t="shared" si="16"/>
        <v>o</v>
      </c>
    </row>
    <row r="485" spans="1:3">
      <c r="A485" s="1" t="s">
        <v>1336</v>
      </c>
      <c r="B485" s="1" t="str">
        <f t="shared" si="17"/>
        <v>mo</v>
      </c>
      <c r="C485" s="1" t="str">
        <f t="shared" si="16"/>
        <v>o</v>
      </c>
    </row>
    <row r="486" spans="1:3">
      <c r="A486" s="1" t="s">
        <v>1743</v>
      </c>
      <c r="B486" s="1" t="str">
        <f t="shared" si="17"/>
        <v>mo</v>
      </c>
      <c r="C486" s="1" t="str">
        <f t="shared" si="16"/>
        <v>o</v>
      </c>
    </row>
    <row r="487" spans="1:3">
      <c r="A487" s="1" t="s">
        <v>1678</v>
      </c>
      <c r="B487" s="1" t="str">
        <f t="shared" si="17"/>
        <v>mo</v>
      </c>
      <c r="C487" s="1" t="str">
        <f t="shared" si="16"/>
        <v>o</v>
      </c>
    </row>
    <row r="488" spans="1:3">
      <c r="A488" s="1" t="s">
        <v>1801</v>
      </c>
      <c r="B488" s="1" t="str">
        <f t="shared" si="17"/>
        <v>mo</v>
      </c>
      <c r="C488" s="1" t="str">
        <f t="shared" si="16"/>
        <v>o</v>
      </c>
    </row>
    <row r="489" spans="1:3">
      <c r="A489" s="1" t="s">
        <v>1788</v>
      </c>
      <c r="B489" s="1" t="str">
        <f t="shared" si="17"/>
        <v>mu</v>
      </c>
      <c r="C489" s="1" t="str">
        <f t="shared" si="16"/>
        <v>u</v>
      </c>
    </row>
    <row r="490" spans="1:3">
      <c r="A490" s="1" t="s">
        <v>1418</v>
      </c>
      <c r="B490" s="1" t="str">
        <f t="shared" si="17"/>
        <v>mu</v>
      </c>
      <c r="C490" s="1" t="str">
        <f t="shared" si="16"/>
        <v>u</v>
      </c>
    </row>
    <row r="491" spans="1:3">
      <c r="A491" s="1" t="s">
        <v>1662</v>
      </c>
      <c r="B491" s="1" t="str">
        <f t="shared" si="17"/>
        <v>mu</v>
      </c>
      <c r="C491" s="1" t="str">
        <f t="shared" si="16"/>
        <v>u</v>
      </c>
    </row>
    <row r="492" spans="1:3">
      <c r="A492" s="1" t="s">
        <v>1661</v>
      </c>
      <c r="B492" s="1" t="str">
        <f t="shared" si="17"/>
        <v>mu</v>
      </c>
      <c r="C492" s="1" t="str">
        <f t="shared" si="16"/>
        <v>u</v>
      </c>
    </row>
    <row r="493" spans="1:3">
      <c r="A493" s="1" t="s">
        <v>1257</v>
      </c>
      <c r="B493" s="1" t="str">
        <f t="shared" si="17"/>
        <v>mu</v>
      </c>
      <c r="C493" s="1" t="str">
        <f t="shared" si="16"/>
        <v>u</v>
      </c>
    </row>
    <row r="494" spans="1:3">
      <c r="A494" s="1" t="s">
        <v>1796</v>
      </c>
      <c r="B494" s="1" t="str">
        <f t="shared" si="17"/>
        <v>mu</v>
      </c>
      <c r="C494" s="1" t="str">
        <f t="shared" si="16"/>
        <v>u</v>
      </c>
    </row>
    <row r="495" spans="1:3">
      <c r="A495" s="1" t="s">
        <v>1716</v>
      </c>
      <c r="B495" s="1" t="str">
        <f t="shared" si="17"/>
        <v>mu</v>
      </c>
      <c r="C495" s="1" t="str">
        <f t="shared" si="16"/>
        <v>u</v>
      </c>
    </row>
    <row r="496" spans="1:3">
      <c r="A496" s="1" t="s">
        <v>1584</v>
      </c>
      <c r="B496" s="1" t="str">
        <f t="shared" si="17"/>
        <v>mu</v>
      </c>
      <c r="C496" s="1" t="str">
        <f t="shared" si="16"/>
        <v>u</v>
      </c>
    </row>
    <row r="497" spans="1:3">
      <c r="A497" s="1" t="s">
        <v>1501</v>
      </c>
      <c r="B497" s="1" t="str">
        <f t="shared" si="17"/>
        <v>na</v>
      </c>
      <c r="C497" s="1" t="str">
        <f t="shared" si="16"/>
        <v>a</v>
      </c>
    </row>
    <row r="498" spans="1:3">
      <c r="A498" s="1" t="s">
        <v>648</v>
      </c>
      <c r="B498" s="1" t="str">
        <f t="shared" si="17"/>
        <v>na</v>
      </c>
      <c r="C498" s="1" t="str">
        <f t="shared" si="16"/>
        <v>a</v>
      </c>
    </row>
    <row r="499" spans="1:3">
      <c r="A499" s="1" t="s">
        <v>648</v>
      </c>
      <c r="B499" s="1" t="str">
        <f t="shared" si="17"/>
        <v>na</v>
      </c>
      <c r="C499" s="1" t="str">
        <f t="shared" si="16"/>
        <v>a</v>
      </c>
    </row>
    <row r="500" spans="1:3">
      <c r="A500" s="1" t="s">
        <v>1154</v>
      </c>
      <c r="B500" s="1" t="str">
        <f t="shared" si="17"/>
        <v>na</v>
      </c>
      <c r="C500" s="1" t="str">
        <f t="shared" si="16"/>
        <v>a</v>
      </c>
    </row>
    <row r="501" spans="1:3">
      <c r="A501" s="1" t="s">
        <v>1879</v>
      </c>
      <c r="B501" s="1" t="str">
        <f t="shared" si="17"/>
        <v>na</v>
      </c>
      <c r="C501" s="1" t="str">
        <f t="shared" si="16"/>
        <v>a</v>
      </c>
    </row>
    <row r="502" spans="1:3">
      <c r="A502" s="1" t="s">
        <v>1571</v>
      </c>
      <c r="B502" s="1" t="str">
        <f t="shared" si="17"/>
        <v>na</v>
      </c>
      <c r="C502" s="1" t="str">
        <f t="shared" si="16"/>
        <v>a</v>
      </c>
    </row>
    <row r="503" spans="1:3">
      <c r="A503" s="1" t="s">
        <v>1175</v>
      </c>
      <c r="B503" s="1" t="str">
        <f t="shared" si="17"/>
        <v>na</v>
      </c>
      <c r="C503" s="1" t="str">
        <f t="shared" si="16"/>
        <v>a</v>
      </c>
    </row>
    <row r="504" spans="1:3">
      <c r="A504" s="1" t="s">
        <v>1290</v>
      </c>
      <c r="B504" s="1" t="str">
        <f t="shared" si="17"/>
        <v>na</v>
      </c>
      <c r="C504" s="1" t="str">
        <f t="shared" si="16"/>
        <v>a</v>
      </c>
    </row>
    <row r="505" spans="1:3">
      <c r="A505" s="1" t="s">
        <v>1119</v>
      </c>
      <c r="B505" s="1" t="str">
        <f t="shared" si="17"/>
        <v>na</v>
      </c>
      <c r="C505" s="1" t="str">
        <f t="shared" si="16"/>
        <v>a</v>
      </c>
    </row>
    <row r="506" spans="1:3">
      <c r="A506" s="1" t="s">
        <v>1947</v>
      </c>
      <c r="B506" s="1" t="str">
        <f t="shared" si="17"/>
        <v>na</v>
      </c>
      <c r="C506" s="1" t="str">
        <f t="shared" si="16"/>
        <v>a</v>
      </c>
    </row>
    <row r="507" spans="1:3">
      <c r="A507" s="1" t="s">
        <v>1954</v>
      </c>
      <c r="B507" s="1" t="str">
        <f t="shared" si="17"/>
        <v>na</v>
      </c>
      <c r="C507" s="1" t="str">
        <f t="shared" si="16"/>
        <v>a</v>
      </c>
    </row>
    <row r="508" spans="1:3">
      <c r="A508" s="1" t="s">
        <v>1216</v>
      </c>
      <c r="B508" s="1" t="str">
        <f t="shared" si="17"/>
        <v>na</v>
      </c>
      <c r="C508" s="1" t="str">
        <f t="shared" si="16"/>
        <v>a</v>
      </c>
    </row>
    <row r="509" spans="1:3">
      <c r="A509" s="1" t="s">
        <v>1989</v>
      </c>
      <c r="B509" s="1" t="str">
        <f t="shared" si="17"/>
        <v>na</v>
      </c>
      <c r="C509" s="1" t="str">
        <f t="shared" si="16"/>
        <v>a</v>
      </c>
    </row>
    <row r="510" spans="1:3">
      <c r="A510" s="1" t="s">
        <v>1345</v>
      </c>
      <c r="B510" s="1" t="str">
        <f t="shared" si="17"/>
        <v>na</v>
      </c>
      <c r="C510" s="1" t="str">
        <f t="shared" si="16"/>
        <v>a</v>
      </c>
    </row>
    <row r="511" spans="1:3">
      <c r="A511" s="1" t="s">
        <v>2080</v>
      </c>
      <c r="B511" s="1" t="str">
        <f t="shared" si="17"/>
        <v>na</v>
      </c>
      <c r="C511" s="1" t="str">
        <f t="shared" si="16"/>
        <v>a</v>
      </c>
    </row>
    <row r="512" spans="1:3">
      <c r="A512" s="1" t="s">
        <v>1410</v>
      </c>
      <c r="B512" s="1" t="str">
        <f t="shared" si="17"/>
        <v>na</v>
      </c>
      <c r="C512" s="1" t="str">
        <f t="shared" si="16"/>
        <v>a</v>
      </c>
    </row>
    <row r="513" spans="1:3">
      <c r="A513" s="1" t="s">
        <v>2011</v>
      </c>
      <c r="B513" s="1" t="str">
        <f t="shared" si="17"/>
        <v>na</v>
      </c>
      <c r="C513" s="1" t="str">
        <f t="shared" si="16"/>
        <v>a</v>
      </c>
    </row>
    <row r="514" spans="1:3">
      <c r="A514" s="1" t="s">
        <v>1243</v>
      </c>
      <c r="B514" s="1" t="str">
        <f t="shared" si="17"/>
        <v>na</v>
      </c>
      <c r="C514" s="1" t="str">
        <f t="shared" ref="C514:C577" si="18">RIGHT(B514,1)</f>
        <v>a</v>
      </c>
    </row>
    <row r="515" spans="1:3">
      <c r="A515" s="1" t="s">
        <v>1233</v>
      </c>
      <c r="B515" s="1" t="str">
        <f t="shared" si="17"/>
        <v>na</v>
      </c>
      <c r="C515" s="1" t="str">
        <f t="shared" si="18"/>
        <v>a</v>
      </c>
    </row>
    <row r="516" spans="1:3">
      <c r="A516" s="1" t="s">
        <v>1240</v>
      </c>
      <c r="B516" s="1" t="str">
        <f t="shared" si="17"/>
        <v>na</v>
      </c>
      <c r="C516" s="1" t="str">
        <f t="shared" si="18"/>
        <v>a</v>
      </c>
    </row>
    <row r="517" spans="1:3">
      <c r="A517" s="1" t="s">
        <v>1240</v>
      </c>
      <c r="B517" s="1" t="str">
        <f t="shared" si="17"/>
        <v>na</v>
      </c>
      <c r="C517" s="1" t="str">
        <f t="shared" si="18"/>
        <v>a</v>
      </c>
    </row>
    <row r="518" spans="1:3">
      <c r="A518" s="1" t="s">
        <v>1240</v>
      </c>
      <c r="B518" s="1" t="str">
        <f t="shared" si="17"/>
        <v>na</v>
      </c>
      <c r="C518" s="1" t="str">
        <f t="shared" si="18"/>
        <v>a</v>
      </c>
    </row>
    <row r="519" spans="1:3">
      <c r="A519" s="1" t="s">
        <v>1132</v>
      </c>
      <c r="B519" s="1" t="str">
        <f t="shared" si="17"/>
        <v>na</v>
      </c>
      <c r="C519" s="1" t="str">
        <f t="shared" si="18"/>
        <v>a</v>
      </c>
    </row>
    <row r="520" spans="1:3">
      <c r="A520" s="1" t="s">
        <v>2070</v>
      </c>
      <c r="B520" s="1" t="str">
        <f t="shared" ref="B520:B583" si="19">LEFT(A520,2)</f>
        <v>na</v>
      </c>
      <c r="C520" s="1" t="str">
        <f t="shared" si="18"/>
        <v>a</v>
      </c>
    </row>
    <row r="521" spans="1:3">
      <c r="A521" s="1" t="s">
        <v>1505</v>
      </c>
      <c r="B521" s="1" t="str">
        <f t="shared" si="19"/>
        <v>na</v>
      </c>
      <c r="C521" s="1" t="str">
        <f t="shared" si="18"/>
        <v>a</v>
      </c>
    </row>
    <row r="522" spans="1:3">
      <c r="A522" s="1" t="s">
        <v>2037</v>
      </c>
      <c r="B522" s="1" t="str">
        <f t="shared" si="19"/>
        <v>na</v>
      </c>
      <c r="C522" s="1" t="str">
        <f t="shared" si="18"/>
        <v>a</v>
      </c>
    </row>
    <row r="523" spans="1:3">
      <c r="A523" s="1" t="s">
        <v>1324</v>
      </c>
      <c r="B523" s="1" t="str">
        <f t="shared" si="19"/>
        <v>na</v>
      </c>
      <c r="C523" s="1" t="str">
        <f t="shared" si="18"/>
        <v>a</v>
      </c>
    </row>
    <row r="524" spans="1:3">
      <c r="A524" s="1" t="s">
        <v>1360</v>
      </c>
      <c r="B524" s="1" t="str">
        <f t="shared" si="19"/>
        <v>na</v>
      </c>
      <c r="C524" s="1" t="str">
        <f t="shared" si="18"/>
        <v>a</v>
      </c>
    </row>
    <row r="525" spans="1:3">
      <c r="A525" s="1" t="s">
        <v>1507</v>
      </c>
      <c r="B525" s="1" t="str">
        <f t="shared" si="19"/>
        <v>na</v>
      </c>
      <c r="C525" s="1" t="str">
        <f t="shared" si="18"/>
        <v>a</v>
      </c>
    </row>
    <row r="526" spans="1:3">
      <c r="A526" s="1" t="s">
        <v>1363</v>
      </c>
      <c r="B526" s="1" t="str">
        <f t="shared" si="19"/>
        <v>na</v>
      </c>
      <c r="C526" s="1" t="str">
        <f t="shared" si="18"/>
        <v>a</v>
      </c>
    </row>
    <row r="527" spans="1:3">
      <c r="A527" s="1" t="s">
        <v>1355</v>
      </c>
      <c r="B527" s="1" t="str">
        <f t="shared" si="19"/>
        <v>na</v>
      </c>
      <c r="C527" s="1" t="str">
        <f t="shared" si="18"/>
        <v>a</v>
      </c>
    </row>
    <row r="528" spans="1:3">
      <c r="A528" s="1" t="s">
        <v>1195</v>
      </c>
      <c r="B528" s="1" t="str">
        <f t="shared" si="19"/>
        <v>na</v>
      </c>
      <c r="C528" s="1" t="str">
        <f t="shared" si="18"/>
        <v>a</v>
      </c>
    </row>
    <row r="529" spans="1:3">
      <c r="A529" s="1" t="s">
        <v>1795</v>
      </c>
      <c r="B529" s="1" t="str">
        <f t="shared" si="19"/>
        <v>na</v>
      </c>
      <c r="C529" s="1" t="str">
        <f t="shared" si="18"/>
        <v>a</v>
      </c>
    </row>
    <row r="530" spans="1:3">
      <c r="A530" s="1" t="s">
        <v>1792</v>
      </c>
      <c r="B530" s="1" t="str">
        <f t="shared" si="19"/>
        <v>na</v>
      </c>
      <c r="C530" s="1" t="str">
        <f t="shared" si="18"/>
        <v>a</v>
      </c>
    </row>
    <row r="531" spans="1:3">
      <c r="A531" s="1" t="s">
        <v>1331</v>
      </c>
      <c r="B531" s="1" t="str">
        <f t="shared" si="19"/>
        <v>na</v>
      </c>
      <c r="C531" s="1" t="str">
        <f t="shared" si="18"/>
        <v>a</v>
      </c>
    </row>
    <row r="532" spans="1:3">
      <c r="A532" s="1" t="s">
        <v>1508</v>
      </c>
      <c r="B532" s="1" t="str">
        <f t="shared" si="19"/>
        <v>na</v>
      </c>
      <c r="C532" s="1" t="str">
        <f t="shared" si="18"/>
        <v>a</v>
      </c>
    </row>
    <row r="533" spans="1:3">
      <c r="A533" s="1" t="s">
        <v>1949</v>
      </c>
      <c r="B533" s="1" t="str">
        <f t="shared" si="19"/>
        <v>na</v>
      </c>
      <c r="C533" s="1" t="str">
        <f t="shared" si="18"/>
        <v>a</v>
      </c>
    </row>
    <row r="534" spans="1:3">
      <c r="A534" s="1" t="s">
        <v>1633</v>
      </c>
      <c r="B534" s="1" t="str">
        <f t="shared" si="19"/>
        <v>na</v>
      </c>
      <c r="C534" s="1" t="str">
        <f t="shared" si="18"/>
        <v>a</v>
      </c>
    </row>
    <row r="535" spans="1:3">
      <c r="A535" s="1" t="s">
        <v>1941</v>
      </c>
      <c r="B535" s="1" t="str">
        <f t="shared" si="19"/>
        <v>na</v>
      </c>
      <c r="C535" s="1" t="str">
        <f t="shared" si="18"/>
        <v>a</v>
      </c>
    </row>
    <row r="536" spans="1:3">
      <c r="A536" s="1" t="s">
        <v>1504</v>
      </c>
      <c r="B536" s="1" t="str">
        <f t="shared" si="19"/>
        <v>na</v>
      </c>
      <c r="C536" s="1" t="str">
        <f t="shared" si="18"/>
        <v>a</v>
      </c>
    </row>
    <row r="537" spans="1:3">
      <c r="A537" s="1" t="s">
        <v>1502</v>
      </c>
      <c r="B537" s="1" t="str">
        <f t="shared" si="19"/>
        <v>na</v>
      </c>
      <c r="C537" s="1" t="str">
        <f t="shared" si="18"/>
        <v>a</v>
      </c>
    </row>
    <row r="538" spans="1:3">
      <c r="A538" s="1" t="s">
        <v>1938</v>
      </c>
      <c r="B538" s="1" t="str">
        <f t="shared" si="19"/>
        <v>na</v>
      </c>
      <c r="C538" s="1" t="str">
        <f t="shared" si="18"/>
        <v>a</v>
      </c>
    </row>
    <row r="539" spans="1:3">
      <c r="A539" s="1" t="s">
        <v>1160</v>
      </c>
      <c r="B539" s="1" t="str">
        <f t="shared" si="19"/>
        <v>na</v>
      </c>
      <c r="C539" s="1" t="str">
        <f t="shared" si="18"/>
        <v>a</v>
      </c>
    </row>
    <row r="540" spans="1:3">
      <c r="A540" s="1" t="s">
        <v>1248</v>
      </c>
      <c r="B540" s="1" t="str">
        <f t="shared" si="19"/>
        <v>na</v>
      </c>
      <c r="C540" s="1" t="str">
        <f t="shared" si="18"/>
        <v>a</v>
      </c>
    </row>
    <row r="541" spans="1:3">
      <c r="A541" s="1" t="s">
        <v>1552</v>
      </c>
      <c r="B541" s="1" t="str">
        <f t="shared" si="19"/>
        <v>na</v>
      </c>
      <c r="C541" s="1" t="str">
        <f t="shared" si="18"/>
        <v>a</v>
      </c>
    </row>
    <row r="542" spans="1:3">
      <c r="A542" s="1" t="s">
        <v>1255</v>
      </c>
      <c r="B542" s="1" t="str">
        <f t="shared" si="19"/>
        <v>na</v>
      </c>
      <c r="C542" s="1" t="str">
        <f t="shared" si="18"/>
        <v>a</v>
      </c>
    </row>
    <row r="543" spans="1:3">
      <c r="A543" s="1" t="s">
        <v>1957</v>
      </c>
      <c r="B543" s="1" t="str">
        <f t="shared" si="19"/>
        <v>na</v>
      </c>
      <c r="C543" s="1" t="str">
        <f t="shared" si="18"/>
        <v>a</v>
      </c>
    </row>
    <row r="544" spans="1:3">
      <c r="A544" s="1" t="s">
        <v>1287</v>
      </c>
      <c r="B544" s="1" t="str">
        <f t="shared" si="19"/>
        <v>na</v>
      </c>
      <c r="C544" s="1" t="str">
        <f t="shared" si="18"/>
        <v>a</v>
      </c>
    </row>
    <row r="545" spans="1:3">
      <c r="A545" s="1" t="s">
        <v>1439</v>
      </c>
      <c r="B545" s="1" t="str">
        <f t="shared" si="19"/>
        <v>na</v>
      </c>
      <c r="C545" s="1" t="str">
        <f t="shared" si="18"/>
        <v>a</v>
      </c>
    </row>
    <row r="546" spans="1:3">
      <c r="A546" s="1" t="s">
        <v>1171</v>
      </c>
      <c r="B546" s="1" t="str">
        <f t="shared" si="19"/>
        <v>na</v>
      </c>
      <c r="C546" s="1" t="str">
        <f t="shared" si="18"/>
        <v>a</v>
      </c>
    </row>
    <row r="547" spans="1:3">
      <c r="A547" s="1" t="s">
        <v>1176</v>
      </c>
      <c r="B547" s="1" t="str">
        <f t="shared" si="19"/>
        <v>na</v>
      </c>
      <c r="C547" s="1" t="str">
        <f t="shared" si="18"/>
        <v>a</v>
      </c>
    </row>
    <row r="548" spans="1:3">
      <c r="A548" s="1" t="s">
        <v>1935</v>
      </c>
      <c r="B548" s="1" t="str">
        <f t="shared" si="19"/>
        <v>na</v>
      </c>
      <c r="C548" s="1" t="str">
        <f t="shared" si="18"/>
        <v>a</v>
      </c>
    </row>
    <row r="549" spans="1:3">
      <c r="A549" s="1" t="s">
        <v>1167</v>
      </c>
      <c r="B549" s="1" t="str">
        <f t="shared" si="19"/>
        <v>na</v>
      </c>
      <c r="C549" s="1" t="str">
        <f t="shared" si="18"/>
        <v>a</v>
      </c>
    </row>
    <row r="550" spans="1:3">
      <c r="A550" s="1" t="s">
        <v>1677</v>
      </c>
      <c r="B550" s="1" t="str">
        <f t="shared" si="19"/>
        <v>na</v>
      </c>
      <c r="C550" s="1" t="str">
        <f t="shared" si="18"/>
        <v>a</v>
      </c>
    </row>
    <row r="551" spans="1:3">
      <c r="A551" s="1" t="s">
        <v>1950</v>
      </c>
      <c r="B551" s="1" t="str">
        <f t="shared" si="19"/>
        <v>na</v>
      </c>
      <c r="C551" s="1" t="str">
        <f t="shared" si="18"/>
        <v>a</v>
      </c>
    </row>
    <row r="552" spans="1:3">
      <c r="A552" s="1" t="s">
        <v>1709</v>
      </c>
      <c r="B552" s="1" t="str">
        <f t="shared" si="19"/>
        <v>na</v>
      </c>
      <c r="C552" s="1" t="str">
        <f t="shared" si="18"/>
        <v>a</v>
      </c>
    </row>
    <row r="553" spans="1:3">
      <c r="A553" s="1" t="s">
        <v>1875</v>
      </c>
      <c r="B553" s="1" t="str">
        <f t="shared" si="19"/>
        <v>na</v>
      </c>
      <c r="C553" s="1" t="str">
        <f t="shared" si="18"/>
        <v>a</v>
      </c>
    </row>
    <row r="554" spans="1:3">
      <c r="A554" s="1" t="s">
        <v>1888</v>
      </c>
      <c r="B554" s="1" t="str">
        <f t="shared" si="19"/>
        <v>na</v>
      </c>
      <c r="C554" s="1" t="str">
        <f t="shared" si="18"/>
        <v>a</v>
      </c>
    </row>
    <row r="555" spans="1:3">
      <c r="A555" s="1" t="s">
        <v>1330</v>
      </c>
      <c r="B555" s="1" t="str">
        <f t="shared" si="19"/>
        <v>na</v>
      </c>
      <c r="C555" s="1" t="str">
        <f t="shared" si="18"/>
        <v>a</v>
      </c>
    </row>
    <row r="556" spans="1:3">
      <c r="A556" s="1" t="s">
        <v>1301</v>
      </c>
      <c r="B556" s="1" t="str">
        <f t="shared" si="19"/>
        <v>na</v>
      </c>
      <c r="C556" s="1" t="str">
        <f t="shared" si="18"/>
        <v>a</v>
      </c>
    </row>
    <row r="557" spans="1:3">
      <c r="A557" s="1" t="s">
        <v>1373</v>
      </c>
      <c r="B557" s="1" t="str">
        <f t="shared" si="19"/>
        <v>na</v>
      </c>
      <c r="C557" s="1" t="str">
        <f t="shared" si="18"/>
        <v>a</v>
      </c>
    </row>
    <row r="558" spans="1:3">
      <c r="A558" s="1" t="s">
        <v>1241</v>
      </c>
      <c r="B558" s="1" t="str">
        <f t="shared" si="19"/>
        <v>na</v>
      </c>
      <c r="C558" s="1" t="str">
        <f t="shared" si="18"/>
        <v>a</v>
      </c>
    </row>
    <row r="559" spans="1:3">
      <c r="A559" s="1" t="s">
        <v>1241</v>
      </c>
      <c r="B559" s="1" t="str">
        <f t="shared" si="19"/>
        <v>na</v>
      </c>
      <c r="C559" s="1" t="str">
        <f t="shared" si="18"/>
        <v>a</v>
      </c>
    </row>
    <row r="560" spans="1:3">
      <c r="A560" s="1" t="s">
        <v>1845</v>
      </c>
      <c r="B560" s="1" t="str">
        <f t="shared" si="19"/>
        <v>na</v>
      </c>
      <c r="C560" s="1" t="str">
        <f t="shared" si="18"/>
        <v>a</v>
      </c>
    </row>
    <row r="561" spans="1:3">
      <c r="A561" s="1" t="s">
        <v>1300</v>
      </c>
      <c r="B561" s="1" t="str">
        <f t="shared" si="19"/>
        <v>na</v>
      </c>
      <c r="C561" s="1" t="str">
        <f t="shared" si="18"/>
        <v>a</v>
      </c>
    </row>
    <row r="562" spans="1:3">
      <c r="A562" s="1" t="s">
        <v>2062</v>
      </c>
      <c r="B562" s="1" t="str">
        <f t="shared" si="19"/>
        <v>na</v>
      </c>
      <c r="C562" s="1" t="str">
        <f t="shared" si="18"/>
        <v>a</v>
      </c>
    </row>
    <row r="563" spans="1:3">
      <c r="A563" s="1" t="s">
        <v>1745</v>
      </c>
      <c r="B563" s="1" t="str">
        <f t="shared" si="19"/>
        <v>na</v>
      </c>
      <c r="C563" s="1" t="str">
        <f t="shared" si="18"/>
        <v>a</v>
      </c>
    </row>
    <row r="564" spans="1:3">
      <c r="A564" s="1" t="s">
        <v>1987</v>
      </c>
      <c r="B564" s="1" t="str">
        <f t="shared" si="19"/>
        <v>na</v>
      </c>
      <c r="C564" s="1" t="str">
        <f t="shared" si="18"/>
        <v>a</v>
      </c>
    </row>
    <row r="565" spans="1:3">
      <c r="A565" s="1" t="s">
        <v>1987</v>
      </c>
      <c r="B565" s="1" t="str">
        <f t="shared" si="19"/>
        <v>na</v>
      </c>
      <c r="C565" s="1" t="str">
        <f t="shared" si="18"/>
        <v>a</v>
      </c>
    </row>
    <row r="566" spans="1:3">
      <c r="A566" s="1" t="s">
        <v>1966</v>
      </c>
      <c r="B566" s="1" t="str">
        <f t="shared" si="19"/>
        <v>na</v>
      </c>
      <c r="C566" s="1" t="str">
        <f t="shared" si="18"/>
        <v>a</v>
      </c>
    </row>
    <row r="567" spans="1:3">
      <c r="A567" s="1" t="s">
        <v>1819</v>
      </c>
      <c r="B567" s="1" t="str">
        <f t="shared" si="19"/>
        <v>na</v>
      </c>
      <c r="C567" s="1" t="str">
        <f t="shared" si="18"/>
        <v>a</v>
      </c>
    </row>
    <row r="568" spans="1:3">
      <c r="A568" s="1" t="s">
        <v>1668</v>
      </c>
      <c r="B568" s="1" t="str">
        <f t="shared" si="19"/>
        <v>na</v>
      </c>
      <c r="C568" s="1" t="str">
        <f t="shared" si="18"/>
        <v>a</v>
      </c>
    </row>
    <row r="569" spans="1:3">
      <c r="A569" s="1" t="s">
        <v>1480</v>
      </c>
      <c r="B569" s="1" t="str">
        <f t="shared" si="19"/>
        <v>na</v>
      </c>
      <c r="C569" s="1" t="str">
        <f t="shared" si="18"/>
        <v>a</v>
      </c>
    </row>
    <row r="570" spans="1:3">
      <c r="A570" s="1" t="s">
        <v>1387</v>
      </c>
      <c r="B570" s="1" t="str">
        <f t="shared" si="19"/>
        <v>na</v>
      </c>
      <c r="C570" s="1" t="str">
        <f t="shared" si="18"/>
        <v>a</v>
      </c>
    </row>
    <row r="571" spans="1:3">
      <c r="A571" s="1" t="s">
        <v>1307</v>
      </c>
      <c r="B571" s="1" t="str">
        <f t="shared" si="19"/>
        <v>na</v>
      </c>
      <c r="C571" s="1" t="str">
        <f t="shared" si="18"/>
        <v>a</v>
      </c>
    </row>
    <row r="572" spans="1:3">
      <c r="A572" s="1" t="s">
        <v>1611</v>
      </c>
      <c r="B572" s="1" t="str">
        <f t="shared" si="19"/>
        <v>na</v>
      </c>
      <c r="C572" s="1" t="str">
        <f t="shared" si="18"/>
        <v>a</v>
      </c>
    </row>
    <row r="573" spans="1:3">
      <c r="A573" s="1" t="s">
        <v>1787</v>
      </c>
      <c r="B573" s="1" t="str">
        <f t="shared" si="19"/>
        <v>na</v>
      </c>
      <c r="C573" s="1" t="str">
        <f t="shared" si="18"/>
        <v>a</v>
      </c>
    </row>
    <row r="574" spans="1:3">
      <c r="A574" s="1" t="s">
        <v>1814</v>
      </c>
      <c r="B574" s="1" t="str">
        <f t="shared" si="19"/>
        <v>na</v>
      </c>
      <c r="C574" s="1" t="str">
        <f t="shared" si="18"/>
        <v>a</v>
      </c>
    </row>
    <row r="575" spans="1:3">
      <c r="A575" s="1" t="s">
        <v>1197</v>
      </c>
      <c r="B575" s="1" t="str">
        <f t="shared" si="19"/>
        <v>na</v>
      </c>
      <c r="C575" s="1" t="str">
        <f t="shared" si="18"/>
        <v>a</v>
      </c>
    </row>
    <row r="576" spans="1:3">
      <c r="A576" s="1" t="s">
        <v>1178</v>
      </c>
      <c r="B576" s="1" t="str">
        <f t="shared" si="19"/>
        <v>na</v>
      </c>
      <c r="C576" s="1" t="str">
        <f t="shared" si="18"/>
        <v>a</v>
      </c>
    </row>
    <row r="577" spans="1:3">
      <c r="A577" s="1" t="s">
        <v>1120</v>
      </c>
      <c r="B577" s="1" t="str">
        <f t="shared" si="19"/>
        <v>na</v>
      </c>
      <c r="C577" s="1" t="str">
        <f t="shared" si="18"/>
        <v>a</v>
      </c>
    </row>
    <row r="578" spans="1:3">
      <c r="A578" s="1" t="s">
        <v>1120</v>
      </c>
      <c r="B578" s="1" t="str">
        <f t="shared" si="19"/>
        <v>na</v>
      </c>
      <c r="C578" s="1" t="str">
        <f t="shared" ref="C578:C641" si="20">RIGHT(B578,1)</f>
        <v>a</v>
      </c>
    </row>
    <row r="579" spans="1:3">
      <c r="A579" s="1" t="s">
        <v>1636</v>
      </c>
      <c r="B579" s="1" t="str">
        <f t="shared" si="19"/>
        <v>na</v>
      </c>
      <c r="C579" s="1" t="str">
        <f t="shared" si="20"/>
        <v>a</v>
      </c>
    </row>
    <row r="580" spans="1:3">
      <c r="A580" s="1" t="s">
        <v>1619</v>
      </c>
      <c r="B580" s="1" t="str">
        <f t="shared" si="19"/>
        <v>na</v>
      </c>
      <c r="C580" s="1" t="str">
        <f t="shared" si="20"/>
        <v>a</v>
      </c>
    </row>
    <row r="581" spans="1:3">
      <c r="A581" s="1" t="s">
        <v>1720</v>
      </c>
      <c r="B581" s="1" t="str">
        <f t="shared" si="19"/>
        <v>na</v>
      </c>
      <c r="C581" s="1" t="str">
        <f t="shared" si="20"/>
        <v>a</v>
      </c>
    </row>
    <row r="582" spans="1:3">
      <c r="A582" s="1" t="s">
        <v>1335</v>
      </c>
      <c r="B582" s="1" t="str">
        <f t="shared" si="19"/>
        <v>na</v>
      </c>
      <c r="C582" s="1" t="str">
        <f t="shared" si="20"/>
        <v>a</v>
      </c>
    </row>
    <row r="583" spans="1:3">
      <c r="A583" s="1" t="s">
        <v>1721</v>
      </c>
      <c r="B583" s="1" t="str">
        <f t="shared" si="19"/>
        <v>na</v>
      </c>
      <c r="C583" s="1" t="str">
        <f t="shared" si="20"/>
        <v>a</v>
      </c>
    </row>
    <row r="584" spans="1:3">
      <c r="A584" s="1" t="s">
        <v>1622</v>
      </c>
      <c r="B584" s="1" t="str">
        <f t="shared" ref="B584:B647" si="21">LEFT(A584,2)</f>
        <v>na</v>
      </c>
      <c r="C584" s="1" t="str">
        <f t="shared" si="20"/>
        <v>a</v>
      </c>
    </row>
    <row r="585" spans="1:3">
      <c r="A585" s="1" t="s">
        <v>1617</v>
      </c>
      <c r="B585" s="1" t="str">
        <f t="shared" si="21"/>
        <v>na</v>
      </c>
      <c r="C585" s="1" t="str">
        <f t="shared" si="20"/>
        <v>a</v>
      </c>
    </row>
    <row r="586" spans="1:3">
      <c r="A586" s="1" t="s">
        <v>1738</v>
      </c>
      <c r="B586" s="1" t="str">
        <f t="shared" si="21"/>
        <v>na</v>
      </c>
      <c r="C586" s="1" t="str">
        <f t="shared" si="20"/>
        <v>a</v>
      </c>
    </row>
    <row r="587" spans="1:3">
      <c r="A587" s="1" t="s">
        <v>1725</v>
      </c>
      <c r="B587" s="1" t="str">
        <f t="shared" si="21"/>
        <v>na</v>
      </c>
      <c r="C587" s="1" t="str">
        <f t="shared" si="20"/>
        <v>a</v>
      </c>
    </row>
    <row r="588" spans="1:3">
      <c r="A588" s="1" t="s">
        <v>1715</v>
      </c>
      <c r="B588" s="1" t="str">
        <f t="shared" si="21"/>
        <v>na</v>
      </c>
      <c r="C588" s="1" t="str">
        <f t="shared" si="20"/>
        <v>a</v>
      </c>
    </row>
    <row r="589" spans="1:3">
      <c r="A589" s="1" t="s">
        <v>1722</v>
      </c>
      <c r="B589" s="1" t="str">
        <f t="shared" si="21"/>
        <v>na</v>
      </c>
      <c r="C589" s="1" t="str">
        <f t="shared" si="20"/>
        <v>a</v>
      </c>
    </row>
    <row r="590" spans="1:3">
      <c r="A590" s="1" t="s">
        <v>2049</v>
      </c>
      <c r="B590" s="1" t="str">
        <f t="shared" si="21"/>
        <v>na</v>
      </c>
      <c r="C590" s="1" t="str">
        <f t="shared" si="20"/>
        <v>a</v>
      </c>
    </row>
    <row r="591" spans="1:3">
      <c r="A591" s="1" t="s">
        <v>1750</v>
      </c>
      <c r="B591" s="1" t="str">
        <f t="shared" si="21"/>
        <v>na</v>
      </c>
      <c r="C591" s="1" t="str">
        <f t="shared" si="20"/>
        <v>a</v>
      </c>
    </row>
    <row r="592" spans="1:3">
      <c r="A592" s="1" t="s">
        <v>1682</v>
      </c>
      <c r="B592" s="1" t="str">
        <f t="shared" si="21"/>
        <v>na</v>
      </c>
      <c r="C592" s="1" t="str">
        <f t="shared" si="20"/>
        <v>a</v>
      </c>
    </row>
    <row r="593" spans="1:3">
      <c r="A593" s="1" t="s">
        <v>2051</v>
      </c>
      <c r="B593" s="1" t="str">
        <f t="shared" si="21"/>
        <v>na</v>
      </c>
      <c r="C593" s="1" t="str">
        <f t="shared" si="20"/>
        <v>a</v>
      </c>
    </row>
    <row r="594" spans="1:3">
      <c r="A594" s="1" t="s">
        <v>1607</v>
      </c>
      <c r="B594" s="1" t="str">
        <f t="shared" si="21"/>
        <v>na</v>
      </c>
      <c r="C594" s="1" t="str">
        <f t="shared" si="20"/>
        <v>a</v>
      </c>
    </row>
    <row r="595" spans="1:3">
      <c r="A595" s="1" t="s">
        <v>1578</v>
      </c>
      <c r="B595" s="1" t="str">
        <f t="shared" si="21"/>
        <v>na</v>
      </c>
      <c r="C595" s="1" t="str">
        <f t="shared" si="20"/>
        <v>a</v>
      </c>
    </row>
    <row r="596" spans="1:3">
      <c r="A596" s="1" t="s">
        <v>1970</v>
      </c>
      <c r="B596" s="1" t="str">
        <f t="shared" si="21"/>
        <v>na</v>
      </c>
      <c r="C596" s="1" t="str">
        <f t="shared" si="20"/>
        <v>a</v>
      </c>
    </row>
    <row r="597" spans="1:3">
      <c r="A597" s="1" t="s">
        <v>1771</v>
      </c>
      <c r="B597" s="1" t="str">
        <f t="shared" si="21"/>
        <v>na</v>
      </c>
      <c r="C597" s="1" t="str">
        <f t="shared" si="20"/>
        <v>a</v>
      </c>
    </row>
    <row r="598" spans="1:3">
      <c r="A598" s="1" t="s">
        <v>1177</v>
      </c>
      <c r="B598" s="1" t="str">
        <f t="shared" si="21"/>
        <v>na</v>
      </c>
      <c r="C598" s="1" t="str">
        <f t="shared" si="20"/>
        <v>a</v>
      </c>
    </row>
    <row r="599" spans="1:3">
      <c r="A599" s="1" t="s">
        <v>1278</v>
      </c>
      <c r="B599" s="1" t="str">
        <f t="shared" si="21"/>
        <v>na</v>
      </c>
      <c r="C599" s="1" t="str">
        <f t="shared" si="20"/>
        <v>a</v>
      </c>
    </row>
    <row r="600" spans="1:3">
      <c r="A600" s="1" t="s">
        <v>1283</v>
      </c>
      <c r="B600" s="1" t="str">
        <f t="shared" si="21"/>
        <v>na</v>
      </c>
      <c r="C600" s="1" t="str">
        <f t="shared" si="20"/>
        <v>a</v>
      </c>
    </row>
    <row r="601" spans="1:3">
      <c r="A601" s="1" t="s">
        <v>2019</v>
      </c>
      <c r="B601" s="1" t="str">
        <f t="shared" si="21"/>
        <v>na</v>
      </c>
      <c r="C601" s="1" t="str">
        <f t="shared" si="20"/>
        <v>a</v>
      </c>
    </row>
    <row r="602" spans="1:3">
      <c r="A602" s="1" t="s">
        <v>2004</v>
      </c>
      <c r="B602" s="1" t="str">
        <f t="shared" si="21"/>
        <v>na</v>
      </c>
      <c r="C602" s="1" t="str">
        <f t="shared" si="20"/>
        <v>a</v>
      </c>
    </row>
    <row r="603" spans="1:3">
      <c r="A603" s="1" t="s">
        <v>2066</v>
      </c>
      <c r="B603" s="1" t="str">
        <f t="shared" si="21"/>
        <v>na</v>
      </c>
      <c r="C603" s="1" t="str">
        <f t="shared" si="20"/>
        <v>a</v>
      </c>
    </row>
    <row r="604" spans="1:3">
      <c r="A604" s="1" t="s">
        <v>1539</v>
      </c>
      <c r="B604" s="1" t="str">
        <f t="shared" si="21"/>
        <v>na</v>
      </c>
      <c r="C604" s="1" t="str">
        <f t="shared" si="20"/>
        <v>a</v>
      </c>
    </row>
    <row r="605" spans="1:3">
      <c r="A605" s="1" t="s">
        <v>1210</v>
      </c>
      <c r="B605" s="1" t="str">
        <f t="shared" si="21"/>
        <v>na</v>
      </c>
      <c r="C605" s="1" t="str">
        <f t="shared" si="20"/>
        <v>a</v>
      </c>
    </row>
    <row r="606" spans="1:3">
      <c r="A606" s="1" t="s">
        <v>1758</v>
      </c>
      <c r="B606" s="1" t="str">
        <f t="shared" si="21"/>
        <v>na</v>
      </c>
      <c r="C606" s="1" t="str">
        <f t="shared" si="20"/>
        <v>a</v>
      </c>
    </row>
    <row r="607" spans="1:3">
      <c r="A607" s="1" t="s">
        <v>1761</v>
      </c>
      <c r="B607" s="1" t="str">
        <f t="shared" si="21"/>
        <v>na</v>
      </c>
      <c r="C607" s="1" t="str">
        <f t="shared" si="20"/>
        <v>a</v>
      </c>
    </row>
    <row r="608" spans="1:3">
      <c r="A608" s="1" t="s">
        <v>1261</v>
      </c>
      <c r="B608" s="1" t="str">
        <f t="shared" si="21"/>
        <v>na</v>
      </c>
      <c r="C608" s="1" t="str">
        <f t="shared" si="20"/>
        <v>a</v>
      </c>
    </row>
    <row r="609" spans="1:4">
      <c r="A609" s="1" t="s">
        <v>1211</v>
      </c>
      <c r="B609" s="1" t="str">
        <f t="shared" si="21"/>
        <v>na</v>
      </c>
      <c r="C609" s="1" t="str">
        <f t="shared" si="20"/>
        <v>a</v>
      </c>
    </row>
    <row r="610" spans="1:4">
      <c r="A610" s="1" t="s">
        <v>1515</v>
      </c>
      <c r="B610" s="1" t="str">
        <f t="shared" si="21"/>
        <v>nb</v>
      </c>
      <c r="C610" s="1" t="str">
        <f t="shared" si="20"/>
        <v>b</v>
      </c>
      <c r="D610" s="1" t="s">
        <v>2083</v>
      </c>
    </row>
    <row r="611" spans="1:4">
      <c r="A611" s="1" t="s">
        <v>2017</v>
      </c>
      <c r="B611" s="1" t="str">
        <f t="shared" si="21"/>
        <v>nb</v>
      </c>
      <c r="C611" s="1" t="str">
        <f t="shared" si="20"/>
        <v>b</v>
      </c>
    </row>
    <row r="612" spans="1:4">
      <c r="A612" s="1" t="s">
        <v>1587</v>
      </c>
      <c r="B612" s="1" t="str">
        <f t="shared" si="21"/>
        <v>nb</v>
      </c>
      <c r="C612" s="1" t="str">
        <f t="shared" si="20"/>
        <v>b</v>
      </c>
    </row>
    <row r="613" spans="1:4">
      <c r="A613" s="1" t="s">
        <v>1836</v>
      </c>
      <c r="B613" s="1" t="str">
        <f t="shared" si="21"/>
        <v>nd</v>
      </c>
      <c r="C613" s="1" t="str">
        <f t="shared" si="20"/>
        <v>d</v>
      </c>
    </row>
    <row r="614" spans="1:4">
      <c r="A614" s="1" t="s">
        <v>1306</v>
      </c>
      <c r="B614" s="1" t="str">
        <f t="shared" si="21"/>
        <v>ne</v>
      </c>
      <c r="C614" s="1" t="str">
        <f t="shared" si="20"/>
        <v>e</v>
      </c>
    </row>
    <row r="615" spans="1:4">
      <c r="A615" s="1" t="s">
        <v>1707</v>
      </c>
      <c r="B615" s="1" t="str">
        <f t="shared" si="21"/>
        <v>ne</v>
      </c>
      <c r="C615" s="1" t="str">
        <f t="shared" si="20"/>
        <v>e</v>
      </c>
    </row>
    <row r="616" spans="1:4">
      <c r="A616" s="1" t="s">
        <v>1777</v>
      </c>
      <c r="B616" s="1" t="str">
        <f t="shared" si="21"/>
        <v>ne</v>
      </c>
      <c r="C616" s="1" t="str">
        <f t="shared" si="20"/>
        <v>e</v>
      </c>
    </row>
    <row r="617" spans="1:4">
      <c r="A617" s="1" t="s">
        <v>1929</v>
      </c>
      <c r="B617" s="1" t="str">
        <f t="shared" si="21"/>
        <v>ne</v>
      </c>
      <c r="C617" s="1" t="str">
        <f t="shared" si="20"/>
        <v>e</v>
      </c>
    </row>
    <row r="618" spans="1:4">
      <c r="A618" s="1" t="s">
        <v>1828</v>
      </c>
      <c r="B618" s="1" t="str">
        <f t="shared" si="21"/>
        <v>ne</v>
      </c>
      <c r="C618" s="1" t="str">
        <f t="shared" si="20"/>
        <v>e</v>
      </c>
    </row>
    <row r="619" spans="1:4">
      <c r="A619" s="1" t="s">
        <v>1457</v>
      </c>
      <c r="B619" s="1" t="str">
        <f t="shared" si="21"/>
        <v>ne</v>
      </c>
      <c r="C619" s="1" t="str">
        <f t="shared" si="20"/>
        <v>e</v>
      </c>
    </row>
    <row r="620" spans="1:4">
      <c r="A620" s="1" t="s">
        <v>1457</v>
      </c>
      <c r="B620" s="1" t="str">
        <f t="shared" si="21"/>
        <v>ne</v>
      </c>
      <c r="C620" s="1" t="str">
        <f t="shared" si="20"/>
        <v>e</v>
      </c>
    </row>
    <row r="621" spans="1:4">
      <c r="A621" s="1" t="s">
        <v>1457</v>
      </c>
      <c r="B621" s="1" t="str">
        <f t="shared" si="21"/>
        <v>ne</v>
      </c>
      <c r="C621" s="1" t="str">
        <f t="shared" si="20"/>
        <v>e</v>
      </c>
    </row>
    <row r="622" spans="1:4">
      <c r="A622" s="1" t="s">
        <v>1457</v>
      </c>
      <c r="B622" s="1" t="str">
        <f t="shared" si="21"/>
        <v>ne</v>
      </c>
      <c r="C622" s="1" t="str">
        <f t="shared" si="20"/>
        <v>e</v>
      </c>
    </row>
    <row r="623" spans="1:4">
      <c r="A623" s="1" t="s">
        <v>1457</v>
      </c>
      <c r="B623" s="1" t="str">
        <f t="shared" si="21"/>
        <v>ne</v>
      </c>
      <c r="C623" s="1" t="str">
        <f t="shared" si="20"/>
        <v>e</v>
      </c>
    </row>
    <row r="624" spans="1:4">
      <c r="A624" s="1" t="s">
        <v>1457</v>
      </c>
      <c r="B624" s="1" t="str">
        <f t="shared" si="21"/>
        <v>ne</v>
      </c>
      <c r="C624" s="1" t="str">
        <f t="shared" si="20"/>
        <v>e</v>
      </c>
    </row>
    <row r="625" spans="1:3">
      <c r="A625" s="1" t="s">
        <v>1509</v>
      </c>
      <c r="B625" s="1" t="str">
        <f t="shared" si="21"/>
        <v>ne</v>
      </c>
      <c r="C625" s="1" t="str">
        <f t="shared" si="20"/>
        <v>e</v>
      </c>
    </row>
    <row r="626" spans="1:3">
      <c r="A626" s="1" t="s">
        <v>1701</v>
      </c>
      <c r="B626" s="1" t="str">
        <f t="shared" si="21"/>
        <v>ne</v>
      </c>
      <c r="C626" s="1" t="str">
        <f t="shared" si="20"/>
        <v>e</v>
      </c>
    </row>
    <row r="627" spans="1:3">
      <c r="A627" s="1" t="s">
        <v>1541</v>
      </c>
      <c r="B627" s="1" t="str">
        <f t="shared" si="21"/>
        <v>ne</v>
      </c>
      <c r="C627" s="1" t="str">
        <f t="shared" si="20"/>
        <v>e</v>
      </c>
    </row>
    <row r="628" spans="1:3">
      <c r="A628" s="1" t="s">
        <v>1608</v>
      </c>
      <c r="B628" s="1" t="str">
        <f t="shared" si="21"/>
        <v>ne</v>
      </c>
      <c r="C628" s="1" t="str">
        <f t="shared" si="20"/>
        <v>e</v>
      </c>
    </row>
    <row r="629" spans="1:3">
      <c r="A629" s="1" t="s">
        <v>1768</v>
      </c>
      <c r="B629" s="1" t="str">
        <f t="shared" si="21"/>
        <v>ne</v>
      </c>
      <c r="C629" s="1" t="str">
        <f t="shared" si="20"/>
        <v>e</v>
      </c>
    </row>
    <row r="630" spans="1:3">
      <c r="A630" s="1" t="s">
        <v>1643</v>
      </c>
      <c r="B630" s="1" t="str">
        <f t="shared" si="21"/>
        <v>ne</v>
      </c>
      <c r="C630" s="1" t="str">
        <f t="shared" si="20"/>
        <v>e</v>
      </c>
    </row>
    <row r="631" spans="1:3">
      <c r="A631" s="1" t="s">
        <v>1922</v>
      </c>
      <c r="B631" s="1" t="str">
        <f t="shared" si="21"/>
        <v>ne</v>
      </c>
      <c r="C631" s="1" t="str">
        <f t="shared" si="20"/>
        <v>e</v>
      </c>
    </row>
    <row r="632" spans="1:3">
      <c r="A632" s="1" t="s">
        <v>1688</v>
      </c>
      <c r="B632" s="1" t="str">
        <f t="shared" si="21"/>
        <v>ne</v>
      </c>
      <c r="C632" s="1" t="str">
        <f t="shared" si="20"/>
        <v>e</v>
      </c>
    </row>
    <row r="633" spans="1:3">
      <c r="A633" s="1" t="s">
        <v>1690</v>
      </c>
      <c r="B633" s="1" t="str">
        <f t="shared" si="21"/>
        <v>ne</v>
      </c>
      <c r="C633" s="1" t="str">
        <f t="shared" si="20"/>
        <v>e</v>
      </c>
    </row>
    <row r="634" spans="1:3">
      <c r="A634" s="1" t="s">
        <v>1126</v>
      </c>
      <c r="B634" s="1" t="str">
        <f t="shared" si="21"/>
        <v>ne</v>
      </c>
      <c r="C634" s="1" t="str">
        <f t="shared" si="20"/>
        <v>e</v>
      </c>
    </row>
    <row r="635" spans="1:3">
      <c r="A635" s="1" t="s">
        <v>1192</v>
      </c>
      <c r="B635" s="1" t="str">
        <f t="shared" si="21"/>
        <v>ne</v>
      </c>
      <c r="C635" s="1" t="str">
        <f t="shared" si="20"/>
        <v>e</v>
      </c>
    </row>
    <row r="636" spans="1:3">
      <c r="A636" s="1" t="s">
        <v>1127</v>
      </c>
      <c r="B636" s="1" t="str">
        <f t="shared" si="21"/>
        <v>ne</v>
      </c>
      <c r="C636" s="1" t="str">
        <f t="shared" si="20"/>
        <v>e</v>
      </c>
    </row>
    <row r="637" spans="1:3">
      <c r="A637" s="1" t="s">
        <v>1351</v>
      </c>
      <c r="B637" s="1" t="str">
        <f t="shared" si="21"/>
        <v>ne</v>
      </c>
      <c r="C637" s="1" t="str">
        <f t="shared" si="20"/>
        <v>e</v>
      </c>
    </row>
    <row r="638" spans="1:3">
      <c r="A638" s="1" t="s">
        <v>1333</v>
      </c>
      <c r="B638" s="1" t="str">
        <f t="shared" si="21"/>
        <v>ne</v>
      </c>
      <c r="C638" s="1" t="str">
        <f t="shared" si="20"/>
        <v>e</v>
      </c>
    </row>
    <row r="639" spans="1:3">
      <c r="A639" s="1" t="s">
        <v>1349</v>
      </c>
      <c r="B639" s="1" t="str">
        <f t="shared" si="21"/>
        <v>ne</v>
      </c>
      <c r="C639" s="1" t="str">
        <f t="shared" si="20"/>
        <v>e</v>
      </c>
    </row>
    <row r="640" spans="1:3">
      <c r="A640" s="1" t="s">
        <v>1634</v>
      </c>
      <c r="B640" s="1" t="str">
        <f t="shared" si="21"/>
        <v>ne</v>
      </c>
      <c r="C640" s="1" t="str">
        <f t="shared" si="20"/>
        <v>e</v>
      </c>
    </row>
    <row r="641" spans="1:3">
      <c r="A641" s="1" t="s">
        <v>1452</v>
      </c>
      <c r="B641" s="1" t="str">
        <f t="shared" si="21"/>
        <v>ne</v>
      </c>
      <c r="C641" s="1" t="str">
        <f t="shared" si="20"/>
        <v>e</v>
      </c>
    </row>
    <row r="642" spans="1:3">
      <c r="A642" s="1" t="s">
        <v>1711</v>
      </c>
      <c r="B642" s="1" t="str">
        <f t="shared" si="21"/>
        <v>ne</v>
      </c>
      <c r="C642" s="1" t="str">
        <f t="shared" ref="C642:C705" si="22">RIGHT(B642,1)</f>
        <v>e</v>
      </c>
    </row>
    <row r="643" spans="1:3">
      <c r="A643" s="1" t="s">
        <v>1352</v>
      </c>
      <c r="B643" s="1" t="str">
        <f t="shared" si="21"/>
        <v>ne</v>
      </c>
      <c r="C643" s="1" t="str">
        <f t="shared" si="22"/>
        <v>e</v>
      </c>
    </row>
    <row r="644" spans="1:3">
      <c r="A644" s="1" t="s">
        <v>1769</v>
      </c>
      <c r="B644" s="1" t="str">
        <f t="shared" si="21"/>
        <v>ne</v>
      </c>
      <c r="C644" s="1" t="str">
        <f t="shared" si="22"/>
        <v>e</v>
      </c>
    </row>
    <row r="645" spans="1:3">
      <c r="A645" s="1" t="s">
        <v>1606</v>
      </c>
      <c r="B645" s="1" t="str">
        <f t="shared" si="21"/>
        <v>ne</v>
      </c>
      <c r="C645" s="1" t="str">
        <f t="shared" si="22"/>
        <v>e</v>
      </c>
    </row>
    <row r="646" spans="1:3">
      <c r="A646" s="1" t="s">
        <v>1671</v>
      </c>
      <c r="B646" s="1" t="str">
        <f t="shared" si="21"/>
        <v>ne</v>
      </c>
      <c r="C646" s="1" t="str">
        <f t="shared" si="22"/>
        <v>e</v>
      </c>
    </row>
    <row r="647" spans="1:3">
      <c r="A647" s="1" t="s">
        <v>1675</v>
      </c>
      <c r="B647" s="1" t="str">
        <f t="shared" si="21"/>
        <v>ne</v>
      </c>
      <c r="C647" s="1" t="str">
        <f t="shared" si="22"/>
        <v>e</v>
      </c>
    </row>
    <row r="648" spans="1:3">
      <c r="A648" s="1" t="s">
        <v>1341</v>
      </c>
      <c r="B648" s="1" t="str">
        <f t="shared" ref="B648:B711" si="23">LEFT(A648,2)</f>
        <v>ne</v>
      </c>
      <c r="C648" s="1" t="str">
        <f t="shared" si="22"/>
        <v>e</v>
      </c>
    </row>
    <row r="649" spans="1:3">
      <c r="A649" s="1" t="s">
        <v>1499</v>
      </c>
      <c r="B649" s="1" t="str">
        <f t="shared" si="23"/>
        <v>ne</v>
      </c>
      <c r="C649" s="1" t="str">
        <f t="shared" si="22"/>
        <v>e</v>
      </c>
    </row>
    <row r="650" spans="1:3">
      <c r="A650" s="1" t="s">
        <v>1483</v>
      </c>
      <c r="B650" s="1" t="str">
        <f t="shared" si="23"/>
        <v>ne</v>
      </c>
      <c r="C650" s="1" t="str">
        <f t="shared" si="22"/>
        <v>e</v>
      </c>
    </row>
    <row r="651" spans="1:3">
      <c r="A651" s="1" t="s">
        <v>1595</v>
      </c>
      <c r="B651" s="1" t="str">
        <f t="shared" si="23"/>
        <v>ne</v>
      </c>
      <c r="C651" s="1" t="str">
        <f t="shared" si="22"/>
        <v>e</v>
      </c>
    </row>
    <row r="652" spans="1:3">
      <c r="A652" s="1" t="s">
        <v>1152</v>
      </c>
      <c r="B652" s="1" t="str">
        <f t="shared" si="23"/>
        <v>ne</v>
      </c>
      <c r="C652" s="1" t="str">
        <f t="shared" si="22"/>
        <v>e</v>
      </c>
    </row>
    <row r="653" spans="1:3">
      <c r="A653" s="1" t="s">
        <v>1453</v>
      </c>
      <c r="B653" s="1" t="str">
        <f t="shared" si="23"/>
        <v>ne</v>
      </c>
      <c r="C653" s="1" t="str">
        <f t="shared" si="22"/>
        <v>e</v>
      </c>
    </row>
    <row r="654" spans="1:3">
      <c r="A654" s="1" t="s">
        <v>1576</v>
      </c>
      <c r="B654" s="1" t="str">
        <f t="shared" si="23"/>
        <v>ne</v>
      </c>
      <c r="C654" s="1" t="str">
        <f t="shared" si="22"/>
        <v>e</v>
      </c>
    </row>
    <row r="655" spans="1:3">
      <c r="A655" s="1" t="s">
        <v>1576</v>
      </c>
      <c r="B655" s="1" t="str">
        <f t="shared" si="23"/>
        <v>ne</v>
      </c>
      <c r="C655" s="1" t="str">
        <f t="shared" si="22"/>
        <v>e</v>
      </c>
    </row>
    <row r="656" spans="1:3">
      <c r="A656" s="1" t="s">
        <v>1746</v>
      </c>
      <c r="B656" s="1" t="str">
        <f t="shared" si="23"/>
        <v>ne</v>
      </c>
      <c r="C656" s="1" t="str">
        <f t="shared" si="22"/>
        <v>e</v>
      </c>
    </row>
    <row r="657" spans="1:3">
      <c r="A657" s="1" t="s">
        <v>1702</v>
      </c>
      <c r="B657" s="1" t="str">
        <f t="shared" si="23"/>
        <v>ne</v>
      </c>
      <c r="C657" s="1" t="str">
        <f t="shared" si="22"/>
        <v>e</v>
      </c>
    </row>
    <row r="658" spans="1:3">
      <c r="A658" s="1" t="s">
        <v>1555</v>
      </c>
      <c r="B658" s="1" t="str">
        <f t="shared" si="23"/>
        <v>ne</v>
      </c>
      <c r="C658" s="1" t="str">
        <f t="shared" si="22"/>
        <v>e</v>
      </c>
    </row>
    <row r="659" spans="1:3">
      <c r="A659" s="1" t="s">
        <v>1774</v>
      </c>
      <c r="B659" s="1" t="str">
        <f t="shared" si="23"/>
        <v>ne</v>
      </c>
      <c r="C659" s="1" t="str">
        <f t="shared" si="22"/>
        <v>e</v>
      </c>
    </row>
    <row r="660" spans="1:3">
      <c r="A660" s="1" t="s">
        <v>1748</v>
      </c>
      <c r="B660" s="1" t="str">
        <f t="shared" si="23"/>
        <v>ne</v>
      </c>
      <c r="C660" s="1" t="str">
        <f t="shared" si="22"/>
        <v>e</v>
      </c>
    </row>
    <row r="661" spans="1:3">
      <c r="A661" s="1" t="s">
        <v>1713</v>
      </c>
      <c r="B661" s="1" t="str">
        <f t="shared" si="23"/>
        <v>ne</v>
      </c>
      <c r="C661" s="1" t="str">
        <f t="shared" si="22"/>
        <v>e</v>
      </c>
    </row>
    <row r="662" spans="1:3">
      <c r="A662" s="1" t="s">
        <v>1586</v>
      </c>
      <c r="B662" s="1" t="str">
        <f t="shared" si="23"/>
        <v>ne</v>
      </c>
      <c r="C662" s="1" t="str">
        <f t="shared" si="22"/>
        <v>e</v>
      </c>
    </row>
    <row r="663" spans="1:3">
      <c r="A663" s="1" t="s">
        <v>1934</v>
      </c>
      <c r="B663" s="1" t="str">
        <f t="shared" si="23"/>
        <v>ne</v>
      </c>
      <c r="C663" s="1" t="str">
        <f t="shared" si="22"/>
        <v>e</v>
      </c>
    </row>
    <row r="664" spans="1:3">
      <c r="A664" s="1" t="s">
        <v>1810</v>
      </c>
      <c r="B664" s="1" t="str">
        <f t="shared" si="23"/>
        <v>ne</v>
      </c>
      <c r="C664" s="1" t="str">
        <f t="shared" si="22"/>
        <v>e</v>
      </c>
    </row>
    <row r="665" spans="1:3">
      <c r="A665" s="1" t="s">
        <v>1653</v>
      </c>
      <c r="B665" s="1" t="str">
        <f t="shared" si="23"/>
        <v>ne</v>
      </c>
      <c r="C665" s="1" t="str">
        <f t="shared" si="22"/>
        <v>e</v>
      </c>
    </row>
    <row r="666" spans="1:3">
      <c r="A666" s="1" t="s">
        <v>1653</v>
      </c>
      <c r="B666" s="1" t="str">
        <f t="shared" si="23"/>
        <v>ne</v>
      </c>
      <c r="C666" s="1" t="str">
        <f t="shared" si="22"/>
        <v>e</v>
      </c>
    </row>
    <row r="667" spans="1:3">
      <c r="A667" s="1" t="s">
        <v>1514</v>
      </c>
      <c r="B667" s="1" t="str">
        <f t="shared" si="23"/>
        <v>ne</v>
      </c>
      <c r="C667" s="1" t="str">
        <f t="shared" si="22"/>
        <v>e</v>
      </c>
    </row>
    <row r="668" spans="1:3">
      <c r="A668" s="1" t="s">
        <v>2060</v>
      </c>
      <c r="B668" s="1" t="str">
        <f t="shared" si="23"/>
        <v>ne</v>
      </c>
      <c r="C668" s="1" t="str">
        <f t="shared" si="22"/>
        <v>e</v>
      </c>
    </row>
    <row r="669" spans="1:3">
      <c r="A669" s="1" t="s">
        <v>1639</v>
      </c>
      <c r="B669" s="1" t="str">
        <f t="shared" si="23"/>
        <v>ne</v>
      </c>
      <c r="C669" s="1" t="str">
        <f t="shared" si="22"/>
        <v>e</v>
      </c>
    </row>
    <row r="670" spans="1:3">
      <c r="A670" s="1" t="s">
        <v>1972</v>
      </c>
      <c r="B670" s="1" t="str">
        <f t="shared" si="23"/>
        <v>ne</v>
      </c>
      <c r="C670" s="1" t="str">
        <f t="shared" si="22"/>
        <v>e</v>
      </c>
    </row>
    <row r="671" spans="1:3">
      <c r="A671" s="1" t="s">
        <v>1652</v>
      </c>
      <c r="B671" s="1" t="str">
        <f t="shared" si="23"/>
        <v>ne</v>
      </c>
      <c r="C671" s="1" t="str">
        <f t="shared" si="22"/>
        <v>e</v>
      </c>
    </row>
    <row r="672" spans="1:3">
      <c r="A672" s="1" t="s">
        <v>1809</v>
      </c>
      <c r="B672" s="1" t="str">
        <f t="shared" si="23"/>
        <v>ne</v>
      </c>
      <c r="C672" s="1" t="str">
        <f t="shared" si="22"/>
        <v>e</v>
      </c>
    </row>
    <row r="673" spans="1:3">
      <c r="A673" s="1" t="s">
        <v>1259</v>
      </c>
      <c r="B673" s="1" t="str">
        <f t="shared" si="23"/>
        <v>ne</v>
      </c>
      <c r="C673" s="1" t="str">
        <f t="shared" si="22"/>
        <v>e</v>
      </c>
    </row>
    <row r="674" spans="1:3">
      <c r="A674" s="1" t="s">
        <v>1123</v>
      </c>
      <c r="B674" s="1" t="str">
        <f t="shared" si="23"/>
        <v>ne</v>
      </c>
      <c r="C674" s="1" t="str">
        <f t="shared" si="22"/>
        <v>e</v>
      </c>
    </row>
    <row r="675" spans="1:3">
      <c r="A675" s="1" t="s">
        <v>1628</v>
      </c>
      <c r="B675" s="1" t="str">
        <f t="shared" si="23"/>
        <v>ne</v>
      </c>
      <c r="C675" s="1" t="str">
        <f t="shared" si="22"/>
        <v>e</v>
      </c>
    </row>
    <row r="676" spans="1:3">
      <c r="A676" s="1" t="s">
        <v>1847</v>
      </c>
      <c r="B676" s="1" t="str">
        <f t="shared" si="23"/>
        <v>ne</v>
      </c>
      <c r="C676" s="1" t="str">
        <f t="shared" si="22"/>
        <v>e</v>
      </c>
    </row>
    <row r="677" spans="1:3">
      <c r="A677" s="1" t="s">
        <v>1820</v>
      </c>
      <c r="B677" s="1" t="str">
        <f t="shared" si="23"/>
        <v>ne</v>
      </c>
      <c r="C677" s="1" t="str">
        <f t="shared" si="22"/>
        <v>e</v>
      </c>
    </row>
    <row r="678" spans="1:3">
      <c r="A678" s="1" t="s">
        <v>1202</v>
      </c>
      <c r="B678" s="1" t="str">
        <f t="shared" si="23"/>
        <v>ne</v>
      </c>
      <c r="C678" s="1" t="str">
        <f t="shared" si="22"/>
        <v>e</v>
      </c>
    </row>
    <row r="679" spans="1:3">
      <c r="A679" s="1" t="s">
        <v>1226</v>
      </c>
      <c r="B679" s="1" t="str">
        <f t="shared" si="23"/>
        <v>ne</v>
      </c>
      <c r="C679" s="1" t="str">
        <f t="shared" si="22"/>
        <v>e</v>
      </c>
    </row>
    <row r="680" spans="1:3">
      <c r="A680" s="1" t="s">
        <v>1517</v>
      </c>
      <c r="B680" s="1" t="str">
        <f t="shared" si="23"/>
        <v>ne</v>
      </c>
      <c r="C680" s="1" t="str">
        <f t="shared" si="22"/>
        <v>e</v>
      </c>
    </row>
    <row r="681" spans="1:3">
      <c r="A681" s="1" t="s">
        <v>1670</v>
      </c>
      <c r="B681" s="1" t="str">
        <f t="shared" si="23"/>
        <v>ne</v>
      </c>
      <c r="C681" s="1" t="str">
        <f t="shared" si="22"/>
        <v>e</v>
      </c>
    </row>
    <row r="682" spans="1:3">
      <c r="A682" s="1" t="s">
        <v>1834</v>
      </c>
      <c r="B682" s="1" t="str">
        <f t="shared" si="23"/>
        <v>ne</v>
      </c>
      <c r="C682" s="1" t="str">
        <f t="shared" si="22"/>
        <v>e</v>
      </c>
    </row>
    <row r="683" spans="1:3">
      <c r="A683" s="1" t="s">
        <v>1615</v>
      </c>
      <c r="B683" s="1" t="str">
        <f t="shared" si="23"/>
        <v>ne</v>
      </c>
      <c r="C683" s="1" t="str">
        <f t="shared" si="22"/>
        <v>e</v>
      </c>
    </row>
    <row r="684" spans="1:3">
      <c r="A684" s="1" t="s">
        <v>1184</v>
      </c>
      <c r="B684" s="1" t="str">
        <f t="shared" si="23"/>
        <v>ne</v>
      </c>
      <c r="C684" s="1" t="str">
        <f t="shared" si="22"/>
        <v>e</v>
      </c>
    </row>
    <row r="685" spans="1:3">
      <c r="A685" s="1" t="s">
        <v>1823</v>
      </c>
      <c r="B685" s="1" t="str">
        <f t="shared" si="23"/>
        <v>ne</v>
      </c>
      <c r="C685" s="1" t="str">
        <f t="shared" si="22"/>
        <v>e</v>
      </c>
    </row>
    <row r="686" spans="1:3">
      <c r="A686" s="1" t="s">
        <v>1974</v>
      </c>
      <c r="B686" s="1" t="str">
        <f t="shared" si="23"/>
        <v>ne</v>
      </c>
      <c r="C686" s="1" t="str">
        <f t="shared" si="22"/>
        <v>e</v>
      </c>
    </row>
    <row r="687" spans="1:3">
      <c r="A687" s="1" t="s">
        <v>1625</v>
      </c>
      <c r="B687" s="1" t="str">
        <f t="shared" si="23"/>
        <v>ni</v>
      </c>
      <c r="C687" s="1" t="str">
        <f t="shared" si="22"/>
        <v>i</v>
      </c>
    </row>
    <row r="688" spans="1:3">
      <c r="A688" s="1" t="s">
        <v>1842</v>
      </c>
      <c r="B688" s="1" t="str">
        <f t="shared" si="23"/>
        <v>ni</v>
      </c>
      <c r="C688" s="1" t="str">
        <f t="shared" si="22"/>
        <v>i</v>
      </c>
    </row>
    <row r="689" spans="1:4">
      <c r="A689" s="1" t="s">
        <v>1443</v>
      </c>
      <c r="B689" s="1" t="str">
        <f t="shared" si="23"/>
        <v>ni</v>
      </c>
      <c r="C689" s="1" t="str">
        <f t="shared" si="22"/>
        <v>i</v>
      </c>
    </row>
    <row r="690" spans="1:4">
      <c r="A690" s="1" t="s">
        <v>1174</v>
      </c>
      <c r="B690" s="1" t="str">
        <f t="shared" si="23"/>
        <v>ni</v>
      </c>
      <c r="C690" s="1" t="str">
        <f t="shared" si="22"/>
        <v>i</v>
      </c>
    </row>
    <row r="691" spans="1:4">
      <c r="A691" s="1" t="s">
        <v>2001</v>
      </c>
      <c r="B691" s="1" t="str">
        <f t="shared" si="23"/>
        <v>ni</v>
      </c>
      <c r="C691" s="1" t="str">
        <f t="shared" si="22"/>
        <v>i</v>
      </c>
    </row>
    <row r="692" spans="1:4">
      <c r="A692" s="1" t="s">
        <v>1481</v>
      </c>
      <c r="B692" s="1" t="str">
        <f t="shared" si="23"/>
        <v>ni</v>
      </c>
      <c r="C692" s="1" t="str">
        <f t="shared" si="22"/>
        <v>i</v>
      </c>
    </row>
    <row r="693" spans="1:4">
      <c r="A693" s="1" t="s">
        <v>1841</v>
      </c>
      <c r="B693" s="1" t="str">
        <f t="shared" si="23"/>
        <v>nm</v>
      </c>
      <c r="C693" s="1" t="str">
        <f t="shared" si="22"/>
        <v>m</v>
      </c>
    </row>
    <row r="694" spans="1:4">
      <c r="A694" s="1" t="s">
        <v>1600</v>
      </c>
      <c r="B694" s="1" t="str">
        <f t="shared" si="23"/>
        <v>nm</v>
      </c>
      <c r="C694" s="1" t="str">
        <f t="shared" si="22"/>
        <v>m</v>
      </c>
      <c r="D694" s="1" t="s">
        <v>2086</v>
      </c>
    </row>
    <row r="695" spans="1:4">
      <c r="A695" s="1" t="s">
        <v>1826</v>
      </c>
      <c r="B695" s="1" t="str">
        <f t="shared" si="23"/>
        <v>nm</v>
      </c>
      <c r="C695" s="1" t="str">
        <f t="shared" si="22"/>
        <v>m</v>
      </c>
      <c r="D695" s="1" t="s">
        <v>2086</v>
      </c>
    </row>
    <row r="696" spans="1:4">
      <c r="A696" s="1" t="s">
        <v>1599</v>
      </c>
      <c r="B696" s="1" t="str">
        <f t="shared" si="23"/>
        <v>nm</v>
      </c>
      <c r="C696" s="1" t="str">
        <f t="shared" si="22"/>
        <v>m</v>
      </c>
    </row>
    <row r="697" spans="1:4">
      <c r="A697" s="1" t="s">
        <v>1147</v>
      </c>
      <c r="B697" s="1" t="str">
        <f t="shared" si="23"/>
        <v>nm</v>
      </c>
      <c r="C697" s="1" t="str">
        <f t="shared" si="22"/>
        <v>m</v>
      </c>
    </row>
    <row r="698" spans="1:4">
      <c r="A698" s="1" t="s">
        <v>1189</v>
      </c>
      <c r="B698" s="1" t="str">
        <f t="shared" si="23"/>
        <v>no</v>
      </c>
      <c r="C698" s="1" t="str">
        <f t="shared" si="22"/>
        <v>o</v>
      </c>
    </row>
    <row r="699" spans="1:4">
      <c r="A699" s="1" t="s">
        <v>1375</v>
      </c>
      <c r="B699" s="1" t="str">
        <f t="shared" si="23"/>
        <v>no</v>
      </c>
      <c r="C699" s="1" t="str">
        <f t="shared" si="22"/>
        <v>o</v>
      </c>
    </row>
    <row r="700" spans="1:4">
      <c r="A700" s="1" t="s">
        <v>1376</v>
      </c>
      <c r="B700" s="1" t="str">
        <f t="shared" si="23"/>
        <v>no</v>
      </c>
      <c r="C700" s="1" t="str">
        <f t="shared" si="22"/>
        <v>o</v>
      </c>
    </row>
    <row r="701" spans="1:4">
      <c r="A701" s="1" t="s">
        <v>1378</v>
      </c>
      <c r="B701" s="1" t="str">
        <f t="shared" si="23"/>
        <v>no</v>
      </c>
      <c r="C701" s="1" t="str">
        <f t="shared" si="22"/>
        <v>o</v>
      </c>
    </row>
    <row r="702" spans="1:4">
      <c r="A702" s="1" t="s">
        <v>1377</v>
      </c>
      <c r="B702" s="1" t="str">
        <f t="shared" si="23"/>
        <v>no</v>
      </c>
      <c r="C702" s="1" t="str">
        <f t="shared" si="22"/>
        <v>o</v>
      </c>
    </row>
    <row r="703" spans="1:4">
      <c r="A703" s="1" t="s">
        <v>1952</v>
      </c>
      <c r="B703" s="1" t="str">
        <f t="shared" si="23"/>
        <v>no</v>
      </c>
      <c r="C703" s="1" t="str">
        <f t="shared" si="22"/>
        <v>o</v>
      </c>
    </row>
    <row r="704" spans="1:4">
      <c r="A704" s="1" t="s">
        <v>1535</v>
      </c>
      <c r="B704" s="1" t="str">
        <f t="shared" si="23"/>
        <v>no</v>
      </c>
      <c r="C704" s="1" t="str">
        <f t="shared" si="22"/>
        <v>o</v>
      </c>
    </row>
    <row r="705" spans="1:3">
      <c r="A705" s="1" t="s">
        <v>1921</v>
      </c>
      <c r="B705" s="1" t="str">
        <f t="shared" si="23"/>
        <v>no</v>
      </c>
      <c r="C705" s="1" t="str">
        <f t="shared" si="22"/>
        <v>o</v>
      </c>
    </row>
    <row r="706" spans="1:3">
      <c r="A706" s="1" t="s">
        <v>1612</v>
      </c>
      <c r="B706" s="1" t="str">
        <f t="shared" si="23"/>
        <v>no</v>
      </c>
      <c r="C706" s="1" t="str">
        <f t="shared" ref="C706:C769" si="24">RIGHT(B706,1)</f>
        <v>o</v>
      </c>
    </row>
    <row r="707" spans="1:3">
      <c r="A707" s="1" t="s">
        <v>1190</v>
      </c>
      <c r="B707" s="1" t="str">
        <f t="shared" si="23"/>
        <v>no</v>
      </c>
      <c r="C707" s="1" t="str">
        <f t="shared" si="24"/>
        <v>o</v>
      </c>
    </row>
    <row r="708" spans="1:3">
      <c r="A708" s="1" t="s">
        <v>1396</v>
      </c>
      <c r="B708" s="1" t="str">
        <f t="shared" si="23"/>
        <v>no</v>
      </c>
      <c r="C708" s="1" t="str">
        <f t="shared" si="24"/>
        <v>o</v>
      </c>
    </row>
    <row r="709" spans="1:3">
      <c r="A709" s="1" t="s">
        <v>1791</v>
      </c>
      <c r="B709" s="1" t="str">
        <f t="shared" si="23"/>
        <v>no</v>
      </c>
      <c r="C709" s="1" t="str">
        <f t="shared" si="24"/>
        <v>o</v>
      </c>
    </row>
    <row r="710" spans="1:3">
      <c r="A710" s="1" t="s">
        <v>1913</v>
      </c>
      <c r="B710" s="1" t="str">
        <f t="shared" si="23"/>
        <v>no</v>
      </c>
      <c r="C710" s="1" t="str">
        <f t="shared" si="24"/>
        <v>o</v>
      </c>
    </row>
    <row r="711" spans="1:3">
      <c r="A711" s="1" t="s">
        <v>1920</v>
      </c>
      <c r="B711" s="1" t="str">
        <f t="shared" si="23"/>
        <v>no</v>
      </c>
      <c r="C711" s="1" t="str">
        <f t="shared" si="24"/>
        <v>o</v>
      </c>
    </row>
    <row r="712" spans="1:3">
      <c r="A712" s="1" t="s">
        <v>1900</v>
      </c>
      <c r="B712" s="1" t="str">
        <f t="shared" ref="B712:B738" si="25">LEFT(A712,2)</f>
        <v>no</v>
      </c>
      <c r="C712" s="1" t="str">
        <f t="shared" si="24"/>
        <v>o</v>
      </c>
    </row>
    <row r="713" spans="1:3">
      <c r="A713" s="1" t="s">
        <v>1117</v>
      </c>
      <c r="B713" s="1" t="str">
        <f t="shared" si="25"/>
        <v>no</v>
      </c>
      <c r="C713" s="1" t="str">
        <f t="shared" si="24"/>
        <v>o</v>
      </c>
    </row>
    <row r="714" spans="1:3">
      <c r="A714" s="1" t="s">
        <v>1642</v>
      </c>
      <c r="B714" s="1" t="str">
        <f t="shared" si="25"/>
        <v>no</v>
      </c>
      <c r="C714" s="1" t="str">
        <f t="shared" si="24"/>
        <v>o</v>
      </c>
    </row>
    <row r="715" spans="1:3">
      <c r="A715" s="1" t="s">
        <v>1124</v>
      </c>
      <c r="B715" s="1" t="str">
        <f t="shared" si="25"/>
        <v>no</v>
      </c>
      <c r="C715" s="1" t="str">
        <f t="shared" si="24"/>
        <v>o</v>
      </c>
    </row>
    <row r="716" spans="1:3">
      <c r="A716" s="1" t="s">
        <v>1859</v>
      </c>
      <c r="B716" s="1" t="str">
        <f t="shared" si="25"/>
        <v>no</v>
      </c>
      <c r="C716" s="1" t="str">
        <f t="shared" si="24"/>
        <v>o</v>
      </c>
    </row>
    <row r="717" spans="1:3">
      <c r="A717" s="1" t="s">
        <v>1471</v>
      </c>
      <c r="B717" s="1" t="str">
        <f t="shared" si="25"/>
        <v>no</v>
      </c>
      <c r="C717" s="1" t="str">
        <f t="shared" si="24"/>
        <v>o</v>
      </c>
    </row>
    <row r="718" spans="1:3">
      <c r="A718" s="1" t="s">
        <v>1183</v>
      </c>
      <c r="B718" s="1" t="str">
        <f t="shared" si="25"/>
        <v>no</v>
      </c>
      <c r="C718" s="1" t="str">
        <f t="shared" si="24"/>
        <v>o</v>
      </c>
    </row>
    <row r="719" spans="1:3">
      <c r="A719" s="1" t="s">
        <v>1165</v>
      </c>
      <c r="B719" s="1" t="str">
        <f t="shared" si="25"/>
        <v>no</v>
      </c>
      <c r="C719" s="1" t="str">
        <f t="shared" si="24"/>
        <v>o</v>
      </c>
    </row>
    <row r="720" spans="1:3">
      <c r="A720" s="1" t="s">
        <v>2003</v>
      </c>
      <c r="B720" s="1" t="str">
        <f t="shared" si="25"/>
        <v>no</v>
      </c>
      <c r="C720" s="1" t="str">
        <f t="shared" si="24"/>
        <v>o</v>
      </c>
    </row>
    <row r="721" spans="1:4">
      <c r="A721" s="1" t="s">
        <v>1194</v>
      </c>
      <c r="B721" s="1" t="str">
        <f t="shared" si="25"/>
        <v>no</v>
      </c>
      <c r="C721" s="1" t="str">
        <f t="shared" si="24"/>
        <v>o</v>
      </c>
    </row>
    <row r="722" spans="1:4">
      <c r="A722" s="1" t="s">
        <v>1133</v>
      </c>
      <c r="B722" s="1" t="str">
        <f t="shared" si="25"/>
        <v>no</v>
      </c>
      <c r="C722" s="1" t="str">
        <f t="shared" si="24"/>
        <v>o</v>
      </c>
    </row>
    <row r="723" spans="1:4">
      <c r="A723" s="1" t="s">
        <v>1963</v>
      </c>
      <c r="B723" s="1" t="str">
        <f t="shared" si="25"/>
        <v>no</v>
      </c>
      <c r="C723" s="1" t="str">
        <f t="shared" si="24"/>
        <v>o</v>
      </c>
    </row>
    <row r="724" spans="1:4">
      <c r="A724" s="1" t="s">
        <v>1961</v>
      </c>
      <c r="B724" s="1" t="str">
        <f t="shared" si="25"/>
        <v>no</v>
      </c>
      <c r="C724" s="1" t="str">
        <f t="shared" si="24"/>
        <v>o</v>
      </c>
    </row>
    <row r="725" spans="1:4">
      <c r="A725" s="1" t="s">
        <v>1856</v>
      </c>
      <c r="B725" s="1" t="str">
        <f t="shared" si="25"/>
        <v>no</v>
      </c>
      <c r="C725" s="1" t="str">
        <f t="shared" si="24"/>
        <v>o</v>
      </c>
    </row>
    <row r="726" spans="1:4">
      <c r="A726" s="1" t="s">
        <v>1924</v>
      </c>
      <c r="B726" s="1" t="str">
        <f t="shared" si="25"/>
        <v>no</v>
      </c>
      <c r="C726" s="1" t="str">
        <f t="shared" si="24"/>
        <v>o</v>
      </c>
    </row>
    <row r="727" spans="1:4">
      <c r="A727" s="1" t="s">
        <v>1988</v>
      </c>
      <c r="B727" s="1" t="str">
        <f t="shared" si="25"/>
        <v>no</v>
      </c>
      <c r="C727" s="1" t="str">
        <f t="shared" si="24"/>
        <v>o</v>
      </c>
    </row>
    <row r="728" spans="1:4">
      <c r="A728" s="1" t="s">
        <v>1988</v>
      </c>
      <c r="B728" s="1" t="str">
        <f t="shared" si="25"/>
        <v>no</v>
      </c>
      <c r="C728" s="1" t="str">
        <f t="shared" si="24"/>
        <v>o</v>
      </c>
    </row>
    <row r="729" spans="1:4">
      <c r="A729" s="1" t="s">
        <v>2026</v>
      </c>
      <c r="B729" s="1" t="str">
        <f t="shared" si="25"/>
        <v>no</v>
      </c>
      <c r="C729" s="1" t="str">
        <f t="shared" si="24"/>
        <v>o</v>
      </c>
    </row>
    <row r="730" spans="1:4">
      <c r="A730" s="1" t="s">
        <v>1665</v>
      </c>
      <c r="B730" s="1" t="str">
        <f t="shared" si="25"/>
        <v>no</v>
      </c>
      <c r="C730" s="1" t="str">
        <f t="shared" si="24"/>
        <v>o</v>
      </c>
    </row>
    <row r="731" spans="1:4">
      <c r="A731" s="1" t="s">
        <v>1816</v>
      </c>
      <c r="B731" s="1" t="str">
        <f t="shared" si="25"/>
        <v>no</v>
      </c>
      <c r="C731" s="1" t="str">
        <f t="shared" si="24"/>
        <v>o</v>
      </c>
    </row>
    <row r="732" spans="1:4">
      <c r="A732" s="1" t="s">
        <v>1146</v>
      </c>
      <c r="B732" s="1" t="str">
        <f t="shared" si="25"/>
        <v>np</v>
      </c>
      <c r="C732" s="1" t="str">
        <f t="shared" si="24"/>
        <v>p</v>
      </c>
    </row>
    <row r="733" spans="1:4">
      <c r="A733" s="1" t="s">
        <v>1736</v>
      </c>
      <c r="B733" s="1" t="str">
        <f t="shared" si="25"/>
        <v>np</v>
      </c>
      <c r="C733" s="1" t="str">
        <f t="shared" si="24"/>
        <v>p</v>
      </c>
      <c r="D733" s="1" t="s">
        <v>2087</v>
      </c>
    </row>
    <row r="734" spans="1:4">
      <c r="A734" s="1" t="s">
        <v>1525</v>
      </c>
      <c r="B734" s="1" t="str">
        <f t="shared" si="25"/>
        <v>nr</v>
      </c>
      <c r="C734" s="1" t="str">
        <f t="shared" si="24"/>
        <v>r</v>
      </c>
    </row>
    <row r="735" spans="1:4">
      <c r="A735" s="1" t="s">
        <v>1258</v>
      </c>
      <c r="B735" s="1" t="str">
        <f t="shared" si="25"/>
        <v>ns</v>
      </c>
      <c r="C735" s="1" t="str">
        <f t="shared" si="24"/>
        <v>s</v>
      </c>
      <c r="D735" s="1" t="s">
        <v>309</v>
      </c>
    </row>
    <row r="736" spans="1:4">
      <c r="A736" s="1" t="s">
        <v>1772</v>
      </c>
      <c r="B736" s="1" t="str">
        <f t="shared" si="25"/>
        <v>nt</v>
      </c>
      <c r="C736" s="1" t="str">
        <f t="shared" si="24"/>
        <v>t</v>
      </c>
      <c r="D736" s="1" t="s">
        <v>2088</v>
      </c>
    </row>
    <row r="737" spans="1:3">
      <c r="A737" s="1" t="s">
        <v>1348</v>
      </c>
      <c r="B737" s="1" t="str">
        <f t="shared" si="25"/>
        <v>nt</v>
      </c>
      <c r="C737" s="1" t="str">
        <f t="shared" si="24"/>
        <v>t</v>
      </c>
    </row>
    <row r="738" spans="1:3">
      <c r="A738" s="1" t="s">
        <v>1430</v>
      </c>
      <c r="B738" s="1" t="str">
        <f t="shared" si="25"/>
        <v>nu</v>
      </c>
      <c r="C738" s="1" t="str">
        <f t="shared" si="24"/>
        <v>u</v>
      </c>
    </row>
    <row r="739" spans="1:3">
      <c r="A739" s="1" t="s">
        <v>1531</v>
      </c>
      <c r="B739" s="1" t="str">
        <f t="shared" ref="B739:B772" si="26">LEFT(A739,2)</f>
        <v>pa</v>
      </c>
      <c r="C739" s="1" t="str">
        <f t="shared" si="24"/>
        <v>a</v>
      </c>
    </row>
    <row r="740" spans="1:3">
      <c r="A740" s="1" t="s">
        <v>2005</v>
      </c>
      <c r="B740" s="1" t="str">
        <f t="shared" si="26"/>
        <v>pa</v>
      </c>
      <c r="C740" s="1" t="str">
        <f t="shared" si="24"/>
        <v>a</v>
      </c>
    </row>
    <row r="741" spans="1:3">
      <c r="A741" s="1" t="s">
        <v>2005</v>
      </c>
      <c r="B741" s="1" t="str">
        <f t="shared" si="26"/>
        <v>pa</v>
      </c>
      <c r="C741" s="1" t="str">
        <f t="shared" si="24"/>
        <v>a</v>
      </c>
    </row>
    <row r="742" spans="1:3">
      <c r="A742" s="1" t="s">
        <v>2034</v>
      </c>
      <c r="B742" s="1" t="str">
        <f t="shared" si="26"/>
        <v>pa</v>
      </c>
      <c r="C742" s="1" t="str">
        <f t="shared" si="24"/>
        <v>a</v>
      </c>
    </row>
    <row r="743" spans="1:3">
      <c r="A743" s="1" t="s">
        <v>2031</v>
      </c>
      <c r="B743" s="1" t="str">
        <f t="shared" si="26"/>
        <v>pa</v>
      </c>
      <c r="C743" s="1" t="str">
        <f t="shared" si="24"/>
        <v>a</v>
      </c>
    </row>
    <row r="744" spans="1:3">
      <c r="A744" s="1" t="s">
        <v>1717</v>
      </c>
      <c r="B744" s="1" t="str">
        <f t="shared" si="26"/>
        <v>pa</v>
      </c>
      <c r="C744" s="1" t="str">
        <f t="shared" si="24"/>
        <v>a</v>
      </c>
    </row>
    <row r="745" spans="1:3">
      <c r="A745" s="1" t="s">
        <v>1846</v>
      </c>
      <c r="B745" s="1" t="str">
        <f t="shared" si="26"/>
        <v>pa</v>
      </c>
      <c r="C745" s="1" t="str">
        <f t="shared" si="24"/>
        <v>a</v>
      </c>
    </row>
    <row r="746" spans="1:3">
      <c r="A746" s="1" t="s">
        <v>1581</v>
      </c>
      <c r="B746" s="1" t="str">
        <f t="shared" si="26"/>
        <v>pa</v>
      </c>
      <c r="C746" s="1" t="str">
        <f t="shared" si="24"/>
        <v>a</v>
      </c>
    </row>
    <row r="747" spans="1:3">
      <c r="A747" s="1" t="s">
        <v>1830</v>
      </c>
      <c r="B747" s="1" t="str">
        <f t="shared" si="26"/>
        <v>pa</v>
      </c>
      <c r="C747" s="1" t="str">
        <f t="shared" si="24"/>
        <v>a</v>
      </c>
    </row>
    <row r="748" spans="1:3">
      <c r="A748" s="1" t="s">
        <v>1676</v>
      </c>
      <c r="B748" s="1" t="str">
        <f t="shared" si="26"/>
        <v>pa</v>
      </c>
      <c r="C748" s="1" t="str">
        <f t="shared" si="24"/>
        <v>a</v>
      </c>
    </row>
    <row r="749" spans="1:3">
      <c r="A749" s="1" t="s">
        <v>1179</v>
      </c>
      <c r="B749" s="1" t="str">
        <f t="shared" si="26"/>
        <v>pa</v>
      </c>
      <c r="C749" s="1" t="str">
        <f t="shared" si="24"/>
        <v>a</v>
      </c>
    </row>
    <row r="750" spans="1:3">
      <c r="A750" s="1" t="s">
        <v>1168</v>
      </c>
      <c r="B750" s="1" t="str">
        <f t="shared" si="26"/>
        <v>pa</v>
      </c>
      <c r="C750" s="1" t="str">
        <f t="shared" si="24"/>
        <v>a</v>
      </c>
    </row>
    <row r="751" spans="1:3">
      <c r="A751" s="1" t="s">
        <v>1844</v>
      </c>
      <c r="B751" s="1" t="str">
        <f t="shared" si="26"/>
        <v>pe</v>
      </c>
      <c r="C751" s="1" t="str">
        <f t="shared" si="24"/>
        <v>e</v>
      </c>
    </row>
    <row r="752" spans="1:3">
      <c r="A752" s="1" t="s">
        <v>1284</v>
      </c>
      <c r="B752" s="1" t="str">
        <f t="shared" si="26"/>
        <v>po</v>
      </c>
      <c r="C752" s="1" t="str">
        <f t="shared" si="24"/>
        <v>o</v>
      </c>
    </row>
    <row r="753" spans="1:3">
      <c r="A753" s="1" t="s">
        <v>1953</v>
      </c>
      <c r="B753" s="1" t="str">
        <f t="shared" si="26"/>
        <v>qa</v>
      </c>
      <c r="C753" s="1" t="str">
        <f t="shared" si="24"/>
        <v>a</v>
      </c>
    </row>
    <row r="754" spans="1:3">
      <c r="A754" s="1" t="s">
        <v>1827</v>
      </c>
      <c r="B754" s="1" t="str">
        <f t="shared" si="26"/>
        <v>qa</v>
      </c>
      <c r="C754" s="1" t="str">
        <f t="shared" si="24"/>
        <v>a</v>
      </c>
    </row>
    <row r="755" spans="1:3">
      <c r="A755" s="1" t="s">
        <v>1315</v>
      </c>
      <c r="B755" s="1" t="str">
        <f t="shared" si="26"/>
        <v>qa</v>
      </c>
      <c r="C755" s="1" t="str">
        <f t="shared" si="24"/>
        <v>a</v>
      </c>
    </row>
    <row r="756" spans="1:3">
      <c r="A756" s="1" t="s">
        <v>1593</v>
      </c>
      <c r="B756" s="1" t="str">
        <f t="shared" si="26"/>
        <v>qa</v>
      </c>
      <c r="C756" s="1" t="str">
        <f t="shared" si="24"/>
        <v>a</v>
      </c>
    </row>
    <row r="757" spans="1:3">
      <c r="A757" s="1" t="s">
        <v>1860</v>
      </c>
      <c r="B757" s="1" t="str">
        <f t="shared" si="26"/>
        <v>qa</v>
      </c>
      <c r="C757" s="1" t="str">
        <f t="shared" si="24"/>
        <v>a</v>
      </c>
    </row>
    <row r="758" spans="1:3">
      <c r="A758" s="1" t="s">
        <v>1474</v>
      </c>
      <c r="B758" s="1" t="str">
        <f t="shared" si="26"/>
        <v>qa</v>
      </c>
      <c r="C758" s="1" t="str">
        <f t="shared" si="24"/>
        <v>a</v>
      </c>
    </row>
    <row r="759" spans="1:3">
      <c r="A759" s="1" t="s">
        <v>1933</v>
      </c>
      <c r="B759" s="1" t="str">
        <f t="shared" si="26"/>
        <v>qa</v>
      </c>
      <c r="C759" s="1" t="str">
        <f t="shared" si="24"/>
        <v>a</v>
      </c>
    </row>
    <row r="760" spans="1:3">
      <c r="A760" s="1" t="s">
        <v>1943</v>
      </c>
      <c r="B760" s="1" t="str">
        <f t="shared" si="26"/>
        <v>qa</v>
      </c>
      <c r="C760" s="1" t="str">
        <f t="shared" si="24"/>
        <v>a</v>
      </c>
    </row>
    <row r="761" spans="1:3">
      <c r="A761" s="1" t="s">
        <v>1434</v>
      </c>
      <c r="B761" s="1" t="str">
        <f t="shared" si="26"/>
        <v>qa</v>
      </c>
      <c r="C761" s="1" t="str">
        <f t="shared" si="24"/>
        <v>a</v>
      </c>
    </row>
    <row r="762" spans="1:3">
      <c r="A762" s="1" t="s">
        <v>1862</v>
      </c>
      <c r="B762" s="1" t="str">
        <f t="shared" si="26"/>
        <v>qa</v>
      </c>
      <c r="C762" s="1" t="str">
        <f t="shared" si="24"/>
        <v>a</v>
      </c>
    </row>
    <row r="763" spans="1:3">
      <c r="A763" s="1" t="s">
        <v>1546</v>
      </c>
      <c r="B763" s="1" t="str">
        <f t="shared" si="26"/>
        <v>qa</v>
      </c>
      <c r="C763" s="1" t="str">
        <f t="shared" si="24"/>
        <v>a</v>
      </c>
    </row>
    <row r="764" spans="1:3">
      <c r="A764" s="1" t="s">
        <v>1940</v>
      </c>
      <c r="B764" s="1" t="str">
        <f t="shared" si="26"/>
        <v>qa</v>
      </c>
      <c r="C764" s="1" t="str">
        <f t="shared" si="24"/>
        <v>a</v>
      </c>
    </row>
    <row r="765" spans="1:3">
      <c r="A765" s="1" t="s">
        <v>1503</v>
      </c>
      <c r="B765" s="1" t="str">
        <f t="shared" si="26"/>
        <v>qa</v>
      </c>
      <c r="C765" s="1" t="str">
        <f t="shared" si="24"/>
        <v>a</v>
      </c>
    </row>
    <row r="766" spans="1:3">
      <c r="A766" s="1" t="s">
        <v>1937</v>
      </c>
      <c r="B766" s="1" t="str">
        <f t="shared" si="26"/>
        <v>qa</v>
      </c>
      <c r="C766" s="1" t="str">
        <f t="shared" si="24"/>
        <v>a</v>
      </c>
    </row>
    <row r="767" spans="1:3">
      <c r="A767" s="1" t="s">
        <v>1708</v>
      </c>
      <c r="B767" s="1" t="str">
        <f t="shared" si="26"/>
        <v>qa</v>
      </c>
      <c r="C767" s="1" t="str">
        <f t="shared" si="24"/>
        <v>a</v>
      </c>
    </row>
    <row r="768" spans="1:3">
      <c r="A768" s="1" t="s">
        <v>1747</v>
      </c>
      <c r="B768" s="1" t="str">
        <f t="shared" si="26"/>
        <v>qa</v>
      </c>
      <c r="C768" s="1" t="str">
        <f t="shared" si="24"/>
        <v>a</v>
      </c>
    </row>
    <row r="769" spans="1:4">
      <c r="A769" s="1" t="s">
        <v>1727</v>
      </c>
      <c r="B769" s="1" t="str">
        <f t="shared" si="26"/>
        <v>qa</v>
      </c>
      <c r="C769" s="1" t="str">
        <f t="shared" si="24"/>
        <v>a</v>
      </c>
    </row>
    <row r="770" spans="1:4">
      <c r="A770" s="1" t="s">
        <v>1656</v>
      </c>
      <c r="B770" s="1" t="str">
        <f t="shared" si="26"/>
        <v>qa</v>
      </c>
      <c r="C770" s="1" t="str">
        <f t="shared" ref="C770:C833" si="27">RIGHT(B770,1)</f>
        <v>a</v>
      </c>
    </row>
    <row r="771" spans="1:4">
      <c r="A771" s="1" t="s">
        <v>1866</v>
      </c>
      <c r="B771" s="1" t="str">
        <f t="shared" si="26"/>
        <v>qa</v>
      </c>
      <c r="C771" s="1" t="str">
        <f t="shared" si="27"/>
        <v>a</v>
      </c>
    </row>
    <row r="772" spans="1:4">
      <c r="A772" s="1" t="s">
        <v>1734</v>
      </c>
      <c r="B772" s="1" t="str">
        <f t="shared" si="26"/>
        <v>qa</v>
      </c>
      <c r="C772" s="1" t="str">
        <f t="shared" si="27"/>
        <v>a</v>
      </c>
    </row>
    <row r="773" spans="1:4">
      <c r="A773" s="1" t="s">
        <v>1734</v>
      </c>
      <c r="B773" s="1" t="str">
        <f t="shared" ref="B773:B836" si="28">LEFT(A773,2)</f>
        <v>qa</v>
      </c>
      <c r="C773" s="1" t="str">
        <f t="shared" si="27"/>
        <v>a</v>
      </c>
    </row>
    <row r="774" spans="1:4">
      <c r="A774" s="1" t="s">
        <v>1890</v>
      </c>
      <c r="B774" s="1" t="str">
        <f t="shared" si="28"/>
        <v>qa</v>
      </c>
      <c r="C774" s="1" t="str">
        <f t="shared" si="27"/>
        <v>a</v>
      </c>
    </row>
    <row r="775" spans="1:4">
      <c r="A775" s="1" t="s">
        <v>1475</v>
      </c>
      <c r="B775" s="1" t="str">
        <f t="shared" si="28"/>
        <v>qa</v>
      </c>
      <c r="C775" s="1" t="str">
        <f t="shared" si="27"/>
        <v>a</v>
      </c>
    </row>
    <row r="776" spans="1:4">
      <c r="A776" s="1" t="s">
        <v>1762</v>
      </c>
      <c r="B776" s="1" t="str">
        <f t="shared" si="28"/>
        <v>qa</v>
      </c>
      <c r="C776" s="1" t="str">
        <f t="shared" si="27"/>
        <v>a</v>
      </c>
    </row>
    <row r="777" spans="1:4">
      <c r="A777" s="1" t="s">
        <v>1446</v>
      </c>
      <c r="B777" s="1" t="str">
        <f t="shared" si="28"/>
        <v>qa</v>
      </c>
      <c r="C777" s="1" t="str">
        <f t="shared" si="27"/>
        <v>a</v>
      </c>
    </row>
    <row r="778" spans="1:4">
      <c r="A778" s="1" t="s">
        <v>1408</v>
      </c>
      <c r="B778" s="1" t="str">
        <f t="shared" si="28"/>
        <v>qa</v>
      </c>
      <c r="C778" s="1" t="str">
        <f t="shared" si="27"/>
        <v>a</v>
      </c>
    </row>
    <row r="779" spans="1:4">
      <c r="A779" s="1" t="s">
        <v>1411</v>
      </c>
      <c r="B779" s="1" t="str">
        <f t="shared" si="28"/>
        <v>qa</v>
      </c>
      <c r="C779" s="1" t="str">
        <f t="shared" si="27"/>
        <v>a</v>
      </c>
    </row>
    <row r="780" spans="1:4">
      <c r="A780" s="1" t="s">
        <v>1960</v>
      </c>
      <c r="B780" s="1" t="str">
        <f t="shared" si="28"/>
        <v>qa</v>
      </c>
      <c r="C780" s="1" t="str">
        <f t="shared" si="27"/>
        <v>a</v>
      </c>
    </row>
    <row r="781" spans="1:4">
      <c r="A781" s="1" t="s">
        <v>1532</v>
      </c>
      <c r="B781" s="1" t="str">
        <f t="shared" si="28"/>
        <v>qa</v>
      </c>
      <c r="C781" s="1" t="str">
        <f t="shared" si="27"/>
        <v>a</v>
      </c>
    </row>
    <row r="782" spans="1:4">
      <c r="A782" s="1" t="s">
        <v>1897</v>
      </c>
      <c r="B782" s="1" t="str">
        <f t="shared" si="28"/>
        <v>qa</v>
      </c>
      <c r="C782" s="1" t="str">
        <f t="shared" si="27"/>
        <v>a</v>
      </c>
    </row>
    <row r="783" spans="1:4">
      <c r="A783" s="1" t="s">
        <v>1729</v>
      </c>
      <c r="B783" s="1" t="str">
        <f t="shared" si="28"/>
        <v>qd</v>
      </c>
      <c r="C783" s="1" t="str">
        <f t="shared" si="27"/>
        <v>d</v>
      </c>
      <c r="D783" s="1" t="s">
        <v>2085</v>
      </c>
    </row>
    <row r="784" spans="1:4">
      <c r="A784" s="1" t="s">
        <v>1116</v>
      </c>
      <c r="B784" s="1" t="str">
        <f t="shared" si="28"/>
        <v>qe</v>
      </c>
      <c r="C784" s="1" t="str">
        <f t="shared" si="27"/>
        <v>e</v>
      </c>
    </row>
    <row r="785" spans="1:3">
      <c r="A785" s="1" t="s">
        <v>1116</v>
      </c>
      <c r="B785" s="1" t="str">
        <f t="shared" si="28"/>
        <v>qe</v>
      </c>
      <c r="C785" s="1" t="str">
        <f t="shared" si="27"/>
        <v>e</v>
      </c>
    </row>
    <row r="786" spans="1:3">
      <c r="A786" s="1" t="s">
        <v>1698</v>
      </c>
      <c r="B786" s="1" t="str">
        <f t="shared" si="28"/>
        <v>qe</v>
      </c>
      <c r="C786" s="1" t="str">
        <f t="shared" si="27"/>
        <v>e</v>
      </c>
    </row>
    <row r="787" spans="1:3">
      <c r="A787" s="1" t="s">
        <v>1942</v>
      </c>
      <c r="B787" s="1" t="str">
        <f t="shared" si="28"/>
        <v>qi</v>
      </c>
      <c r="C787" s="1" t="str">
        <f t="shared" si="27"/>
        <v>i</v>
      </c>
    </row>
    <row r="788" spans="1:3">
      <c r="A788" s="1" t="s">
        <v>1939</v>
      </c>
      <c r="B788" s="1" t="str">
        <f t="shared" si="28"/>
        <v>qi</v>
      </c>
      <c r="C788" s="1" t="str">
        <f t="shared" si="27"/>
        <v>i</v>
      </c>
    </row>
    <row r="789" spans="1:3">
      <c r="A789" s="1" t="s">
        <v>1936</v>
      </c>
      <c r="B789" s="1" t="str">
        <f t="shared" si="28"/>
        <v>qi</v>
      </c>
      <c r="C789" s="1" t="str">
        <f t="shared" si="27"/>
        <v>i</v>
      </c>
    </row>
    <row r="790" spans="1:3">
      <c r="A790" s="1" t="s">
        <v>1212</v>
      </c>
      <c r="B790" s="1" t="str">
        <f t="shared" si="28"/>
        <v>qi</v>
      </c>
      <c r="C790" s="1" t="str">
        <f t="shared" si="27"/>
        <v>i</v>
      </c>
    </row>
    <row r="791" spans="1:3">
      <c r="A791" s="1" t="s">
        <v>1286</v>
      </c>
      <c r="B791" s="1" t="str">
        <f t="shared" si="28"/>
        <v>qi</v>
      </c>
      <c r="C791" s="1" t="str">
        <f t="shared" si="27"/>
        <v>i</v>
      </c>
    </row>
    <row r="792" spans="1:3">
      <c r="A792" s="1" t="s">
        <v>1697</v>
      </c>
      <c r="B792" s="1" t="str">
        <f t="shared" si="28"/>
        <v>qn</v>
      </c>
      <c r="C792" s="1" t="str">
        <f t="shared" si="27"/>
        <v>n</v>
      </c>
    </row>
    <row r="793" spans="1:3">
      <c r="A793" s="1" t="s">
        <v>1494</v>
      </c>
      <c r="B793" s="1" t="str">
        <f t="shared" si="28"/>
        <v>qo</v>
      </c>
      <c r="C793" s="1" t="str">
        <f t="shared" si="27"/>
        <v>o</v>
      </c>
    </row>
    <row r="794" spans="1:3">
      <c r="A794" s="1" t="s">
        <v>1317</v>
      </c>
      <c r="B794" s="1" t="str">
        <f t="shared" si="28"/>
        <v>qo</v>
      </c>
      <c r="C794" s="1" t="str">
        <f t="shared" si="27"/>
        <v>o</v>
      </c>
    </row>
    <row r="795" spans="1:3">
      <c r="A795" s="1" t="s">
        <v>1706</v>
      </c>
      <c r="B795" s="1" t="str">
        <f t="shared" si="28"/>
        <v>qo</v>
      </c>
      <c r="C795" s="1" t="str">
        <f t="shared" si="27"/>
        <v>o</v>
      </c>
    </row>
    <row r="796" spans="1:3">
      <c r="A796" s="1" t="s">
        <v>1591</v>
      </c>
      <c r="B796" s="1" t="str">
        <f t="shared" si="28"/>
        <v>qo</v>
      </c>
      <c r="C796" s="1" t="str">
        <f t="shared" si="27"/>
        <v>o</v>
      </c>
    </row>
    <row r="797" spans="1:3">
      <c r="A797" s="1" t="s">
        <v>1252</v>
      </c>
      <c r="B797" s="1" t="str">
        <f t="shared" si="28"/>
        <v>qo</v>
      </c>
      <c r="C797" s="1" t="str">
        <f t="shared" si="27"/>
        <v>o</v>
      </c>
    </row>
    <row r="798" spans="1:3">
      <c r="A798" s="1" t="s">
        <v>1251</v>
      </c>
      <c r="B798" s="1" t="str">
        <f t="shared" si="28"/>
        <v>qo</v>
      </c>
      <c r="C798" s="1" t="str">
        <f t="shared" si="27"/>
        <v>o</v>
      </c>
    </row>
    <row r="799" spans="1:3">
      <c r="A799" s="1" t="s">
        <v>1251</v>
      </c>
      <c r="B799" s="1" t="str">
        <f t="shared" si="28"/>
        <v>qo</v>
      </c>
      <c r="C799" s="1" t="str">
        <f t="shared" si="27"/>
        <v>o</v>
      </c>
    </row>
    <row r="800" spans="1:3">
      <c r="A800" s="1" t="s">
        <v>1477</v>
      </c>
      <c r="B800" s="1" t="str">
        <f t="shared" si="28"/>
        <v>qo</v>
      </c>
      <c r="C800" s="1" t="str">
        <f t="shared" si="27"/>
        <v>o</v>
      </c>
    </row>
    <row r="801" spans="1:4">
      <c r="A801" s="1" t="s">
        <v>1198</v>
      </c>
      <c r="B801" s="1" t="str">
        <f t="shared" si="28"/>
        <v>qs</v>
      </c>
      <c r="C801" s="1" t="str">
        <f t="shared" si="27"/>
        <v>s</v>
      </c>
      <c r="D801" s="1" t="s">
        <v>309</v>
      </c>
    </row>
    <row r="802" spans="1:4">
      <c r="A802" s="1" t="s">
        <v>1737</v>
      </c>
      <c r="B802" s="1" t="str">
        <f t="shared" si="28"/>
        <v>qt</v>
      </c>
      <c r="C802" s="1" t="str">
        <f t="shared" si="27"/>
        <v>t</v>
      </c>
    </row>
    <row r="803" spans="1:4">
      <c r="A803" s="1" t="s">
        <v>1878</v>
      </c>
      <c r="B803" s="1" t="str">
        <f t="shared" si="28"/>
        <v>ra</v>
      </c>
      <c r="C803" s="1" t="str">
        <f t="shared" si="27"/>
        <v>a</v>
      </c>
    </row>
    <row r="804" spans="1:4">
      <c r="A804" s="1" t="s">
        <v>1907</v>
      </c>
      <c r="B804" s="1" t="str">
        <f t="shared" si="28"/>
        <v>ra</v>
      </c>
      <c r="C804" s="1" t="str">
        <f t="shared" si="27"/>
        <v>a</v>
      </c>
    </row>
    <row r="805" spans="1:4">
      <c r="A805" s="1" t="s">
        <v>1224</v>
      </c>
      <c r="B805" s="1" t="str">
        <f t="shared" si="28"/>
        <v>ra</v>
      </c>
      <c r="C805" s="1" t="str">
        <f t="shared" si="27"/>
        <v>a</v>
      </c>
    </row>
    <row r="806" spans="1:4">
      <c r="A806" s="1" t="s">
        <v>1225</v>
      </c>
      <c r="B806" s="1" t="str">
        <f t="shared" si="28"/>
        <v>ra</v>
      </c>
      <c r="C806" s="1" t="str">
        <f t="shared" si="27"/>
        <v>a</v>
      </c>
    </row>
    <row r="807" spans="1:4">
      <c r="A807" s="1" t="s">
        <v>1222</v>
      </c>
      <c r="B807" s="1" t="str">
        <f t="shared" si="28"/>
        <v>ra</v>
      </c>
      <c r="C807" s="1" t="str">
        <f t="shared" si="27"/>
        <v>a</v>
      </c>
    </row>
    <row r="808" spans="1:4">
      <c r="A808" s="1" t="s">
        <v>1156</v>
      </c>
      <c r="B808" s="1" t="str">
        <f t="shared" si="28"/>
        <v>ra</v>
      </c>
      <c r="C808" s="1" t="str">
        <f t="shared" si="27"/>
        <v>a</v>
      </c>
    </row>
    <row r="809" spans="1:4">
      <c r="A809" s="1" t="s">
        <v>1223</v>
      </c>
      <c r="B809" s="1" t="str">
        <f t="shared" si="28"/>
        <v>ra</v>
      </c>
      <c r="C809" s="1" t="str">
        <f t="shared" si="27"/>
        <v>a</v>
      </c>
    </row>
    <row r="810" spans="1:4">
      <c r="A810" s="1" t="s">
        <v>1269</v>
      </c>
      <c r="B810" s="1" t="str">
        <f t="shared" si="28"/>
        <v>ra</v>
      </c>
      <c r="C810" s="1" t="str">
        <f t="shared" si="27"/>
        <v>a</v>
      </c>
    </row>
    <row r="811" spans="1:4">
      <c r="A811" s="1" t="s">
        <v>1269</v>
      </c>
      <c r="B811" s="1" t="str">
        <f t="shared" si="28"/>
        <v>ra</v>
      </c>
      <c r="C811" s="1" t="str">
        <f t="shared" si="27"/>
        <v>a</v>
      </c>
    </row>
    <row r="812" spans="1:4">
      <c r="A812" s="1" t="s">
        <v>1269</v>
      </c>
      <c r="B812" s="1" t="str">
        <f t="shared" si="28"/>
        <v>ra</v>
      </c>
      <c r="C812" s="1" t="str">
        <f t="shared" si="27"/>
        <v>a</v>
      </c>
    </row>
    <row r="813" spans="1:4">
      <c r="A813" s="1" t="s">
        <v>1945</v>
      </c>
      <c r="B813" s="1" t="str">
        <f t="shared" si="28"/>
        <v>ra</v>
      </c>
      <c r="C813" s="1" t="str">
        <f t="shared" si="27"/>
        <v>a</v>
      </c>
    </row>
    <row r="814" spans="1:4">
      <c r="A814" s="1" t="s">
        <v>1560</v>
      </c>
      <c r="B814" s="1" t="str">
        <f t="shared" si="28"/>
        <v>ra</v>
      </c>
      <c r="C814" s="1" t="str">
        <f t="shared" si="27"/>
        <v>a</v>
      </c>
    </row>
    <row r="815" spans="1:4">
      <c r="A815" s="1" t="s">
        <v>1840</v>
      </c>
      <c r="B815" s="1" t="str">
        <f t="shared" si="28"/>
        <v>ra</v>
      </c>
      <c r="C815" s="1" t="str">
        <f t="shared" si="27"/>
        <v>a</v>
      </c>
    </row>
    <row r="816" spans="1:4">
      <c r="A816" s="1" t="s">
        <v>1208</v>
      </c>
      <c r="B816" s="1" t="str">
        <f t="shared" si="28"/>
        <v>re</v>
      </c>
      <c r="C816" s="1" t="str">
        <f t="shared" si="27"/>
        <v>e</v>
      </c>
    </row>
    <row r="817" spans="1:3">
      <c r="A817" s="1" t="s">
        <v>1208</v>
      </c>
      <c r="B817" s="1" t="str">
        <f t="shared" si="28"/>
        <v>re</v>
      </c>
      <c r="C817" s="1" t="str">
        <f t="shared" si="27"/>
        <v>e</v>
      </c>
    </row>
    <row r="818" spans="1:3">
      <c r="A818" s="1" t="s">
        <v>1694</v>
      </c>
      <c r="B818" s="1" t="str">
        <f t="shared" si="28"/>
        <v>re</v>
      </c>
      <c r="C818" s="1" t="str">
        <f t="shared" si="27"/>
        <v>e</v>
      </c>
    </row>
    <row r="819" spans="1:3">
      <c r="A819" s="1" t="s">
        <v>1995</v>
      </c>
      <c r="B819" s="1" t="str">
        <f t="shared" si="28"/>
        <v>re</v>
      </c>
      <c r="C819" s="1" t="str">
        <f t="shared" si="27"/>
        <v>e</v>
      </c>
    </row>
    <row r="820" spans="1:3">
      <c r="A820" s="1" t="s">
        <v>1193</v>
      </c>
      <c r="B820" s="1" t="str">
        <f t="shared" si="28"/>
        <v>re</v>
      </c>
      <c r="C820" s="1" t="str">
        <f t="shared" si="27"/>
        <v>e</v>
      </c>
    </row>
    <row r="821" spans="1:3">
      <c r="A821" s="1" t="s">
        <v>1200</v>
      </c>
      <c r="B821" s="1" t="str">
        <f t="shared" si="28"/>
        <v>re</v>
      </c>
      <c r="C821" s="1" t="str">
        <f t="shared" si="27"/>
        <v>e</v>
      </c>
    </row>
    <row r="822" spans="1:3">
      <c r="A822" s="1" t="s">
        <v>1843</v>
      </c>
      <c r="B822" s="1" t="str">
        <f t="shared" si="28"/>
        <v>re</v>
      </c>
      <c r="C822" s="1" t="str">
        <f t="shared" si="27"/>
        <v>e</v>
      </c>
    </row>
    <row r="823" spans="1:3">
      <c r="A823" s="1" t="s">
        <v>1385</v>
      </c>
      <c r="B823" s="1" t="str">
        <f t="shared" si="28"/>
        <v>re</v>
      </c>
      <c r="C823" s="1" t="str">
        <f t="shared" si="27"/>
        <v>e</v>
      </c>
    </row>
    <row r="824" spans="1:3">
      <c r="A824" s="1" t="s">
        <v>1680</v>
      </c>
      <c r="B824" s="1" t="str">
        <f t="shared" si="28"/>
        <v>re</v>
      </c>
      <c r="C824" s="1" t="str">
        <f t="shared" si="27"/>
        <v>e</v>
      </c>
    </row>
    <row r="825" spans="1:3">
      <c r="A825" s="1" t="s">
        <v>1158</v>
      </c>
      <c r="B825" s="1" t="str">
        <f t="shared" si="28"/>
        <v>re</v>
      </c>
      <c r="C825" s="1" t="str">
        <f t="shared" si="27"/>
        <v>e</v>
      </c>
    </row>
    <row r="826" spans="1:3">
      <c r="A826" s="1" t="s">
        <v>1159</v>
      </c>
      <c r="B826" s="1" t="str">
        <f t="shared" si="28"/>
        <v>re</v>
      </c>
      <c r="C826" s="1" t="str">
        <f t="shared" si="27"/>
        <v>e</v>
      </c>
    </row>
    <row r="827" spans="1:3">
      <c r="A827" s="1" t="s">
        <v>1157</v>
      </c>
      <c r="B827" s="1" t="str">
        <f t="shared" si="28"/>
        <v>re</v>
      </c>
      <c r="C827" s="1" t="str">
        <f t="shared" si="27"/>
        <v>e</v>
      </c>
    </row>
    <row r="828" spans="1:3">
      <c r="A828" s="1" t="s">
        <v>1217</v>
      </c>
      <c r="B828" s="1" t="str">
        <f t="shared" si="28"/>
        <v>re</v>
      </c>
      <c r="C828" s="1" t="str">
        <f t="shared" si="27"/>
        <v>e</v>
      </c>
    </row>
    <row r="829" spans="1:3">
      <c r="A829" s="1" t="s">
        <v>1236</v>
      </c>
      <c r="B829" s="1" t="str">
        <f t="shared" si="28"/>
        <v>re</v>
      </c>
      <c r="C829" s="1" t="str">
        <f t="shared" si="27"/>
        <v>e</v>
      </c>
    </row>
    <row r="830" spans="1:3">
      <c r="A830" s="1" t="s">
        <v>2040</v>
      </c>
      <c r="B830" s="1" t="str">
        <f t="shared" si="28"/>
        <v>re</v>
      </c>
      <c r="C830" s="1" t="str">
        <f t="shared" si="27"/>
        <v>e</v>
      </c>
    </row>
    <row r="831" spans="1:3">
      <c r="A831" s="1" t="s">
        <v>1979</v>
      </c>
      <c r="B831" s="1" t="str">
        <f t="shared" si="28"/>
        <v>re</v>
      </c>
      <c r="C831" s="1" t="str">
        <f t="shared" si="27"/>
        <v>e</v>
      </c>
    </row>
    <row r="832" spans="1:3">
      <c r="A832" s="1" t="s">
        <v>1295</v>
      </c>
      <c r="B832" s="1" t="str">
        <f t="shared" si="28"/>
        <v>re</v>
      </c>
      <c r="C832" s="1" t="str">
        <f t="shared" si="27"/>
        <v>e</v>
      </c>
    </row>
    <row r="833" spans="1:3">
      <c r="A833" s="1" t="s">
        <v>1751</v>
      </c>
      <c r="B833" s="1" t="str">
        <f t="shared" si="28"/>
        <v>re</v>
      </c>
      <c r="C833" s="1" t="str">
        <f t="shared" si="27"/>
        <v>e</v>
      </c>
    </row>
    <row r="834" spans="1:3">
      <c r="A834" s="1" t="s">
        <v>1574</v>
      </c>
      <c r="B834" s="1" t="str">
        <f t="shared" si="28"/>
        <v>re</v>
      </c>
      <c r="C834" s="1" t="str">
        <f t="shared" ref="C834:C897" si="29">RIGHT(B834,1)</f>
        <v>e</v>
      </c>
    </row>
    <row r="835" spans="1:3">
      <c r="A835" s="1" t="s">
        <v>1574</v>
      </c>
      <c r="B835" s="1" t="str">
        <f t="shared" si="28"/>
        <v>re</v>
      </c>
      <c r="C835" s="1" t="str">
        <f t="shared" si="29"/>
        <v>e</v>
      </c>
    </row>
    <row r="836" spans="1:3">
      <c r="A836" s="1" t="s">
        <v>1574</v>
      </c>
      <c r="B836" s="1" t="str">
        <f t="shared" si="28"/>
        <v>re</v>
      </c>
      <c r="C836" s="1" t="str">
        <f t="shared" si="29"/>
        <v>e</v>
      </c>
    </row>
    <row r="837" spans="1:3">
      <c r="A837" s="1" t="s">
        <v>1554</v>
      </c>
      <c r="B837" s="1" t="str">
        <f t="shared" ref="B837:B900" si="30">LEFT(A837,2)</f>
        <v>re</v>
      </c>
      <c r="C837" s="1" t="str">
        <f t="shared" si="29"/>
        <v>e</v>
      </c>
    </row>
    <row r="838" spans="1:3">
      <c r="A838" s="1" t="s">
        <v>1575</v>
      </c>
      <c r="B838" s="1" t="str">
        <f t="shared" si="30"/>
        <v>re</v>
      </c>
      <c r="C838" s="1" t="str">
        <f t="shared" si="29"/>
        <v>e</v>
      </c>
    </row>
    <row r="839" spans="1:3">
      <c r="A839" s="1" t="s">
        <v>1912</v>
      </c>
      <c r="B839" s="1" t="str">
        <f t="shared" si="30"/>
        <v>re</v>
      </c>
      <c r="C839" s="1" t="str">
        <f t="shared" si="29"/>
        <v>e</v>
      </c>
    </row>
    <row r="840" spans="1:3">
      <c r="A840" s="1" t="s">
        <v>1294</v>
      </c>
      <c r="B840" s="1" t="str">
        <f t="shared" si="30"/>
        <v>re</v>
      </c>
      <c r="C840" s="1" t="str">
        <f t="shared" si="29"/>
        <v>e</v>
      </c>
    </row>
    <row r="841" spans="1:3">
      <c r="A841" s="1" t="s">
        <v>1364</v>
      </c>
      <c r="B841" s="1" t="str">
        <f t="shared" si="30"/>
        <v>re</v>
      </c>
      <c r="C841" s="1" t="str">
        <f t="shared" si="29"/>
        <v>e</v>
      </c>
    </row>
    <row r="842" spans="1:3">
      <c r="A842" s="1" t="s">
        <v>1991</v>
      </c>
      <c r="B842" s="1" t="str">
        <f t="shared" si="30"/>
        <v>re</v>
      </c>
      <c r="C842" s="1" t="str">
        <f t="shared" si="29"/>
        <v>e</v>
      </c>
    </row>
    <row r="843" spans="1:3">
      <c r="A843" s="1" t="s">
        <v>2012</v>
      </c>
      <c r="B843" s="1" t="str">
        <f t="shared" si="30"/>
        <v>re</v>
      </c>
      <c r="C843" s="1" t="str">
        <f t="shared" si="29"/>
        <v>e</v>
      </c>
    </row>
    <row r="844" spans="1:3">
      <c r="A844" s="1" t="s">
        <v>2014</v>
      </c>
      <c r="B844" s="1" t="str">
        <f t="shared" si="30"/>
        <v>re</v>
      </c>
      <c r="C844" s="1" t="str">
        <f t="shared" si="29"/>
        <v>e</v>
      </c>
    </row>
    <row r="845" spans="1:3">
      <c r="A845" s="1" t="s">
        <v>2015</v>
      </c>
      <c r="B845" s="1" t="str">
        <f t="shared" si="30"/>
        <v>re</v>
      </c>
      <c r="C845" s="1" t="str">
        <f t="shared" si="29"/>
        <v>e</v>
      </c>
    </row>
    <row r="846" spans="1:3">
      <c r="A846" s="1" t="s">
        <v>2081</v>
      </c>
      <c r="B846" s="1" t="str">
        <f t="shared" si="30"/>
        <v>re</v>
      </c>
      <c r="C846" s="1" t="str">
        <f t="shared" si="29"/>
        <v>e</v>
      </c>
    </row>
    <row r="847" spans="1:3">
      <c r="A847" s="1" t="s">
        <v>1129</v>
      </c>
      <c r="B847" s="1" t="str">
        <f t="shared" si="30"/>
        <v>re</v>
      </c>
      <c r="C847" s="1" t="str">
        <f t="shared" si="29"/>
        <v>e</v>
      </c>
    </row>
    <row r="848" spans="1:3">
      <c r="A848" s="1" t="s">
        <v>1229</v>
      </c>
      <c r="B848" s="1" t="str">
        <f t="shared" si="30"/>
        <v>re</v>
      </c>
      <c r="C848" s="1" t="str">
        <f t="shared" si="29"/>
        <v>e</v>
      </c>
    </row>
    <row r="849" spans="1:3">
      <c r="A849" s="1" t="s">
        <v>1849</v>
      </c>
      <c r="B849" s="1" t="str">
        <f t="shared" si="30"/>
        <v>re</v>
      </c>
      <c r="C849" s="1" t="str">
        <f t="shared" si="29"/>
        <v>e</v>
      </c>
    </row>
    <row r="850" spans="1:3">
      <c r="A850" s="1" t="s">
        <v>1969</v>
      </c>
      <c r="B850" s="1" t="str">
        <f t="shared" si="30"/>
        <v>re</v>
      </c>
      <c r="C850" s="1" t="str">
        <f t="shared" si="29"/>
        <v>e</v>
      </c>
    </row>
    <row r="851" spans="1:3">
      <c r="A851" s="1" t="s">
        <v>1948</v>
      </c>
      <c r="B851" s="1" t="str">
        <f t="shared" si="30"/>
        <v>re</v>
      </c>
      <c r="C851" s="1" t="str">
        <f t="shared" si="29"/>
        <v>e</v>
      </c>
    </row>
    <row r="852" spans="1:3">
      <c r="A852" s="1" t="s">
        <v>2018</v>
      </c>
      <c r="B852" s="1" t="str">
        <f t="shared" si="30"/>
        <v>re</v>
      </c>
      <c r="C852" s="1" t="str">
        <f t="shared" si="29"/>
        <v>e</v>
      </c>
    </row>
    <row r="853" spans="1:3">
      <c r="A853" s="1" t="s">
        <v>1831</v>
      </c>
      <c r="B853" s="1" t="str">
        <f t="shared" si="30"/>
        <v>re</v>
      </c>
      <c r="C853" s="1" t="str">
        <f t="shared" si="29"/>
        <v>e</v>
      </c>
    </row>
    <row r="854" spans="1:3">
      <c r="A854" s="1" t="s">
        <v>1170</v>
      </c>
      <c r="B854" s="1" t="str">
        <f t="shared" si="30"/>
        <v>re</v>
      </c>
      <c r="C854" s="1" t="str">
        <f t="shared" si="29"/>
        <v>e</v>
      </c>
    </row>
    <row r="855" spans="1:3">
      <c r="A855" s="1" t="s">
        <v>1201</v>
      </c>
      <c r="B855" s="1" t="str">
        <f t="shared" si="30"/>
        <v>re</v>
      </c>
      <c r="C855" s="1" t="str">
        <f t="shared" si="29"/>
        <v>e</v>
      </c>
    </row>
    <row r="856" spans="1:3">
      <c r="A856" s="1" t="s">
        <v>1180</v>
      </c>
      <c r="B856" s="1" t="str">
        <f t="shared" si="30"/>
        <v>re</v>
      </c>
      <c r="C856" s="1" t="str">
        <f t="shared" si="29"/>
        <v>e</v>
      </c>
    </row>
    <row r="857" spans="1:3">
      <c r="A857" s="1" t="s">
        <v>1180</v>
      </c>
      <c r="B857" s="1" t="str">
        <f t="shared" si="30"/>
        <v>re</v>
      </c>
      <c r="C857" s="1" t="str">
        <f t="shared" si="29"/>
        <v>e</v>
      </c>
    </row>
    <row r="858" spans="1:3">
      <c r="A858" s="1" t="s">
        <v>1318</v>
      </c>
      <c r="B858" s="1" t="str">
        <f t="shared" si="30"/>
        <v>re</v>
      </c>
      <c r="C858" s="1" t="str">
        <f t="shared" si="29"/>
        <v>e</v>
      </c>
    </row>
    <row r="859" spans="1:3">
      <c r="A859" s="1" t="s">
        <v>1992</v>
      </c>
      <c r="B859" s="1" t="str">
        <f t="shared" si="30"/>
        <v>re</v>
      </c>
      <c r="C859" s="1" t="str">
        <f t="shared" si="29"/>
        <v>e</v>
      </c>
    </row>
    <row r="860" spans="1:3">
      <c r="A860" s="1" t="s">
        <v>1821</v>
      </c>
      <c r="B860" s="1" t="str">
        <f t="shared" si="30"/>
        <v>re</v>
      </c>
      <c r="C860" s="1" t="str">
        <f t="shared" si="29"/>
        <v>e</v>
      </c>
    </row>
    <row r="861" spans="1:3">
      <c r="A861" s="1" t="s">
        <v>1327</v>
      </c>
      <c r="B861" s="1" t="str">
        <f t="shared" si="30"/>
        <v>re</v>
      </c>
      <c r="C861" s="1" t="str">
        <f t="shared" si="29"/>
        <v>e</v>
      </c>
    </row>
    <row r="862" spans="1:3">
      <c r="A862" s="1" t="s">
        <v>1140</v>
      </c>
      <c r="B862" s="1" t="str">
        <f t="shared" si="30"/>
        <v>re</v>
      </c>
      <c r="C862" s="1" t="str">
        <f t="shared" si="29"/>
        <v>e</v>
      </c>
    </row>
    <row r="863" spans="1:3">
      <c r="A863" s="1" t="s">
        <v>1206</v>
      </c>
      <c r="B863" s="1" t="str">
        <f t="shared" si="30"/>
        <v>re</v>
      </c>
      <c r="C863" s="1" t="str">
        <f t="shared" si="29"/>
        <v>e</v>
      </c>
    </row>
    <row r="864" spans="1:3">
      <c r="A864" s="1" t="s">
        <v>1242</v>
      </c>
      <c r="B864" s="1" t="str">
        <f t="shared" si="30"/>
        <v>re</v>
      </c>
      <c r="C864" s="1" t="str">
        <f t="shared" si="29"/>
        <v>e</v>
      </c>
    </row>
    <row r="865" spans="1:3">
      <c r="A865" s="1" t="s">
        <v>1249</v>
      </c>
      <c r="B865" s="1" t="str">
        <f t="shared" si="30"/>
        <v>re</v>
      </c>
      <c r="C865" s="1" t="str">
        <f t="shared" si="29"/>
        <v>e</v>
      </c>
    </row>
    <row r="866" spans="1:3">
      <c r="A866" s="1" t="s">
        <v>1239</v>
      </c>
      <c r="B866" s="1" t="str">
        <f t="shared" si="30"/>
        <v>re</v>
      </c>
      <c r="C866" s="1" t="str">
        <f t="shared" si="29"/>
        <v>e</v>
      </c>
    </row>
    <row r="867" spans="1:3">
      <c r="A867" s="1" t="s">
        <v>1696</v>
      </c>
      <c r="B867" s="1" t="str">
        <f t="shared" si="30"/>
        <v>re</v>
      </c>
      <c r="C867" s="1" t="str">
        <f t="shared" si="29"/>
        <v>e</v>
      </c>
    </row>
    <row r="868" spans="1:3">
      <c r="A868" s="1" t="s">
        <v>1187</v>
      </c>
      <c r="B868" s="1" t="str">
        <f t="shared" si="30"/>
        <v>re</v>
      </c>
      <c r="C868" s="1" t="str">
        <f t="shared" si="29"/>
        <v>e</v>
      </c>
    </row>
    <row r="869" spans="1:3">
      <c r="A869" s="1" t="s">
        <v>1573</v>
      </c>
      <c r="B869" s="1" t="str">
        <f t="shared" si="30"/>
        <v>re</v>
      </c>
      <c r="C869" s="1" t="str">
        <f t="shared" si="29"/>
        <v>e</v>
      </c>
    </row>
    <row r="870" spans="1:3">
      <c r="A870" s="1" t="s">
        <v>1570</v>
      </c>
      <c r="B870" s="1" t="str">
        <f t="shared" si="30"/>
        <v>re</v>
      </c>
      <c r="C870" s="1" t="str">
        <f t="shared" si="29"/>
        <v>e</v>
      </c>
    </row>
    <row r="871" spans="1:3">
      <c r="A871" s="1" t="s">
        <v>1919</v>
      </c>
      <c r="B871" s="1" t="str">
        <f t="shared" si="30"/>
        <v>re</v>
      </c>
      <c r="C871" s="1" t="str">
        <f t="shared" si="29"/>
        <v>e</v>
      </c>
    </row>
    <row r="872" spans="1:3">
      <c r="A872" s="1" t="s">
        <v>1658</v>
      </c>
      <c r="B872" s="1" t="str">
        <f t="shared" si="30"/>
        <v>re</v>
      </c>
      <c r="C872" s="1" t="str">
        <f t="shared" si="29"/>
        <v>e</v>
      </c>
    </row>
    <row r="873" spans="1:3">
      <c r="A873" s="1" t="s">
        <v>1518</v>
      </c>
      <c r="B873" s="1" t="str">
        <f t="shared" si="30"/>
        <v>re</v>
      </c>
      <c r="C873" s="1" t="str">
        <f t="shared" si="29"/>
        <v>e</v>
      </c>
    </row>
    <row r="874" spans="1:3">
      <c r="A874" s="1" t="s">
        <v>1422</v>
      </c>
      <c r="B874" s="1" t="str">
        <f t="shared" si="30"/>
        <v>re</v>
      </c>
      <c r="C874" s="1" t="str">
        <f t="shared" si="29"/>
        <v>e</v>
      </c>
    </row>
    <row r="875" spans="1:3">
      <c r="A875" s="1" t="s">
        <v>1818</v>
      </c>
      <c r="B875" s="1" t="str">
        <f t="shared" si="30"/>
        <v>re</v>
      </c>
      <c r="C875" s="1" t="str">
        <f t="shared" si="29"/>
        <v>e</v>
      </c>
    </row>
    <row r="876" spans="1:3">
      <c r="A876" s="1" t="s">
        <v>1299</v>
      </c>
      <c r="B876" s="1" t="str">
        <f t="shared" si="30"/>
        <v>re</v>
      </c>
      <c r="C876" s="1" t="str">
        <f t="shared" si="29"/>
        <v>e</v>
      </c>
    </row>
    <row r="877" spans="1:3">
      <c r="A877" s="1" t="s">
        <v>1264</v>
      </c>
      <c r="B877" s="1" t="str">
        <f t="shared" si="30"/>
        <v>ri</v>
      </c>
      <c r="C877" s="1" t="str">
        <f t="shared" si="29"/>
        <v>i</v>
      </c>
    </row>
    <row r="878" spans="1:3">
      <c r="A878" s="1" t="s">
        <v>1265</v>
      </c>
      <c r="B878" s="1" t="str">
        <f t="shared" si="30"/>
        <v>ri</v>
      </c>
      <c r="C878" s="1" t="str">
        <f t="shared" si="29"/>
        <v>i</v>
      </c>
    </row>
    <row r="879" spans="1:3">
      <c r="A879" s="1" t="s">
        <v>1672</v>
      </c>
      <c r="B879" s="1" t="str">
        <f t="shared" si="30"/>
        <v>ri</v>
      </c>
      <c r="C879" s="1" t="str">
        <f t="shared" si="29"/>
        <v>i</v>
      </c>
    </row>
    <row r="880" spans="1:3">
      <c r="A880" s="1" t="s">
        <v>1512</v>
      </c>
      <c r="B880" s="1" t="str">
        <f t="shared" si="30"/>
        <v>ri</v>
      </c>
      <c r="C880" s="1" t="str">
        <f t="shared" si="29"/>
        <v>i</v>
      </c>
    </row>
    <row r="881" spans="1:3">
      <c r="A881" s="1" t="s">
        <v>1357</v>
      </c>
      <c r="B881" s="1" t="str">
        <f t="shared" si="30"/>
        <v>ri</v>
      </c>
      <c r="C881" s="1" t="str">
        <f t="shared" si="29"/>
        <v>i</v>
      </c>
    </row>
    <row r="882" spans="1:3">
      <c r="A882" s="1" t="s">
        <v>1964</v>
      </c>
      <c r="B882" s="1" t="str">
        <f t="shared" si="30"/>
        <v>ro</v>
      </c>
      <c r="C882" s="1" t="str">
        <f t="shared" si="29"/>
        <v>o</v>
      </c>
    </row>
    <row r="883" spans="1:3">
      <c r="A883" s="1" t="s">
        <v>1776</v>
      </c>
      <c r="B883" s="1" t="str">
        <f t="shared" si="30"/>
        <v>ro</v>
      </c>
      <c r="C883" s="1" t="str">
        <f t="shared" si="29"/>
        <v>o</v>
      </c>
    </row>
    <row r="884" spans="1:3">
      <c r="A884" s="1" t="s">
        <v>1455</v>
      </c>
      <c r="B884" s="1" t="str">
        <f t="shared" si="30"/>
        <v>ro</v>
      </c>
      <c r="C884" s="1" t="str">
        <f t="shared" si="29"/>
        <v>o</v>
      </c>
    </row>
    <row r="885" spans="1:3">
      <c r="A885" s="1" t="s">
        <v>1523</v>
      </c>
      <c r="B885" s="1" t="str">
        <f t="shared" si="30"/>
        <v>ro</v>
      </c>
      <c r="C885" s="1" t="str">
        <f t="shared" si="29"/>
        <v>o</v>
      </c>
    </row>
    <row r="886" spans="1:3">
      <c r="A886" s="1" t="s">
        <v>1884</v>
      </c>
      <c r="B886" s="1" t="str">
        <f t="shared" si="30"/>
        <v>ro</v>
      </c>
      <c r="C886" s="1" t="str">
        <f t="shared" si="29"/>
        <v>o</v>
      </c>
    </row>
    <row r="887" spans="1:3">
      <c r="A887" s="1" t="s">
        <v>1775</v>
      </c>
      <c r="B887" s="1" t="str">
        <f t="shared" si="30"/>
        <v>ro</v>
      </c>
      <c r="C887" s="1" t="str">
        <f t="shared" si="29"/>
        <v>o</v>
      </c>
    </row>
    <row r="888" spans="1:3">
      <c r="A888" s="1" t="s">
        <v>1510</v>
      </c>
      <c r="B888" s="1" t="str">
        <f t="shared" si="30"/>
        <v>ro</v>
      </c>
      <c r="C888" s="1" t="str">
        <f t="shared" si="29"/>
        <v>o</v>
      </c>
    </row>
    <row r="889" spans="1:3">
      <c r="A889" s="1" t="s">
        <v>1899</v>
      </c>
      <c r="B889" s="1" t="str">
        <f t="shared" si="30"/>
        <v>Ro</v>
      </c>
      <c r="C889" s="1" t="str">
        <f t="shared" si="29"/>
        <v>o</v>
      </c>
    </row>
    <row r="890" spans="1:3">
      <c r="A890" s="1" t="s">
        <v>1896</v>
      </c>
      <c r="B890" s="1" t="str">
        <f t="shared" si="30"/>
        <v>Ro</v>
      </c>
      <c r="C890" s="1" t="str">
        <f t="shared" si="29"/>
        <v>o</v>
      </c>
    </row>
    <row r="891" spans="1:3">
      <c r="A891" s="1" t="s">
        <v>1915</v>
      </c>
      <c r="B891" s="1" t="str">
        <f t="shared" si="30"/>
        <v>Ro</v>
      </c>
      <c r="C891" s="1" t="str">
        <f t="shared" si="29"/>
        <v>o</v>
      </c>
    </row>
    <row r="892" spans="1:3">
      <c r="A892" s="1" t="s">
        <v>1712</v>
      </c>
      <c r="B892" s="1" t="str">
        <f t="shared" si="30"/>
        <v>ru</v>
      </c>
      <c r="C892" s="1" t="str">
        <f t="shared" si="29"/>
        <v>u</v>
      </c>
    </row>
    <row r="893" spans="1:3">
      <c r="A893" s="1" t="s">
        <v>1542</v>
      </c>
      <c r="B893" s="1" t="str">
        <f t="shared" si="30"/>
        <v>ru</v>
      </c>
      <c r="C893" s="1" t="str">
        <f t="shared" si="29"/>
        <v>u</v>
      </c>
    </row>
    <row r="894" spans="1:3">
      <c r="A894" s="1" t="s">
        <v>1638</v>
      </c>
      <c r="B894" s="1" t="str">
        <f t="shared" si="30"/>
        <v>sa</v>
      </c>
      <c r="C894" s="1" t="str">
        <f t="shared" si="29"/>
        <v>a</v>
      </c>
    </row>
    <row r="895" spans="1:3">
      <c r="A895" s="1" t="s">
        <v>1298</v>
      </c>
      <c r="B895" s="1" t="str">
        <f t="shared" si="30"/>
        <v>sa</v>
      </c>
      <c r="C895" s="1" t="str">
        <f t="shared" si="29"/>
        <v>a</v>
      </c>
    </row>
    <row r="896" spans="1:3">
      <c r="A896" s="1" t="s">
        <v>1298</v>
      </c>
      <c r="B896" s="1" t="str">
        <f t="shared" si="30"/>
        <v>sa</v>
      </c>
      <c r="C896" s="1" t="str">
        <f t="shared" si="29"/>
        <v>a</v>
      </c>
    </row>
    <row r="897" spans="1:4">
      <c r="A897" s="1" t="s">
        <v>1298</v>
      </c>
      <c r="B897" s="1" t="str">
        <f t="shared" si="30"/>
        <v>sa</v>
      </c>
      <c r="C897" s="1" t="str">
        <f t="shared" si="29"/>
        <v>a</v>
      </c>
    </row>
    <row r="898" spans="1:4">
      <c r="A898" s="1" t="s">
        <v>1298</v>
      </c>
      <c r="B898" s="1" t="str">
        <f t="shared" si="30"/>
        <v>sa</v>
      </c>
      <c r="C898" s="1" t="str">
        <f t="shared" ref="C898:C961" si="31">RIGHT(B898,1)</f>
        <v>a</v>
      </c>
    </row>
    <row r="899" spans="1:4">
      <c r="A899" s="1" t="s">
        <v>1458</v>
      </c>
      <c r="B899" s="1" t="str">
        <f t="shared" si="30"/>
        <v>sa</v>
      </c>
      <c r="C899" s="1" t="str">
        <f t="shared" si="31"/>
        <v>a</v>
      </c>
    </row>
    <row r="900" spans="1:4">
      <c r="A900" s="1" t="s">
        <v>1580</v>
      </c>
      <c r="B900" s="1" t="str">
        <f t="shared" si="30"/>
        <v>sa</v>
      </c>
      <c r="C900" s="1" t="str">
        <f t="shared" si="31"/>
        <v>a</v>
      </c>
    </row>
    <row r="901" spans="1:4">
      <c r="A901" s="1" t="s">
        <v>1297</v>
      </c>
      <c r="B901" s="1" t="str">
        <f t="shared" ref="B901:B964" si="32">LEFT(A901,2)</f>
        <v>sa</v>
      </c>
      <c r="C901" s="1" t="str">
        <f t="shared" si="31"/>
        <v>a</v>
      </c>
    </row>
    <row r="902" spans="1:4">
      <c r="A902" s="1" t="s">
        <v>2041</v>
      </c>
      <c r="B902" s="1" t="str">
        <f t="shared" si="32"/>
        <v>sa</v>
      </c>
      <c r="C902" s="1" t="str">
        <f t="shared" si="31"/>
        <v>a</v>
      </c>
    </row>
    <row r="903" spans="1:4">
      <c r="A903" s="1" t="s">
        <v>1602</v>
      </c>
      <c r="B903" s="1" t="str">
        <f t="shared" si="32"/>
        <v>sa</v>
      </c>
      <c r="C903" s="1" t="str">
        <f t="shared" si="31"/>
        <v>a</v>
      </c>
    </row>
    <row r="904" spans="1:4">
      <c r="A904" s="1" t="s">
        <v>1616</v>
      </c>
      <c r="B904" s="1" t="str">
        <f t="shared" si="32"/>
        <v>sa</v>
      </c>
      <c r="C904" s="1" t="str">
        <f t="shared" si="31"/>
        <v>a</v>
      </c>
    </row>
    <row r="905" spans="1:4">
      <c r="A905" s="1" t="s">
        <v>1489</v>
      </c>
      <c r="B905" s="1" t="str">
        <f t="shared" si="32"/>
        <v>sa</v>
      </c>
      <c r="C905" s="1" t="str">
        <f t="shared" si="31"/>
        <v>a</v>
      </c>
    </row>
    <row r="906" spans="1:4">
      <c r="A906" s="1" t="s">
        <v>1262</v>
      </c>
      <c r="B906" s="1" t="str">
        <f t="shared" si="32"/>
        <v>sa</v>
      </c>
      <c r="C906" s="1" t="str">
        <f t="shared" si="31"/>
        <v>a</v>
      </c>
    </row>
    <row r="907" spans="1:4">
      <c r="A907" s="1" t="s">
        <v>1263</v>
      </c>
      <c r="B907" s="1" t="str">
        <f t="shared" si="32"/>
        <v>sa</v>
      </c>
      <c r="C907" s="1" t="str">
        <f t="shared" si="31"/>
        <v>a</v>
      </c>
    </row>
    <row r="908" spans="1:4">
      <c r="A908" s="1" t="s">
        <v>1441</v>
      </c>
      <c r="B908" s="1" t="str">
        <f t="shared" si="32"/>
        <v>sa</v>
      </c>
      <c r="C908" s="1" t="str">
        <f t="shared" si="31"/>
        <v>a</v>
      </c>
    </row>
    <row r="909" spans="1:4">
      <c r="A909" s="1" t="s">
        <v>1371</v>
      </c>
      <c r="B909" s="1" t="str">
        <f t="shared" si="32"/>
        <v>sb</v>
      </c>
      <c r="C909" s="1" t="str">
        <f t="shared" si="31"/>
        <v>b</v>
      </c>
      <c r="D909" s="1" t="s">
        <v>2083</v>
      </c>
    </row>
    <row r="910" spans="1:4">
      <c r="A910" s="1" t="s">
        <v>2050</v>
      </c>
      <c r="B910" s="1" t="str">
        <f t="shared" si="32"/>
        <v>se</v>
      </c>
      <c r="C910" s="1" t="str">
        <f t="shared" si="31"/>
        <v>e</v>
      </c>
    </row>
    <row r="911" spans="1:4">
      <c r="A911" s="1" t="s">
        <v>1356</v>
      </c>
      <c r="B911" s="1" t="str">
        <f t="shared" si="32"/>
        <v>se</v>
      </c>
      <c r="C911" s="1" t="str">
        <f t="shared" si="31"/>
        <v>e</v>
      </c>
    </row>
    <row r="912" spans="1:4">
      <c r="A912" s="1" t="s">
        <v>1870</v>
      </c>
      <c r="B912" s="1" t="str">
        <f t="shared" si="32"/>
        <v>se</v>
      </c>
      <c r="C912" s="1" t="str">
        <f t="shared" si="31"/>
        <v>e</v>
      </c>
    </row>
    <row r="913" spans="1:3">
      <c r="A913" s="1" t="s">
        <v>1389</v>
      </c>
      <c r="B913" s="1" t="str">
        <f t="shared" si="32"/>
        <v>se</v>
      </c>
      <c r="C913" s="1" t="str">
        <f t="shared" si="31"/>
        <v>e</v>
      </c>
    </row>
    <row r="914" spans="1:3">
      <c r="A914" s="1" t="s">
        <v>1874</v>
      </c>
      <c r="B914" s="1" t="str">
        <f t="shared" si="32"/>
        <v>se</v>
      </c>
      <c r="C914" s="1" t="str">
        <f t="shared" si="31"/>
        <v>e</v>
      </c>
    </row>
    <row r="915" spans="1:3">
      <c r="A915" s="1" t="s">
        <v>1807</v>
      </c>
      <c r="B915" s="1" t="str">
        <f t="shared" si="32"/>
        <v>se</v>
      </c>
      <c r="C915" s="1" t="str">
        <f t="shared" si="31"/>
        <v>e</v>
      </c>
    </row>
    <row r="916" spans="1:3">
      <c r="A916" s="1" t="s">
        <v>1968</v>
      </c>
      <c r="B916" s="1" t="str">
        <f t="shared" si="32"/>
        <v>se</v>
      </c>
      <c r="C916" s="1" t="str">
        <f t="shared" si="31"/>
        <v>e</v>
      </c>
    </row>
    <row r="917" spans="1:3">
      <c r="A917" s="1" t="s">
        <v>1812</v>
      </c>
      <c r="B917" s="1" t="str">
        <f t="shared" si="32"/>
        <v>se</v>
      </c>
      <c r="C917" s="1" t="str">
        <f t="shared" si="31"/>
        <v>e</v>
      </c>
    </row>
    <row r="918" spans="1:3">
      <c r="A918" s="1" t="s">
        <v>2035</v>
      </c>
      <c r="B918" s="1" t="str">
        <f t="shared" si="32"/>
        <v>se</v>
      </c>
      <c r="C918" s="1" t="str">
        <f t="shared" si="31"/>
        <v>e</v>
      </c>
    </row>
    <row r="919" spans="1:3">
      <c r="A919" s="1" t="s">
        <v>2023</v>
      </c>
      <c r="B919" s="1" t="str">
        <f t="shared" si="32"/>
        <v>se</v>
      </c>
      <c r="C919" s="1" t="str">
        <f t="shared" si="31"/>
        <v>e</v>
      </c>
    </row>
    <row r="920" spans="1:3">
      <c r="A920" s="1" t="s">
        <v>1740</v>
      </c>
      <c r="B920" s="1" t="str">
        <f t="shared" si="32"/>
        <v>si</v>
      </c>
      <c r="C920" s="1" t="str">
        <f t="shared" si="31"/>
        <v>i</v>
      </c>
    </row>
    <row r="921" spans="1:3">
      <c r="A921" s="1" t="s">
        <v>1582</v>
      </c>
      <c r="B921" s="1" t="str">
        <f t="shared" si="32"/>
        <v>si</v>
      </c>
      <c r="C921" s="1" t="str">
        <f t="shared" si="31"/>
        <v>i</v>
      </c>
    </row>
    <row r="922" spans="1:3">
      <c r="A922" s="1" t="s">
        <v>1021</v>
      </c>
      <c r="B922" s="1" t="str">
        <f t="shared" si="32"/>
        <v>si</v>
      </c>
      <c r="C922" s="1" t="str">
        <f t="shared" si="31"/>
        <v>i</v>
      </c>
    </row>
    <row r="923" spans="1:3">
      <c r="A923" s="1" t="s">
        <v>1021</v>
      </c>
      <c r="B923" s="1" t="str">
        <f t="shared" si="32"/>
        <v>si</v>
      </c>
      <c r="C923" s="1" t="str">
        <f t="shared" si="31"/>
        <v>i</v>
      </c>
    </row>
    <row r="924" spans="1:3">
      <c r="A924" s="1" t="s">
        <v>1021</v>
      </c>
      <c r="B924" s="1" t="str">
        <f t="shared" si="32"/>
        <v>si</v>
      </c>
      <c r="C924" s="1" t="str">
        <f t="shared" si="31"/>
        <v>i</v>
      </c>
    </row>
    <row r="925" spans="1:3">
      <c r="A925" s="1" t="s">
        <v>1021</v>
      </c>
      <c r="B925" s="1" t="str">
        <f t="shared" si="32"/>
        <v>si</v>
      </c>
      <c r="C925" s="1" t="str">
        <f t="shared" si="31"/>
        <v>i</v>
      </c>
    </row>
    <row r="926" spans="1:3">
      <c r="A926" s="1" t="s">
        <v>1021</v>
      </c>
      <c r="B926" s="1" t="str">
        <f t="shared" si="32"/>
        <v>si</v>
      </c>
      <c r="C926" s="1" t="str">
        <f t="shared" si="31"/>
        <v>i</v>
      </c>
    </row>
    <row r="927" spans="1:3">
      <c r="A927" s="1" t="s">
        <v>1021</v>
      </c>
      <c r="B927" s="1" t="str">
        <f t="shared" si="32"/>
        <v>si</v>
      </c>
      <c r="C927" s="1" t="str">
        <f t="shared" si="31"/>
        <v>i</v>
      </c>
    </row>
    <row r="928" spans="1:3">
      <c r="A928" s="1" t="s">
        <v>1021</v>
      </c>
      <c r="B928" s="1" t="str">
        <f t="shared" si="32"/>
        <v>si</v>
      </c>
      <c r="C928" s="1" t="str">
        <f t="shared" si="31"/>
        <v>i</v>
      </c>
    </row>
    <row r="929" spans="1:3">
      <c r="A929" s="1" t="s">
        <v>1021</v>
      </c>
      <c r="B929" s="1" t="str">
        <f t="shared" si="32"/>
        <v>si</v>
      </c>
      <c r="C929" s="1" t="str">
        <f t="shared" si="31"/>
        <v>i</v>
      </c>
    </row>
    <row r="930" spans="1:3">
      <c r="A930" s="1" t="s">
        <v>1021</v>
      </c>
      <c r="B930" s="1" t="str">
        <f t="shared" si="32"/>
        <v>si</v>
      </c>
      <c r="C930" s="1" t="str">
        <f t="shared" si="31"/>
        <v>i</v>
      </c>
    </row>
    <row r="931" spans="1:3">
      <c r="A931" s="1" t="s">
        <v>1021</v>
      </c>
      <c r="B931" s="1" t="str">
        <f t="shared" si="32"/>
        <v>si</v>
      </c>
      <c r="C931" s="1" t="str">
        <f t="shared" si="31"/>
        <v>i</v>
      </c>
    </row>
    <row r="932" spans="1:3">
      <c r="A932" s="1" t="s">
        <v>1021</v>
      </c>
      <c r="B932" s="1" t="str">
        <f t="shared" si="32"/>
        <v>si</v>
      </c>
      <c r="C932" s="1" t="str">
        <f t="shared" si="31"/>
        <v>i</v>
      </c>
    </row>
    <row r="933" spans="1:3">
      <c r="A933" s="1" t="s">
        <v>1021</v>
      </c>
      <c r="B933" s="1" t="str">
        <f t="shared" si="32"/>
        <v>si</v>
      </c>
      <c r="C933" s="1" t="str">
        <f t="shared" si="31"/>
        <v>i</v>
      </c>
    </row>
    <row r="934" spans="1:3">
      <c r="A934" s="1" t="s">
        <v>2076</v>
      </c>
      <c r="B934" s="1" t="str">
        <f t="shared" si="32"/>
        <v>si</v>
      </c>
      <c r="C934" s="1" t="str">
        <f t="shared" si="31"/>
        <v>i</v>
      </c>
    </row>
    <row r="935" spans="1:3">
      <c r="A935" s="1" t="s">
        <v>1903</v>
      </c>
      <c r="B935" s="1" t="str">
        <f t="shared" si="32"/>
        <v>si</v>
      </c>
      <c r="C935" s="1" t="str">
        <f t="shared" si="31"/>
        <v>i</v>
      </c>
    </row>
    <row r="936" spans="1:3">
      <c r="A936" s="1" t="s">
        <v>1204</v>
      </c>
      <c r="B936" s="1" t="str">
        <f t="shared" si="32"/>
        <v>si</v>
      </c>
      <c r="C936" s="1" t="str">
        <f t="shared" si="31"/>
        <v>i</v>
      </c>
    </row>
    <row r="937" spans="1:3">
      <c r="A937" s="1" t="s">
        <v>1917</v>
      </c>
      <c r="B937" s="1" t="str">
        <f t="shared" si="32"/>
        <v>si</v>
      </c>
      <c r="C937" s="1" t="str">
        <f t="shared" si="31"/>
        <v>i</v>
      </c>
    </row>
    <row r="938" spans="1:3">
      <c r="A938" s="1" t="s">
        <v>1763</v>
      </c>
      <c r="B938" s="1" t="str">
        <f t="shared" si="32"/>
        <v>si</v>
      </c>
      <c r="C938" s="1" t="str">
        <f t="shared" si="31"/>
        <v>i</v>
      </c>
    </row>
    <row r="939" spans="1:3">
      <c r="A939" s="1" t="s">
        <v>1766</v>
      </c>
      <c r="B939" s="1" t="str">
        <f t="shared" si="32"/>
        <v>si</v>
      </c>
      <c r="C939" s="1" t="str">
        <f t="shared" si="31"/>
        <v>i</v>
      </c>
    </row>
    <row r="940" spans="1:3">
      <c r="A940" s="1" t="s">
        <v>1686</v>
      </c>
      <c r="B940" s="1" t="str">
        <f t="shared" si="32"/>
        <v>si</v>
      </c>
      <c r="C940" s="1" t="str">
        <f t="shared" si="31"/>
        <v>i</v>
      </c>
    </row>
    <row r="941" spans="1:3">
      <c r="A941" s="1" t="s">
        <v>1923</v>
      </c>
      <c r="B941" s="1" t="str">
        <f t="shared" si="32"/>
        <v>si</v>
      </c>
      <c r="C941" s="1" t="str">
        <f t="shared" si="31"/>
        <v>i</v>
      </c>
    </row>
    <row r="942" spans="1:3">
      <c r="A942" s="1" t="s">
        <v>1759</v>
      </c>
      <c r="B942" s="1" t="str">
        <f t="shared" si="32"/>
        <v>si</v>
      </c>
      <c r="C942" s="1" t="str">
        <f t="shared" si="31"/>
        <v>i</v>
      </c>
    </row>
    <row r="943" spans="1:3">
      <c r="A943" s="1" t="s">
        <v>1253</v>
      </c>
      <c r="B943" s="1" t="str">
        <f t="shared" si="32"/>
        <v>si</v>
      </c>
      <c r="C943" s="1" t="str">
        <f t="shared" si="31"/>
        <v>i</v>
      </c>
    </row>
    <row r="944" spans="1:3">
      <c r="A944" s="1" t="s">
        <v>1898</v>
      </c>
      <c r="B944" s="1" t="str">
        <f t="shared" si="32"/>
        <v>si</v>
      </c>
      <c r="C944" s="1" t="str">
        <f t="shared" si="31"/>
        <v>i</v>
      </c>
    </row>
    <row r="945" spans="1:3">
      <c r="A945" s="1" t="s">
        <v>2008</v>
      </c>
      <c r="B945" s="1" t="str">
        <f t="shared" si="32"/>
        <v>si</v>
      </c>
      <c r="C945" s="1" t="str">
        <f t="shared" si="31"/>
        <v>i</v>
      </c>
    </row>
    <row r="946" spans="1:3">
      <c r="A946" s="1" t="s">
        <v>1621</v>
      </c>
      <c r="B946" s="1" t="str">
        <f t="shared" si="32"/>
        <v>si</v>
      </c>
      <c r="C946" s="1" t="str">
        <f t="shared" si="31"/>
        <v>i</v>
      </c>
    </row>
    <row r="947" spans="1:3">
      <c r="A947" s="1" t="s">
        <v>1484</v>
      </c>
      <c r="B947" s="1" t="str">
        <f t="shared" si="32"/>
        <v>si</v>
      </c>
      <c r="C947" s="1" t="str">
        <f t="shared" si="31"/>
        <v>i</v>
      </c>
    </row>
    <row r="948" spans="1:3">
      <c r="A948" s="1" t="s">
        <v>1967</v>
      </c>
      <c r="B948" s="1" t="str">
        <f t="shared" si="32"/>
        <v>si</v>
      </c>
      <c r="C948" s="1" t="str">
        <f t="shared" si="31"/>
        <v>i</v>
      </c>
    </row>
    <row r="949" spans="1:3">
      <c r="A949" s="1" t="s">
        <v>1756</v>
      </c>
      <c r="B949" s="1" t="str">
        <f t="shared" si="32"/>
        <v>si</v>
      </c>
      <c r="C949" s="1" t="str">
        <f t="shared" si="31"/>
        <v>i</v>
      </c>
    </row>
    <row r="950" spans="1:3">
      <c r="A950" s="1" t="s">
        <v>2007</v>
      </c>
      <c r="B950" s="1" t="str">
        <f t="shared" si="32"/>
        <v>si</v>
      </c>
      <c r="C950" s="1" t="str">
        <f t="shared" si="31"/>
        <v>i</v>
      </c>
    </row>
    <row r="951" spans="1:3">
      <c r="A951" s="1" t="s">
        <v>2072</v>
      </c>
      <c r="B951" s="1" t="str">
        <f t="shared" si="32"/>
        <v>si</v>
      </c>
      <c r="C951" s="1" t="str">
        <f t="shared" si="31"/>
        <v>i</v>
      </c>
    </row>
    <row r="952" spans="1:3">
      <c r="A952" s="1" t="s">
        <v>2077</v>
      </c>
      <c r="B952" s="1" t="str">
        <f t="shared" si="32"/>
        <v>si</v>
      </c>
      <c r="C952" s="1" t="str">
        <f t="shared" si="31"/>
        <v>i</v>
      </c>
    </row>
    <row r="953" spans="1:3">
      <c r="A953" s="1" t="s">
        <v>2074</v>
      </c>
      <c r="B953" s="1" t="str">
        <f t="shared" si="32"/>
        <v>si</v>
      </c>
      <c r="C953" s="1" t="str">
        <f t="shared" si="31"/>
        <v>i</v>
      </c>
    </row>
    <row r="954" spans="1:3">
      <c r="A954" s="1" t="s">
        <v>2075</v>
      </c>
      <c r="B954" s="1" t="str">
        <f t="shared" si="32"/>
        <v>si</v>
      </c>
      <c r="C954" s="1" t="str">
        <f t="shared" si="31"/>
        <v>i</v>
      </c>
    </row>
    <row r="955" spans="1:3">
      <c r="A955" s="1" t="s">
        <v>2075</v>
      </c>
      <c r="B955" s="1" t="str">
        <f t="shared" si="32"/>
        <v>si</v>
      </c>
      <c r="C955" s="1" t="str">
        <f t="shared" si="31"/>
        <v>i</v>
      </c>
    </row>
    <row r="956" spans="1:3">
      <c r="A956" s="1" t="s">
        <v>2078</v>
      </c>
      <c r="B956" s="1" t="str">
        <f t="shared" si="32"/>
        <v>si</v>
      </c>
      <c r="C956" s="1" t="str">
        <f t="shared" si="31"/>
        <v>i</v>
      </c>
    </row>
    <row r="957" spans="1:3">
      <c r="A957" s="1" t="s">
        <v>2073</v>
      </c>
      <c r="B957" s="1" t="str">
        <f t="shared" si="32"/>
        <v>si</v>
      </c>
      <c r="C957" s="1" t="str">
        <f t="shared" si="31"/>
        <v>i</v>
      </c>
    </row>
    <row r="958" spans="1:3">
      <c r="A958" s="1" t="s">
        <v>1620</v>
      </c>
      <c r="B958" s="1" t="str">
        <f t="shared" si="32"/>
        <v>si</v>
      </c>
      <c r="C958" s="1" t="str">
        <f t="shared" si="31"/>
        <v>i</v>
      </c>
    </row>
    <row r="959" spans="1:3">
      <c r="A959" s="1" t="s">
        <v>1956</v>
      </c>
      <c r="B959" s="1" t="str">
        <f t="shared" si="32"/>
        <v>si</v>
      </c>
      <c r="C959" s="1" t="str">
        <f t="shared" si="31"/>
        <v>i</v>
      </c>
    </row>
    <row r="960" spans="1:3">
      <c r="A960" s="1" t="s">
        <v>1203</v>
      </c>
      <c r="B960" s="1" t="str">
        <f t="shared" si="32"/>
        <v>si</v>
      </c>
      <c r="C960" s="1" t="str">
        <f t="shared" si="31"/>
        <v>i</v>
      </c>
    </row>
    <row r="961" spans="1:3">
      <c r="A961" s="1" t="s">
        <v>1128</v>
      </c>
      <c r="B961" s="1" t="str">
        <f t="shared" si="32"/>
        <v>si</v>
      </c>
      <c r="C961" s="1" t="str">
        <f t="shared" si="31"/>
        <v>i</v>
      </c>
    </row>
    <row r="962" spans="1:3">
      <c r="A962" s="1" t="s">
        <v>1906</v>
      </c>
      <c r="B962" s="1" t="str">
        <f t="shared" si="32"/>
        <v>si</v>
      </c>
      <c r="C962" s="1" t="str">
        <f t="shared" ref="C962:C1025" si="33">RIGHT(B962,1)</f>
        <v>i</v>
      </c>
    </row>
    <row r="963" spans="1:3">
      <c r="A963" s="1" t="s">
        <v>1976</v>
      </c>
      <c r="B963" s="1" t="str">
        <f t="shared" si="32"/>
        <v>si</v>
      </c>
      <c r="C963" s="1" t="str">
        <f t="shared" si="33"/>
        <v>i</v>
      </c>
    </row>
    <row r="964" spans="1:3">
      <c r="A964" s="1" t="s">
        <v>1909</v>
      </c>
      <c r="B964" s="1" t="str">
        <f t="shared" si="32"/>
        <v>si</v>
      </c>
      <c r="C964" s="1" t="str">
        <f t="shared" si="33"/>
        <v>i</v>
      </c>
    </row>
    <row r="965" spans="1:3">
      <c r="A965" s="1" t="s">
        <v>1487</v>
      </c>
      <c r="B965" s="1" t="str">
        <f t="shared" ref="B965:B1028" si="34">LEFT(A965,2)</f>
        <v>si</v>
      </c>
      <c r="C965" s="1" t="str">
        <f t="shared" si="33"/>
        <v>i</v>
      </c>
    </row>
    <row r="966" spans="1:3">
      <c r="A966" s="1" t="s">
        <v>1623</v>
      </c>
      <c r="B966" s="1" t="str">
        <f t="shared" si="34"/>
        <v>si</v>
      </c>
      <c r="C966" s="1" t="str">
        <f t="shared" si="33"/>
        <v>i</v>
      </c>
    </row>
    <row r="967" spans="1:3">
      <c r="A967" s="1" t="s">
        <v>1254</v>
      </c>
      <c r="B967" s="1" t="str">
        <f t="shared" si="34"/>
        <v>si</v>
      </c>
      <c r="C967" s="1" t="str">
        <f t="shared" si="33"/>
        <v>i</v>
      </c>
    </row>
    <row r="968" spans="1:3">
      <c r="A968" s="1" t="s">
        <v>1754</v>
      </c>
      <c r="B968" s="1" t="str">
        <f t="shared" si="34"/>
        <v>si</v>
      </c>
      <c r="C968" s="1" t="str">
        <f t="shared" si="33"/>
        <v>i</v>
      </c>
    </row>
    <row r="969" spans="1:3">
      <c r="A969" s="1" t="s">
        <v>1754</v>
      </c>
      <c r="B969" s="1" t="str">
        <f t="shared" si="34"/>
        <v>si</v>
      </c>
      <c r="C969" s="1" t="str">
        <f t="shared" si="33"/>
        <v>i</v>
      </c>
    </row>
    <row r="970" spans="1:3">
      <c r="A970" s="1" t="s">
        <v>1754</v>
      </c>
      <c r="B970" s="1" t="str">
        <f t="shared" si="34"/>
        <v>si</v>
      </c>
      <c r="C970" s="1" t="str">
        <f t="shared" si="33"/>
        <v>i</v>
      </c>
    </row>
    <row r="971" spans="1:3">
      <c r="A971" s="1" t="s">
        <v>1130</v>
      </c>
      <c r="B971" s="1" t="str">
        <f t="shared" si="34"/>
        <v>si</v>
      </c>
      <c r="C971" s="1" t="str">
        <f t="shared" si="33"/>
        <v>i</v>
      </c>
    </row>
    <row r="972" spans="1:3">
      <c r="A972" s="1" t="s">
        <v>1877</v>
      </c>
      <c r="B972" s="1" t="str">
        <f t="shared" si="34"/>
        <v>si</v>
      </c>
      <c r="C972" s="1" t="str">
        <f t="shared" si="33"/>
        <v>i</v>
      </c>
    </row>
    <row r="973" spans="1:3">
      <c r="A973" s="1" t="s">
        <v>1892</v>
      </c>
      <c r="B973" s="1" t="str">
        <f t="shared" si="34"/>
        <v>si</v>
      </c>
      <c r="C973" s="1" t="str">
        <f t="shared" si="33"/>
        <v>i</v>
      </c>
    </row>
    <row r="974" spans="1:3">
      <c r="A974" s="1" t="s">
        <v>1511</v>
      </c>
      <c r="B974" s="1" t="str">
        <f t="shared" si="34"/>
        <v>si</v>
      </c>
      <c r="C974" s="1" t="str">
        <f t="shared" si="33"/>
        <v>i</v>
      </c>
    </row>
    <row r="975" spans="1:3">
      <c r="A975" s="1" t="s">
        <v>1218</v>
      </c>
      <c r="B975" s="1" t="str">
        <f t="shared" si="34"/>
        <v>si</v>
      </c>
      <c r="C975" s="1" t="str">
        <f t="shared" si="33"/>
        <v>i</v>
      </c>
    </row>
    <row r="976" spans="1:3">
      <c r="A976" s="1" t="s">
        <v>1598</v>
      </c>
      <c r="B976" s="1" t="str">
        <f t="shared" si="34"/>
        <v>si</v>
      </c>
      <c r="C976" s="1" t="str">
        <f t="shared" si="33"/>
        <v>i</v>
      </c>
    </row>
    <row r="977" spans="1:4">
      <c r="A977" s="1" t="s">
        <v>1655</v>
      </c>
      <c r="B977" s="1" t="str">
        <f t="shared" si="34"/>
        <v>si</v>
      </c>
      <c r="C977" s="1" t="str">
        <f t="shared" si="33"/>
        <v>i</v>
      </c>
    </row>
    <row r="978" spans="1:4">
      <c r="A978" s="1" t="s">
        <v>1559</v>
      </c>
      <c r="B978" s="1" t="str">
        <f t="shared" si="34"/>
        <v>si</v>
      </c>
      <c r="C978" s="1" t="str">
        <f t="shared" si="33"/>
        <v>i</v>
      </c>
    </row>
    <row r="979" spans="1:4">
      <c r="A979" s="1" t="s">
        <v>2016</v>
      </c>
      <c r="B979" s="1" t="str">
        <f t="shared" si="34"/>
        <v>si</v>
      </c>
      <c r="C979" s="1" t="str">
        <f t="shared" si="33"/>
        <v>i</v>
      </c>
    </row>
    <row r="980" spans="1:4">
      <c r="A980" s="1" t="s">
        <v>1910</v>
      </c>
      <c r="B980" s="1" t="str">
        <f t="shared" si="34"/>
        <v>si</v>
      </c>
      <c r="C980" s="1" t="str">
        <f t="shared" si="33"/>
        <v>i</v>
      </c>
    </row>
    <row r="981" spans="1:4">
      <c r="A981" s="1" t="s">
        <v>1741</v>
      </c>
      <c r="B981" s="1" t="str">
        <f t="shared" si="34"/>
        <v>si</v>
      </c>
      <c r="C981" s="1" t="str">
        <f t="shared" si="33"/>
        <v>i</v>
      </c>
    </row>
    <row r="982" spans="1:4">
      <c r="A982" s="1" t="s">
        <v>1741</v>
      </c>
      <c r="B982" s="1" t="str">
        <f t="shared" si="34"/>
        <v>si</v>
      </c>
      <c r="C982" s="1" t="str">
        <f t="shared" si="33"/>
        <v>i</v>
      </c>
    </row>
    <row r="983" spans="1:4">
      <c r="A983" s="1" t="s">
        <v>1977</v>
      </c>
      <c r="B983" s="1" t="str">
        <f t="shared" si="34"/>
        <v>si</v>
      </c>
      <c r="C983" s="1" t="str">
        <f t="shared" si="33"/>
        <v>i</v>
      </c>
    </row>
    <row r="984" spans="1:4">
      <c r="A984" s="1" t="s">
        <v>1873</v>
      </c>
      <c r="B984" s="1" t="str">
        <f t="shared" si="34"/>
        <v>si</v>
      </c>
      <c r="C984" s="1" t="str">
        <f t="shared" si="33"/>
        <v>i</v>
      </c>
    </row>
    <row r="985" spans="1:4">
      <c r="A985" s="1" t="s">
        <v>1213</v>
      </c>
      <c r="B985" s="1" t="str">
        <f t="shared" si="34"/>
        <v>si</v>
      </c>
      <c r="C985" s="1" t="str">
        <f t="shared" si="33"/>
        <v>i</v>
      </c>
    </row>
    <row r="986" spans="1:4">
      <c r="A986" s="1" t="s">
        <v>1773</v>
      </c>
      <c r="B986" s="1" t="str">
        <f t="shared" si="34"/>
        <v>sk</v>
      </c>
      <c r="C986" s="1" t="str">
        <f t="shared" si="33"/>
        <v>k</v>
      </c>
      <c r="D986" s="1" t="s">
        <v>2084</v>
      </c>
    </row>
    <row r="987" spans="1:4">
      <c r="A987" s="1" t="s">
        <v>1588</v>
      </c>
      <c r="B987" s="1" t="str">
        <f t="shared" si="34"/>
        <v>su</v>
      </c>
      <c r="C987" s="1" t="str">
        <f t="shared" si="33"/>
        <v>u</v>
      </c>
    </row>
    <row r="988" spans="1:4">
      <c r="A988" s="1" t="s">
        <v>2038</v>
      </c>
      <c r="B988" s="1" t="str">
        <f t="shared" si="34"/>
        <v>su</v>
      </c>
      <c r="C988" s="1" t="str">
        <f t="shared" si="33"/>
        <v>u</v>
      </c>
    </row>
    <row r="989" spans="1:4">
      <c r="A989" s="1" t="s">
        <v>1780</v>
      </c>
      <c r="B989" s="1" t="str">
        <f t="shared" si="34"/>
        <v>su</v>
      </c>
      <c r="C989" s="1" t="str">
        <f t="shared" si="33"/>
        <v>u</v>
      </c>
    </row>
    <row r="990" spans="1:4">
      <c r="A990" s="1" t="s">
        <v>1911</v>
      </c>
      <c r="B990" s="1" t="str">
        <f t="shared" si="34"/>
        <v>su</v>
      </c>
      <c r="C990" s="1" t="str">
        <f t="shared" si="33"/>
        <v>u</v>
      </c>
    </row>
    <row r="991" spans="1:4">
      <c r="A991" s="1" t="s">
        <v>1778</v>
      </c>
      <c r="B991" s="1" t="str">
        <f t="shared" si="34"/>
        <v>su</v>
      </c>
      <c r="C991" s="1" t="str">
        <f t="shared" si="33"/>
        <v>u</v>
      </c>
    </row>
    <row r="992" spans="1:4">
      <c r="A992" s="1" t="s">
        <v>1905</v>
      </c>
      <c r="B992" s="1" t="str">
        <f t="shared" si="34"/>
        <v>su</v>
      </c>
      <c r="C992" s="1" t="str">
        <f t="shared" si="33"/>
        <v>u</v>
      </c>
    </row>
    <row r="993" spans="1:3">
      <c r="A993" s="1" t="s">
        <v>1901</v>
      </c>
      <c r="B993" s="1" t="str">
        <f t="shared" si="34"/>
        <v>su</v>
      </c>
      <c r="C993" s="1" t="str">
        <f t="shared" si="33"/>
        <v>u</v>
      </c>
    </row>
    <row r="994" spans="1:3">
      <c r="A994" s="1" t="s">
        <v>1893</v>
      </c>
      <c r="B994" s="1" t="str">
        <f t="shared" si="34"/>
        <v>su</v>
      </c>
      <c r="C994" s="1" t="str">
        <f t="shared" si="33"/>
        <v>u</v>
      </c>
    </row>
    <row r="995" spans="1:3">
      <c r="A995" s="1" t="s">
        <v>1990</v>
      </c>
      <c r="B995" s="1" t="str">
        <f t="shared" si="34"/>
        <v>su</v>
      </c>
      <c r="C995" s="1" t="str">
        <f t="shared" si="33"/>
        <v>u</v>
      </c>
    </row>
    <row r="996" spans="1:3">
      <c r="A996" s="1" t="s">
        <v>2064</v>
      </c>
      <c r="B996" s="1" t="str">
        <f t="shared" si="34"/>
        <v>Su</v>
      </c>
      <c r="C996" s="1" t="str">
        <f t="shared" si="33"/>
        <v>u</v>
      </c>
    </row>
    <row r="997" spans="1:3">
      <c r="A997" s="1" t="s">
        <v>1519</v>
      </c>
      <c r="B997" s="1" t="str">
        <f t="shared" si="34"/>
        <v>ta</v>
      </c>
      <c r="C997" s="1" t="str">
        <f t="shared" si="33"/>
        <v>a</v>
      </c>
    </row>
    <row r="998" spans="1:3">
      <c r="A998" s="1" t="s">
        <v>1931</v>
      </c>
      <c r="B998" s="1" t="str">
        <f t="shared" si="34"/>
        <v>ta</v>
      </c>
      <c r="C998" s="1" t="str">
        <f t="shared" si="33"/>
        <v>a</v>
      </c>
    </row>
    <row r="999" spans="1:3">
      <c r="A999" s="1" t="s">
        <v>1610</v>
      </c>
      <c r="B999" s="1" t="str">
        <f t="shared" si="34"/>
        <v>ta</v>
      </c>
      <c r="C999" s="1" t="str">
        <f t="shared" si="33"/>
        <v>a</v>
      </c>
    </row>
    <row r="1000" spans="1:3">
      <c r="A1000" s="1" t="s">
        <v>1230</v>
      </c>
      <c r="B1000" s="1" t="str">
        <f t="shared" si="34"/>
        <v>ta</v>
      </c>
      <c r="C1000" s="1" t="str">
        <f t="shared" si="33"/>
        <v>a</v>
      </c>
    </row>
    <row r="1001" spans="1:3">
      <c r="A1001" s="1" t="s">
        <v>1692</v>
      </c>
      <c r="B1001" s="1" t="str">
        <f t="shared" si="34"/>
        <v>ta</v>
      </c>
      <c r="C1001" s="1" t="str">
        <f t="shared" si="33"/>
        <v>a</v>
      </c>
    </row>
    <row r="1002" spans="1:3">
      <c r="A1002" s="1" t="s">
        <v>1492</v>
      </c>
      <c r="B1002" s="1" t="str">
        <f t="shared" si="34"/>
        <v>ta</v>
      </c>
      <c r="C1002" s="1" t="str">
        <f t="shared" si="33"/>
        <v>a</v>
      </c>
    </row>
    <row r="1003" spans="1:3">
      <c r="A1003" s="1" t="s">
        <v>1332</v>
      </c>
      <c r="B1003" s="1" t="str">
        <f t="shared" si="34"/>
        <v>ta</v>
      </c>
      <c r="C1003" s="1" t="str">
        <f t="shared" si="33"/>
        <v>a</v>
      </c>
    </row>
    <row r="1004" spans="1:3">
      <c r="A1004" s="1" t="s">
        <v>1857</v>
      </c>
      <c r="B1004" s="1" t="str">
        <f t="shared" si="34"/>
        <v>ta</v>
      </c>
      <c r="C1004" s="1" t="str">
        <f t="shared" si="33"/>
        <v>a</v>
      </c>
    </row>
    <row r="1005" spans="1:3">
      <c r="A1005" s="1" t="s">
        <v>1627</v>
      </c>
      <c r="B1005" s="1" t="str">
        <f t="shared" si="34"/>
        <v>ta</v>
      </c>
      <c r="C1005" s="1" t="str">
        <f t="shared" si="33"/>
        <v>a</v>
      </c>
    </row>
    <row r="1006" spans="1:3">
      <c r="A1006" s="1" t="s">
        <v>2020</v>
      </c>
      <c r="B1006" s="1" t="str">
        <f t="shared" si="34"/>
        <v>ta</v>
      </c>
      <c r="C1006" s="1" t="str">
        <f t="shared" si="33"/>
        <v>a</v>
      </c>
    </row>
    <row r="1007" spans="1:3">
      <c r="A1007" s="1" t="s">
        <v>1817</v>
      </c>
      <c r="B1007" s="1" t="str">
        <f t="shared" si="34"/>
        <v>ta</v>
      </c>
      <c r="C1007" s="1" t="str">
        <f t="shared" si="33"/>
        <v>a</v>
      </c>
    </row>
    <row r="1008" spans="1:3">
      <c r="A1008" s="1" t="s">
        <v>1760</v>
      </c>
      <c r="B1008" s="1" t="str">
        <f t="shared" si="34"/>
        <v>ta</v>
      </c>
      <c r="C1008" s="1" t="str">
        <f t="shared" si="33"/>
        <v>a</v>
      </c>
    </row>
    <row r="1009" spans="1:3">
      <c r="A1009" s="1" t="s">
        <v>1765</v>
      </c>
      <c r="B1009" s="1" t="str">
        <f t="shared" si="34"/>
        <v>ta</v>
      </c>
      <c r="C1009" s="1" t="str">
        <f t="shared" si="33"/>
        <v>a</v>
      </c>
    </row>
    <row r="1010" spans="1:3">
      <c r="A1010" s="1" t="s">
        <v>1753</v>
      </c>
      <c r="B1010" s="1" t="str">
        <f t="shared" si="34"/>
        <v>ta</v>
      </c>
      <c r="C1010" s="1" t="str">
        <f t="shared" si="33"/>
        <v>a</v>
      </c>
    </row>
    <row r="1011" spans="1:3">
      <c r="A1011" s="1" t="s">
        <v>1753</v>
      </c>
      <c r="B1011" s="1" t="str">
        <f t="shared" si="34"/>
        <v>ta</v>
      </c>
      <c r="C1011" s="1" t="str">
        <f t="shared" si="33"/>
        <v>a</v>
      </c>
    </row>
    <row r="1012" spans="1:3">
      <c r="A1012" s="1" t="s">
        <v>1753</v>
      </c>
      <c r="B1012" s="1" t="str">
        <f t="shared" si="34"/>
        <v>ta</v>
      </c>
      <c r="C1012" s="1" t="str">
        <f t="shared" si="33"/>
        <v>a</v>
      </c>
    </row>
    <row r="1013" spans="1:3">
      <c r="A1013" s="1" t="s">
        <v>1277</v>
      </c>
      <c r="B1013" s="1" t="str">
        <f t="shared" si="34"/>
        <v>ta</v>
      </c>
      <c r="C1013" s="1" t="str">
        <f t="shared" si="33"/>
        <v>a</v>
      </c>
    </row>
    <row r="1014" spans="1:3">
      <c r="A1014" s="1" t="s">
        <v>1276</v>
      </c>
      <c r="B1014" s="1" t="str">
        <f t="shared" si="34"/>
        <v>ta</v>
      </c>
      <c r="C1014" s="1" t="str">
        <f t="shared" si="33"/>
        <v>a</v>
      </c>
    </row>
    <row r="1015" spans="1:3">
      <c r="A1015" s="1" t="s">
        <v>1444</v>
      </c>
      <c r="B1015" s="1" t="str">
        <f t="shared" si="34"/>
        <v>ta</v>
      </c>
      <c r="C1015" s="1" t="str">
        <f t="shared" si="33"/>
        <v>a</v>
      </c>
    </row>
    <row r="1016" spans="1:3">
      <c r="A1016" s="1" t="s">
        <v>1343</v>
      </c>
      <c r="B1016" s="1" t="str">
        <f t="shared" si="34"/>
        <v>ta</v>
      </c>
      <c r="C1016" s="1" t="str">
        <f t="shared" si="33"/>
        <v>a</v>
      </c>
    </row>
    <row r="1017" spans="1:3">
      <c r="A1017" s="1" t="s">
        <v>1161</v>
      </c>
      <c r="B1017" s="1" t="str">
        <f t="shared" si="34"/>
        <v>ta</v>
      </c>
      <c r="C1017" s="1" t="str">
        <f t="shared" si="33"/>
        <v>a</v>
      </c>
    </row>
    <row r="1018" spans="1:3">
      <c r="A1018" s="1" t="s">
        <v>1998</v>
      </c>
      <c r="B1018" s="1" t="str">
        <f t="shared" si="34"/>
        <v>ta</v>
      </c>
      <c r="C1018" s="1" t="str">
        <f t="shared" si="33"/>
        <v>a</v>
      </c>
    </row>
    <row r="1019" spans="1:3">
      <c r="A1019" s="1" t="s">
        <v>1764</v>
      </c>
      <c r="B1019" s="1" t="str">
        <f t="shared" si="34"/>
        <v>ta</v>
      </c>
      <c r="C1019" s="1" t="str">
        <f t="shared" si="33"/>
        <v>a</v>
      </c>
    </row>
    <row r="1020" spans="1:3">
      <c r="A1020" s="1" t="s">
        <v>1629</v>
      </c>
      <c r="B1020" s="1" t="str">
        <f t="shared" si="34"/>
        <v>ta</v>
      </c>
      <c r="C1020" s="1" t="str">
        <f t="shared" si="33"/>
        <v>a</v>
      </c>
    </row>
    <row r="1021" spans="1:3">
      <c r="A1021" s="1" t="s">
        <v>12</v>
      </c>
      <c r="B1021" s="1" t="str">
        <f t="shared" si="34"/>
        <v>te</v>
      </c>
      <c r="C1021" s="1" t="str">
        <f t="shared" si="33"/>
        <v>e</v>
      </c>
    </row>
    <row r="1022" spans="1:3">
      <c r="A1022" s="1" t="s">
        <v>12</v>
      </c>
      <c r="B1022" s="1" t="str">
        <f t="shared" si="34"/>
        <v>te</v>
      </c>
      <c r="C1022" s="1" t="str">
        <f t="shared" si="33"/>
        <v>e</v>
      </c>
    </row>
    <row r="1023" spans="1:3">
      <c r="A1023" s="1" t="s">
        <v>1647</v>
      </c>
      <c r="B1023" s="1" t="str">
        <f t="shared" si="34"/>
        <v>te</v>
      </c>
      <c r="C1023" s="1" t="str">
        <f t="shared" si="33"/>
        <v>e</v>
      </c>
    </row>
    <row r="1024" spans="1:3">
      <c r="A1024" s="1" t="s">
        <v>1981</v>
      </c>
      <c r="B1024" s="1" t="str">
        <f t="shared" si="34"/>
        <v>te</v>
      </c>
      <c r="C1024" s="1" t="str">
        <f t="shared" si="33"/>
        <v>e</v>
      </c>
    </row>
    <row r="1025" spans="1:3">
      <c r="A1025" s="1" t="s">
        <v>1397</v>
      </c>
      <c r="B1025" s="1" t="str">
        <f t="shared" si="34"/>
        <v>te</v>
      </c>
      <c r="C1025" s="1" t="str">
        <f t="shared" si="33"/>
        <v>e</v>
      </c>
    </row>
    <row r="1026" spans="1:3">
      <c r="A1026" s="1" t="s">
        <v>1649</v>
      </c>
      <c r="B1026" s="1" t="str">
        <f t="shared" si="34"/>
        <v>te</v>
      </c>
      <c r="C1026" s="1" t="str">
        <f t="shared" ref="C1026:C1059" si="35">RIGHT(B1026,1)</f>
        <v>e</v>
      </c>
    </row>
    <row r="1027" spans="1:3">
      <c r="A1027" s="1" t="s">
        <v>1414</v>
      </c>
      <c r="B1027" s="1" t="str">
        <f t="shared" si="34"/>
        <v>te</v>
      </c>
      <c r="C1027" s="1" t="str">
        <f t="shared" si="35"/>
        <v>e</v>
      </c>
    </row>
    <row r="1028" spans="1:3">
      <c r="A1028" s="1" t="s">
        <v>1852</v>
      </c>
      <c r="B1028" s="1" t="str">
        <f t="shared" si="34"/>
        <v>te</v>
      </c>
      <c r="C1028" s="1" t="str">
        <f t="shared" si="35"/>
        <v>e</v>
      </c>
    </row>
    <row r="1029" spans="1:3">
      <c r="A1029" s="1" t="s">
        <v>1651</v>
      </c>
      <c r="B1029" s="1" t="str">
        <f t="shared" ref="B1029:B1059" si="36">LEFT(A1029,2)</f>
        <v>te</v>
      </c>
      <c r="C1029" s="1" t="str">
        <f t="shared" si="35"/>
        <v>e</v>
      </c>
    </row>
    <row r="1030" spans="1:3">
      <c r="A1030" s="1" t="s">
        <v>1369</v>
      </c>
      <c r="B1030" s="1" t="str">
        <f t="shared" si="36"/>
        <v>te</v>
      </c>
      <c r="C1030" s="1" t="str">
        <f t="shared" si="35"/>
        <v>e</v>
      </c>
    </row>
    <row r="1031" spans="1:3">
      <c r="A1031" s="1" t="s">
        <v>2043</v>
      </c>
      <c r="B1031" s="1" t="str">
        <f t="shared" si="36"/>
        <v>Ti</v>
      </c>
      <c r="C1031" s="1" t="str">
        <f t="shared" si="35"/>
        <v>i</v>
      </c>
    </row>
    <row r="1032" spans="1:3">
      <c r="A1032" s="1" t="s">
        <v>1980</v>
      </c>
      <c r="B1032" s="1" t="str">
        <f t="shared" si="36"/>
        <v>ti</v>
      </c>
      <c r="C1032" s="1" t="str">
        <f t="shared" si="35"/>
        <v>i</v>
      </c>
    </row>
    <row r="1033" spans="1:3">
      <c r="A1033" s="1" t="s">
        <v>1983</v>
      </c>
      <c r="B1033" s="1" t="str">
        <f t="shared" si="36"/>
        <v>to</v>
      </c>
      <c r="C1033" s="1" t="str">
        <f t="shared" si="35"/>
        <v>o</v>
      </c>
    </row>
    <row r="1034" spans="1:3">
      <c r="A1034" s="1" t="s">
        <v>1372</v>
      </c>
      <c r="B1034" s="1" t="str">
        <f t="shared" si="36"/>
        <v>to</v>
      </c>
      <c r="C1034" s="1" t="str">
        <f t="shared" si="35"/>
        <v>o</v>
      </c>
    </row>
    <row r="1035" spans="1:3">
      <c r="A1035" s="1" t="s">
        <v>1429</v>
      </c>
      <c r="B1035" s="1" t="str">
        <f t="shared" si="36"/>
        <v>to</v>
      </c>
      <c r="C1035" s="1" t="str">
        <f t="shared" si="35"/>
        <v>o</v>
      </c>
    </row>
    <row r="1036" spans="1:3">
      <c r="A1036" s="1" t="s">
        <v>1429</v>
      </c>
      <c r="B1036" s="1" t="str">
        <f t="shared" si="36"/>
        <v>to</v>
      </c>
      <c r="C1036" s="1" t="str">
        <f t="shared" si="35"/>
        <v>o</v>
      </c>
    </row>
    <row r="1037" spans="1:3">
      <c r="A1037" s="1" t="s">
        <v>2052</v>
      </c>
      <c r="B1037" s="1" t="str">
        <f t="shared" si="36"/>
        <v>to</v>
      </c>
      <c r="C1037" s="1" t="str">
        <f t="shared" si="35"/>
        <v>o</v>
      </c>
    </row>
    <row r="1038" spans="1:3">
      <c r="A1038" s="1" t="s">
        <v>2053</v>
      </c>
      <c r="B1038" s="1" t="str">
        <f t="shared" si="36"/>
        <v>to</v>
      </c>
      <c r="C1038" s="1" t="str">
        <f t="shared" si="35"/>
        <v>o</v>
      </c>
    </row>
    <row r="1039" spans="1:3">
      <c r="A1039" s="1" t="s">
        <v>1733</v>
      </c>
      <c r="B1039" s="1" t="str">
        <f t="shared" si="36"/>
        <v>to</v>
      </c>
      <c r="C1039" s="1" t="str">
        <f t="shared" si="35"/>
        <v>o</v>
      </c>
    </row>
    <row r="1040" spans="1:3">
      <c r="A1040" s="1" t="s">
        <v>1735</v>
      </c>
      <c r="B1040" s="1" t="str">
        <f t="shared" si="36"/>
        <v>to</v>
      </c>
      <c r="C1040" s="1" t="str">
        <f t="shared" si="35"/>
        <v>o</v>
      </c>
    </row>
    <row r="1041" spans="1:4">
      <c r="A1041" s="1" t="s">
        <v>1728</v>
      </c>
      <c r="B1041" s="1" t="str">
        <f t="shared" si="36"/>
        <v>to</v>
      </c>
      <c r="C1041" s="1" t="str">
        <f t="shared" si="35"/>
        <v>o</v>
      </c>
    </row>
    <row r="1042" spans="1:4">
      <c r="A1042" s="1" t="s">
        <v>1724</v>
      </c>
      <c r="B1042" s="1" t="str">
        <f t="shared" si="36"/>
        <v>to</v>
      </c>
      <c r="C1042" s="1" t="str">
        <f t="shared" si="35"/>
        <v>o</v>
      </c>
    </row>
    <row r="1043" spans="1:4">
      <c r="A1043" s="1" t="s">
        <v>1440</v>
      </c>
      <c r="B1043" s="1" t="str">
        <f t="shared" si="36"/>
        <v>to</v>
      </c>
      <c r="C1043" s="1" t="str">
        <f t="shared" si="35"/>
        <v>o</v>
      </c>
    </row>
    <row r="1044" spans="1:4">
      <c r="A1044" s="1" t="s">
        <v>1973</v>
      </c>
      <c r="B1044" s="1" t="str">
        <f t="shared" si="36"/>
        <v>to</v>
      </c>
      <c r="C1044" s="1" t="str">
        <f t="shared" si="35"/>
        <v>o</v>
      </c>
    </row>
    <row r="1045" spans="1:4">
      <c r="A1045" s="1" t="s">
        <v>1424</v>
      </c>
      <c r="B1045" s="1" t="str">
        <f t="shared" si="36"/>
        <v>ts</v>
      </c>
      <c r="C1045" s="1" t="str">
        <f t="shared" si="35"/>
        <v>s</v>
      </c>
      <c r="D1045" s="1" t="s">
        <v>309</v>
      </c>
    </row>
    <row r="1046" spans="1:4">
      <c r="A1046" s="1" t="s">
        <v>1794</v>
      </c>
      <c r="B1046" s="1" t="str">
        <f t="shared" si="36"/>
        <v>tt</v>
      </c>
      <c r="C1046" s="1" t="str">
        <f t="shared" si="35"/>
        <v>t</v>
      </c>
    </row>
    <row r="1047" spans="1:4">
      <c r="A1047" s="1" t="s">
        <v>1413</v>
      </c>
      <c r="B1047" s="1" t="str">
        <f t="shared" si="36"/>
        <v>tu</v>
      </c>
      <c r="C1047" s="1" t="str">
        <f t="shared" si="35"/>
        <v>u</v>
      </c>
    </row>
    <row r="1048" spans="1:4">
      <c r="A1048" s="1" t="s">
        <v>1413</v>
      </c>
      <c r="B1048" s="1" t="str">
        <f t="shared" si="36"/>
        <v>tu</v>
      </c>
      <c r="C1048" s="1" t="str">
        <f t="shared" si="35"/>
        <v>u</v>
      </c>
    </row>
    <row r="1049" spans="1:4">
      <c r="A1049" s="1" t="s">
        <v>1247</v>
      </c>
      <c r="B1049" s="1" t="str">
        <f t="shared" si="36"/>
        <v>tu</v>
      </c>
      <c r="C1049" s="1" t="str">
        <f t="shared" si="35"/>
        <v>u</v>
      </c>
    </row>
    <row r="1050" spans="1:4">
      <c r="A1050" s="1" t="s">
        <v>1246</v>
      </c>
      <c r="B1050" s="1" t="str">
        <f t="shared" si="36"/>
        <v>tu</v>
      </c>
      <c r="C1050" s="1" t="str">
        <f t="shared" si="35"/>
        <v>u</v>
      </c>
    </row>
    <row r="1051" spans="1:4">
      <c r="A1051" s="1" t="s">
        <v>2056</v>
      </c>
      <c r="B1051" s="1" t="str">
        <f t="shared" si="36"/>
        <v>tu</v>
      </c>
      <c r="C1051" s="1" t="str">
        <f t="shared" si="35"/>
        <v>u</v>
      </c>
    </row>
    <row r="1052" spans="1:4">
      <c r="A1052" s="1" t="s">
        <v>2021</v>
      </c>
      <c r="B1052" s="1" t="str">
        <f t="shared" si="36"/>
        <v>tu</v>
      </c>
      <c r="C1052" s="1" t="str">
        <f t="shared" si="35"/>
        <v>u</v>
      </c>
    </row>
    <row r="1053" spans="1:4">
      <c r="A1053" s="1" t="s">
        <v>1305</v>
      </c>
      <c r="B1053" s="1" t="str">
        <f t="shared" si="36"/>
        <v>tu</v>
      </c>
      <c r="C1053" s="1" t="str">
        <f t="shared" si="35"/>
        <v>u</v>
      </c>
    </row>
    <row r="1054" spans="1:4">
      <c r="A1054" s="1" t="s">
        <v>2009</v>
      </c>
      <c r="B1054" s="1" t="str">
        <f t="shared" si="36"/>
        <v>tu</v>
      </c>
      <c r="C1054" s="1" t="str">
        <f t="shared" si="35"/>
        <v>u</v>
      </c>
    </row>
    <row r="1055" spans="1:4">
      <c r="A1055" s="1" t="s">
        <v>1395</v>
      </c>
      <c r="B1055" s="1" t="str">
        <f t="shared" si="36"/>
        <v>tu</v>
      </c>
      <c r="C1055" s="1" t="str">
        <f t="shared" si="35"/>
        <v>u</v>
      </c>
    </row>
    <row r="1056" spans="1:4">
      <c r="A1056" s="1" t="s">
        <v>1322</v>
      </c>
      <c r="B1056" s="1" t="str">
        <f t="shared" si="36"/>
        <v>tu</v>
      </c>
      <c r="C1056" s="1" t="str">
        <f t="shared" si="35"/>
        <v>u</v>
      </c>
    </row>
    <row r="1057" spans="1:3">
      <c r="A1057" s="1" t="s">
        <v>1323</v>
      </c>
      <c r="B1057" s="1" t="str">
        <f t="shared" si="36"/>
        <v>tu</v>
      </c>
      <c r="C1057" s="1" t="str">
        <f t="shared" si="35"/>
        <v>u</v>
      </c>
    </row>
    <row r="1058" spans="1:3">
      <c r="A1058" s="1" t="s">
        <v>1136</v>
      </c>
      <c r="B1058" s="1" t="str">
        <f t="shared" si="36"/>
        <v>tu</v>
      </c>
      <c r="C1058" s="1" t="str">
        <f t="shared" si="35"/>
        <v>u</v>
      </c>
    </row>
    <row r="1059" spans="1:3">
      <c r="A1059" s="1" t="s">
        <v>1705</v>
      </c>
      <c r="B1059" s="1" t="str">
        <f t="shared" si="36"/>
        <v>tu</v>
      </c>
      <c r="C1059" s="1" t="str">
        <f t="shared" si="35"/>
        <v>u</v>
      </c>
    </row>
  </sheetData>
  <sortState ref="F1:F1577">
    <sortCondition ref="F1:F157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K319"/>
  <sheetViews>
    <sheetView workbookViewId="0">
      <selection activeCell="A15" sqref="A2:A15"/>
    </sheetView>
  </sheetViews>
  <sheetFormatPr defaultRowHeight="14.5"/>
  <cols>
    <col min="1" max="16384" width="8.7265625" style="1"/>
  </cols>
  <sheetData>
    <row r="2" spans="1:7">
      <c r="A2" s="1" t="s">
        <v>2253</v>
      </c>
      <c r="B2" s="1" t="str">
        <f t="shared" ref="B2:B15" si="0">LEFT(A2,2)</f>
        <v>a-</v>
      </c>
      <c r="C2" s="1" t="str">
        <f t="shared" ref="C2:C15" si="1">RIGHT(B2,1)</f>
        <v>-</v>
      </c>
      <c r="D2" s="1" t="s">
        <v>2369</v>
      </c>
      <c r="E2" s="1" t="str">
        <f>LEFT(A2,3)</f>
        <v>a-k</v>
      </c>
      <c r="F2" s="1" t="str">
        <f>RIGHT(E2,1)</f>
        <v>k</v>
      </c>
      <c r="G2" s="1" t="s">
        <v>2084</v>
      </c>
    </row>
    <row r="3" spans="1:7">
      <c r="A3" s="1" t="s">
        <v>2293</v>
      </c>
      <c r="B3" s="1" t="str">
        <f t="shared" si="0"/>
        <v>a-</v>
      </c>
      <c r="C3" s="1" t="str">
        <f t="shared" si="1"/>
        <v>-</v>
      </c>
      <c r="D3" s="1" t="s">
        <v>2369</v>
      </c>
      <c r="E3" s="1" t="str">
        <f t="shared" ref="E3:E17" si="2">LEFT(A3,3)</f>
        <v>a-m</v>
      </c>
      <c r="F3" s="1" t="str">
        <f t="shared" ref="F3:F32" si="3">RIGHT(E3,1)</f>
        <v>m</v>
      </c>
      <c r="G3" s="1" t="s">
        <v>2086</v>
      </c>
    </row>
    <row r="4" spans="1:7">
      <c r="A4" s="1" t="s">
        <v>2291</v>
      </c>
      <c r="B4" s="1" t="str">
        <f t="shared" si="0"/>
        <v>a-</v>
      </c>
      <c r="C4" s="1" t="str">
        <f t="shared" si="1"/>
        <v>-</v>
      </c>
      <c r="D4" s="1" t="s">
        <v>2369</v>
      </c>
      <c r="E4" s="1" t="str">
        <f t="shared" si="2"/>
        <v>a-n</v>
      </c>
      <c r="F4" s="1" t="str">
        <f t="shared" si="3"/>
        <v>n</v>
      </c>
      <c r="G4" s="1" t="s">
        <v>2089</v>
      </c>
    </row>
    <row r="5" spans="1:7">
      <c r="A5" s="1" t="s">
        <v>2185</v>
      </c>
      <c r="B5" s="1" t="str">
        <f t="shared" si="0"/>
        <v>a-</v>
      </c>
      <c r="C5" s="1" t="str">
        <f t="shared" si="1"/>
        <v>-</v>
      </c>
      <c r="D5" s="1" t="s">
        <v>2369</v>
      </c>
      <c r="E5" s="1" t="str">
        <f t="shared" si="2"/>
        <v>a-n</v>
      </c>
      <c r="F5" s="1" t="str">
        <f t="shared" si="3"/>
        <v>n</v>
      </c>
      <c r="G5" s="1" t="s">
        <v>2089</v>
      </c>
    </row>
    <row r="6" spans="1:7">
      <c r="A6" s="1" t="s">
        <v>2290</v>
      </c>
      <c r="B6" s="1" t="str">
        <f t="shared" si="0"/>
        <v>a-</v>
      </c>
      <c r="C6" s="1" t="str">
        <f t="shared" si="1"/>
        <v>-</v>
      </c>
      <c r="D6" s="1" t="s">
        <v>2369</v>
      </c>
      <c r="E6" s="1" t="str">
        <f t="shared" si="2"/>
        <v>a-n</v>
      </c>
      <c r="F6" s="1" t="str">
        <f t="shared" si="3"/>
        <v>n</v>
      </c>
      <c r="G6" s="1" t="s">
        <v>2089</v>
      </c>
    </row>
    <row r="7" spans="1:7">
      <c r="A7" s="1" t="s">
        <v>2290</v>
      </c>
      <c r="B7" s="1" t="str">
        <f t="shared" si="0"/>
        <v>a-</v>
      </c>
      <c r="C7" s="1" t="str">
        <f t="shared" si="1"/>
        <v>-</v>
      </c>
      <c r="D7" s="1" t="s">
        <v>2369</v>
      </c>
      <c r="E7" s="1" t="str">
        <f t="shared" si="2"/>
        <v>a-n</v>
      </c>
      <c r="F7" s="1" t="str">
        <f t="shared" si="3"/>
        <v>n</v>
      </c>
      <c r="G7" s="1" t="s">
        <v>2089</v>
      </c>
    </row>
    <row r="8" spans="1:7">
      <c r="A8" s="1" t="s">
        <v>2190</v>
      </c>
      <c r="B8" s="1" t="str">
        <f t="shared" si="0"/>
        <v>a-</v>
      </c>
      <c r="C8" s="1" t="str">
        <f t="shared" si="1"/>
        <v>-</v>
      </c>
      <c r="D8" s="1" t="s">
        <v>2369</v>
      </c>
      <c r="E8" s="1" t="str">
        <f t="shared" si="2"/>
        <v>a-n</v>
      </c>
      <c r="F8" s="1" t="str">
        <f t="shared" si="3"/>
        <v>n</v>
      </c>
      <c r="G8" s="1" t="s">
        <v>2089</v>
      </c>
    </row>
    <row r="9" spans="1:7">
      <c r="A9" s="1" t="s">
        <v>2248</v>
      </c>
      <c r="B9" s="1" t="str">
        <f t="shared" si="0"/>
        <v>a-</v>
      </c>
      <c r="C9" s="1" t="str">
        <f t="shared" si="1"/>
        <v>-</v>
      </c>
      <c r="D9" s="1" t="s">
        <v>2369</v>
      </c>
      <c r="E9" s="1" t="str">
        <f t="shared" si="2"/>
        <v>a-q</v>
      </c>
      <c r="F9" s="1" t="str">
        <f t="shared" si="3"/>
        <v>q</v>
      </c>
      <c r="G9" s="1" t="s">
        <v>2370</v>
      </c>
    </row>
    <row r="10" spans="1:7">
      <c r="A10" s="1" t="s">
        <v>2311</v>
      </c>
      <c r="B10" s="1" t="str">
        <f t="shared" si="0"/>
        <v>a-</v>
      </c>
      <c r="C10" s="1" t="str">
        <f t="shared" si="1"/>
        <v>-</v>
      </c>
      <c r="D10" s="1" t="s">
        <v>2369</v>
      </c>
      <c r="E10" s="1" t="str">
        <f t="shared" si="2"/>
        <v>a-q</v>
      </c>
      <c r="F10" s="1" t="str">
        <f t="shared" si="3"/>
        <v>q</v>
      </c>
      <c r="G10" s="1" t="s">
        <v>2370</v>
      </c>
    </row>
    <row r="11" spans="1:7">
      <c r="A11" s="1" t="s">
        <v>2268</v>
      </c>
      <c r="B11" s="1" t="str">
        <f t="shared" si="0"/>
        <v>a-</v>
      </c>
      <c r="C11" s="1" t="str">
        <f t="shared" si="1"/>
        <v>-</v>
      </c>
      <c r="D11" s="1" t="s">
        <v>2369</v>
      </c>
      <c r="E11" s="1" t="str">
        <f t="shared" si="2"/>
        <v>a-t</v>
      </c>
      <c r="F11" s="1" t="str">
        <f t="shared" si="3"/>
        <v>t</v>
      </c>
      <c r="G11" s="1" t="s">
        <v>2088</v>
      </c>
    </row>
    <row r="12" spans="1:7">
      <c r="A12" s="12" t="s">
        <v>2342</v>
      </c>
      <c r="B12" s="12" t="str">
        <f t="shared" si="0"/>
        <v>-b</v>
      </c>
      <c r="C12" s="12" t="str">
        <f t="shared" si="1"/>
        <v>b</v>
      </c>
      <c r="D12" s="12" t="s">
        <v>2083</v>
      </c>
      <c r="E12" s="12" t="str">
        <f>LEFT(A12,3)</f>
        <v xml:space="preserve">-b </v>
      </c>
      <c r="F12" s="12" t="str">
        <f>RIGHT(E12,1)</f>
        <v xml:space="preserve"> </v>
      </c>
      <c r="G12" s="12" t="s">
        <v>2371</v>
      </c>
    </row>
    <row r="13" spans="1:7">
      <c r="A13" s="1" t="s">
        <v>2341</v>
      </c>
      <c r="B13" s="1" t="str">
        <f t="shared" si="0"/>
        <v>-n</v>
      </c>
      <c r="C13" s="1" t="str">
        <f t="shared" si="1"/>
        <v>n</v>
      </c>
      <c r="D13" s="1" t="s">
        <v>2089</v>
      </c>
      <c r="E13" s="1" t="str">
        <f t="shared" ref="E13:E15" si="4">LEFT(A13,3)</f>
        <v xml:space="preserve">-n </v>
      </c>
    </row>
    <row r="14" spans="1:7">
      <c r="A14" s="1" t="s">
        <v>2328</v>
      </c>
      <c r="B14" s="1" t="str">
        <f t="shared" si="0"/>
        <v>-n</v>
      </c>
      <c r="C14" s="1" t="str">
        <f t="shared" si="1"/>
        <v>n</v>
      </c>
      <c r="D14" s="1" t="s">
        <v>2089</v>
      </c>
      <c r="E14" s="1" t="str">
        <f t="shared" si="4"/>
        <v xml:space="preserve">-n </v>
      </c>
    </row>
    <row r="15" spans="1:7">
      <c r="A15" s="1" t="s">
        <v>2340</v>
      </c>
      <c r="B15" s="1" t="str">
        <f t="shared" si="0"/>
        <v>-n</v>
      </c>
      <c r="C15" s="1" t="str">
        <f t="shared" si="1"/>
        <v>n</v>
      </c>
      <c r="D15" s="1" t="s">
        <v>2089</v>
      </c>
      <c r="E15" s="1" t="str">
        <f t="shared" si="4"/>
        <v xml:space="preserve">-n </v>
      </c>
    </row>
    <row r="16" spans="1:7">
      <c r="A16" s="12"/>
      <c r="B16" s="12"/>
      <c r="C16" s="12"/>
      <c r="D16" s="12"/>
      <c r="E16" s="12"/>
      <c r="F16" s="12"/>
      <c r="G16" s="12"/>
    </row>
    <row r="17" spans="1:11">
      <c r="A17" s="1" t="s">
        <v>2204</v>
      </c>
      <c r="B17" s="1" t="str">
        <f t="shared" ref="B17:B46" si="5">LEFT(A17,2)</f>
        <v>m-</v>
      </c>
      <c r="C17" s="1" t="str">
        <f t="shared" ref="C17:C46" si="6">RIGHT(B17,1)</f>
        <v>-</v>
      </c>
      <c r="D17" s="1" t="s">
        <v>2369</v>
      </c>
      <c r="E17" s="1" t="str">
        <f t="shared" si="2"/>
        <v>m-b</v>
      </c>
      <c r="F17" s="1" t="str">
        <f t="shared" si="3"/>
        <v>b</v>
      </c>
      <c r="G17" s="1" t="s">
        <v>2083</v>
      </c>
    </row>
    <row r="18" spans="1:11">
      <c r="A18" s="1" t="s">
        <v>2283</v>
      </c>
      <c r="B18" s="1" t="str">
        <f t="shared" si="5"/>
        <v>m-</v>
      </c>
      <c r="C18" s="1" t="str">
        <f t="shared" si="6"/>
        <v>-</v>
      </c>
      <c r="D18" s="1" t="s">
        <v>2369</v>
      </c>
      <c r="E18" s="1" t="str">
        <f t="shared" ref="E18:E34" si="7">LEFT(A18,3)</f>
        <v>m-n</v>
      </c>
      <c r="F18" s="1" t="str">
        <f t="shared" si="3"/>
        <v>n</v>
      </c>
    </row>
    <row r="19" spans="1:11">
      <c r="A19" s="1" t="s">
        <v>2238</v>
      </c>
      <c r="B19" s="1" t="str">
        <f t="shared" si="5"/>
        <v>n-</v>
      </c>
      <c r="C19" s="1" t="str">
        <f t="shared" si="6"/>
        <v>-</v>
      </c>
      <c r="D19" s="1" t="s">
        <v>2369</v>
      </c>
      <c r="E19" s="1" t="str">
        <f t="shared" si="7"/>
        <v>n-b</v>
      </c>
      <c r="F19" s="1" t="str">
        <f t="shared" si="3"/>
        <v>b</v>
      </c>
      <c r="G19" s="1" t="s">
        <v>2083</v>
      </c>
    </row>
    <row r="20" spans="1:11">
      <c r="A20" s="1" t="s">
        <v>2315</v>
      </c>
      <c r="B20" s="1" t="str">
        <f t="shared" si="5"/>
        <v>n-</v>
      </c>
      <c r="C20" s="1" t="str">
        <f t="shared" si="6"/>
        <v>-</v>
      </c>
      <c r="D20" s="1" t="s">
        <v>2369</v>
      </c>
      <c r="E20" s="1" t="str">
        <f t="shared" si="7"/>
        <v>n-b</v>
      </c>
      <c r="F20" s="1" t="str">
        <f t="shared" si="3"/>
        <v>b</v>
      </c>
      <c r="G20" s="1" t="s">
        <v>2083</v>
      </c>
    </row>
    <row r="21" spans="1:11">
      <c r="A21" s="1" t="s">
        <v>2235</v>
      </c>
      <c r="B21" s="1" t="str">
        <f t="shared" si="5"/>
        <v>n-</v>
      </c>
      <c r="C21" s="1" t="str">
        <f t="shared" si="6"/>
        <v>-</v>
      </c>
      <c r="D21" s="1" t="s">
        <v>2369</v>
      </c>
      <c r="E21" s="1" t="str">
        <f t="shared" si="7"/>
        <v>n-b</v>
      </c>
      <c r="F21" s="1" t="str">
        <f t="shared" si="3"/>
        <v>b</v>
      </c>
      <c r="G21" s="1" t="s">
        <v>2083</v>
      </c>
    </row>
    <row r="22" spans="1:11">
      <c r="A22" s="1" t="s">
        <v>2187</v>
      </c>
      <c r="B22" s="1" t="str">
        <f t="shared" si="5"/>
        <v>n-</v>
      </c>
      <c r="C22" s="1" t="str">
        <f t="shared" si="6"/>
        <v>-</v>
      </c>
      <c r="D22" s="1" t="s">
        <v>2369</v>
      </c>
      <c r="E22" s="1" t="str">
        <f t="shared" si="7"/>
        <v>n-b</v>
      </c>
      <c r="F22" s="1" t="str">
        <f t="shared" si="3"/>
        <v>b</v>
      </c>
      <c r="G22" s="1" t="s">
        <v>2083</v>
      </c>
    </row>
    <row r="23" spans="1:11">
      <c r="A23" s="1" t="s">
        <v>2301</v>
      </c>
      <c r="B23" s="1" t="str">
        <f t="shared" si="5"/>
        <v>n-</v>
      </c>
      <c r="C23" s="1" t="str">
        <f t="shared" si="6"/>
        <v>-</v>
      </c>
      <c r="D23" s="1" t="s">
        <v>2369</v>
      </c>
      <c r="E23" s="1" t="str">
        <f t="shared" si="7"/>
        <v>n-m</v>
      </c>
      <c r="F23" s="1" t="str">
        <f t="shared" si="3"/>
        <v>m</v>
      </c>
      <c r="G23" s="1" t="s">
        <v>2086</v>
      </c>
    </row>
    <row r="24" spans="1:11">
      <c r="A24" s="1" t="s">
        <v>2288</v>
      </c>
      <c r="B24" s="1" t="str">
        <f t="shared" si="5"/>
        <v>n-</v>
      </c>
      <c r="C24" s="1" t="str">
        <f t="shared" si="6"/>
        <v>-</v>
      </c>
      <c r="D24" s="1" t="s">
        <v>2369</v>
      </c>
      <c r="E24" s="1" t="str">
        <f t="shared" si="7"/>
        <v>n-n</v>
      </c>
      <c r="F24" s="1" t="str">
        <f t="shared" si="3"/>
        <v>n</v>
      </c>
      <c r="G24" s="1" t="s">
        <v>2089</v>
      </c>
    </row>
    <row r="25" spans="1:11">
      <c r="A25" s="1" t="s">
        <v>2203</v>
      </c>
      <c r="B25" s="1" t="str">
        <f t="shared" si="5"/>
        <v>n-</v>
      </c>
      <c r="C25" s="1" t="str">
        <f t="shared" si="6"/>
        <v>-</v>
      </c>
      <c r="D25" s="1" t="s">
        <v>2369</v>
      </c>
      <c r="E25" s="1" t="str">
        <f t="shared" si="7"/>
        <v>n-n</v>
      </c>
      <c r="F25" s="1" t="str">
        <f t="shared" si="3"/>
        <v>n</v>
      </c>
      <c r="G25" s="1" t="s">
        <v>2089</v>
      </c>
    </row>
    <row r="26" spans="1:11">
      <c r="A26" s="1" t="s">
        <v>2203</v>
      </c>
      <c r="B26" s="1" t="str">
        <f t="shared" si="5"/>
        <v>n-</v>
      </c>
      <c r="C26" s="1" t="str">
        <f t="shared" si="6"/>
        <v>-</v>
      </c>
      <c r="D26" s="1" t="s">
        <v>2369</v>
      </c>
      <c r="E26" s="1" t="str">
        <f t="shared" si="7"/>
        <v>n-n</v>
      </c>
      <c r="F26" s="1" t="str">
        <f t="shared" si="3"/>
        <v>n</v>
      </c>
      <c r="G26" s="1" t="s">
        <v>2089</v>
      </c>
    </row>
    <row r="27" spans="1:11">
      <c r="A27" s="1" t="s">
        <v>2209</v>
      </c>
      <c r="B27" s="1" t="str">
        <f t="shared" si="5"/>
        <v>n-</v>
      </c>
      <c r="C27" s="1" t="str">
        <f t="shared" si="6"/>
        <v>-</v>
      </c>
      <c r="D27" s="1" t="s">
        <v>2369</v>
      </c>
      <c r="E27" s="1" t="str">
        <f t="shared" si="7"/>
        <v>n-n</v>
      </c>
      <c r="F27" s="1" t="str">
        <f t="shared" si="3"/>
        <v>n</v>
      </c>
      <c r="G27" s="1" t="s">
        <v>2089</v>
      </c>
    </row>
    <row r="28" spans="1:11">
      <c r="A28" s="1" t="s">
        <v>2309</v>
      </c>
      <c r="B28" s="1" t="str">
        <f t="shared" si="5"/>
        <v>n-</v>
      </c>
      <c r="C28" s="1" t="str">
        <f t="shared" si="6"/>
        <v>-</v>
      </c>
      <c r="D28" s="1" t="s">
        <v>2369</v>
      </c>
      <c r="E28" s="1" t="str">
        <f t="shared" si="7"/>
        <v>n-r</v>
      </c>
      <c r="F28" s="1" t="str">
        <f t="shared" si="3"/>
        <v>r</v>
      </c>
      <c r="G28" s="1" t="s">
        <v>2082</v>
      </c>
      <c r="K28" s="1">
        <f>45-15</f>
        <v>30</v>
      </c>
    </row>
    <row r="29" spans="1:11">
      <c r="A29" s="1" t="s">
        <v>2198</v>
      </c>
      <c r="B29" s="1" t="str">
        <f t="shared" si="5"/>
        <v>n-</v>
      </c>
      <c r="C29" s="1" t="str">
        <f t="shared" si="6"/>
        <v>-</v>
      </c>
      <c r="D29" s="1" t="s">
        <v>2369</v>
      </c>
      <c r="E29" s="1" t="str">
        <f t="shared" si="7"/>
        <v>n-r</v>
      </c>
      <c r="F29" s="1" t="str">
        <f t="shared" si="3"/>
        <v>r</v>
      </c>
      <c r="G29" s="1" t="s">
        <v>2082</v>
      </c>
    </row>
    <row r="30" spans="1:11">
      <c r="A30" s="1" t="s">
        <v>2217</v>
      </c>
      <c r="B30" s="1" t="str">
        <f t="shared" si="5"/>
        <v>n-</v>
      </c>
      <c r="C30" s="1" t="str">
        <f t="shared" si="6"/>
        <v>-</v>
      </c>
      <c r="D30" s="1" t="s">
        <v>2369</v>
      </c>
      <c r="E30" s="1" t="str">
        <f t="shared" si="7"/>
        <v>n-t</v>
      </c>
      <c r="F30" s="1" t="str">
        <f t="shared" si="3"/>
        <v>t</v>
      </c>
      <c r="G30" s="1" t="s">
        <v>2088</v>
      </c>
    </row>
    <row r="31" spans="1:11">
      <c r="A31" s="1" t="s">
        <v>2246</v>
      </c>
      <c r="B31" s="1" t="str">
        <f t="shared" si="5"/>
        <v>q-</v>
      </c>
      <c r="C31" s="1" t="str">
        <f t="shared" si="6"/>
        <v>-</v>
      </c>
      <c r="D31" s="1" t="s">
        <v>2369</v>
      </c>
      <c r="E31" s="1" t="str">
        <f t="shared" si="7"/>
        <v>q-s</v>
      </c>
      <c r="F31" s="1" t="str">
        <f t="shared" si="3"/>
        <v>s</v>
      </c>
      <c r="G31" s="1" t="s">
        <v>309</v>
      </c>
      <c r="I31" s="1" t="s">
        <v>2370</v>
      </c>
    </row>
    <row r="32" spans="1:11">
      <c r="A32" s="1" t="s">
        <v>2191</v>
      </c>
      <c r="B32" s="1" t="str">
        <f t="shared" si="5"/>
        <v>t-</v>
      </c>
      <c r="C32" s="1" t="str">
        <f t="shared" si="6"/>
        <v>-</v>
      </c>
      <c r="D32" s="1" t="s">
        <v>2369</v>
      </c>
      <c r="E32" s="1" t="str">
        <f t="shared" si="7"/>
        <v>t-p</v>
      </c>
      <c r="F32" s="1" t="str">
        <f t="shared" si="3"/>
        <v>p</v>
      </c>
      <c r="G32" s="1" t="s">
        <v>2087</v>
      </c>
      <c r="I32" s="1" t="s">
        <v>2089</v>
      </c>
    </row>
    <row r="33" spans="1:9">
      <c r="A33" s="1" t="s">
        <v>2162</v>
      </c>
      <c r="B33" s="1" t="str">
        <f t="shared" si="5"/>
        <v>mf</v>
      </c>
      <c r="C33" s="1" t="str">
        <f t="shared" si="6"/>
        <v>f</v>
      </c>
      <c r="D33" s="1" t="s">
        <v>17</v>
      </c>
      <c r="E33" s="1" t="str">
        <f t="shared" si="7"/>
        <v>mfa</v>
      </c>
      <c r="I33" s="1" t="s">
        <v>2370</v>
      </c>
    </row>
    <row r="34" spans="1:9">
      <c r="A34" s="1" t="s">
        <v>2162</v>
      </c>
      <c r="B34" s="1" t="str">
        <f t="shared" si="5"/>
        <v>mf</v>
      </c>
      <c r="C34" s="1" t="str">
        <f t="shared" si="6"/>
        <v>f</v>
      </c>
      <c r="D34" s="1" t="s">
        <v>17</v>
      </c>
      <c r="E34" s="1" t="str">
        <f t="shared" si="7"/>
        <v>mfa</v>
      </c>
      <c r="I34" s="1" t="s">
        <v>2370</v>
      </c>
    </row>
    <row r="35" spans="1:9">
      <c r="A35" s="1" t="s">
        <v>2122</v>
      </c>
      <c r="B35" s="1" t="str">
        <f t="shared" si="5"/>
        <v>ms</v>
      </c>
      <c r="C35" s="1" t="str">
        <f t="shared" si="6"/>
        <v>s</v>
      </c>
      <c r="D35" s="1" t="s">
        <v>309</v>
      </c>
      <c r="E35" s="1" t="str">
        <f t="shared" ref="E35:E46" si="8">LEFT(A35,3)</f>
        <v>msa</v>
      </c>
      <c r="H35" s="1" t="s">
        <v>2086</v>
      </c>
      <c r="I35" s="1" t="s">
        <v>2370</v>
      </c>
    </row>
    <row r="36" spans="1:9">
      <c r="A36" s="1" t="s">
        <v>2355</v>
      </c>
      <c r="B36" s="1" t="str">
        <f t="shared" si="5"/>
        <v>-n</v>
      </c>
      <c r="C36" s="1" t="str">
        <f t="shared" si="6"/>
        <v>n</v>
      </c>
      <c r="D36" s="1" t="s">
        <v>2089</v>
      </c>
      <c r="E36" s="1" t="str">
        <f t="shared" si="8"/>
        <v xml:space="preserve">-n </v>
      </c>
      <c r="H36" s="1" t="s">
        <v>2089</v>
      </c>
      <c r="I36" s="1" t="s">
        <v>2089</v>
      </c>
    </row>
    <row r="37" spans="1:9">
      <c r="A37" s="1" t="s">
        <v>2330</v>
      </c>
      <c r="B37" s="1" t="str">
        <f t="shared" si="5"/>
        <v>-n</v>
      </c>
      <c r="C37" s="1" t="str">
        <f t="shared" si="6"/>
        <v>n</v>
      </c>
      <c r="D37" s="1" t="s">
        <v>2089</v>
      </c>
      <c r="E37" s="1" t="str">
        <f t="shared" si="8"/>
        <v xml:space="preserve">-n </v>
      </c>
      <c r="H37" s="1" t="s">
        <v>2089</v>
      </c>
      <c r="I37" s="1" t="s">
        <v>2089</v>
      </c>
    </row>
    <row r="38" spans="1:9">
      <c r="A38" s="1" t="s">
        <v>2365</v>
      </c>
      <c r="B38" s="1" t="str">
        <f t="shared" si="5"/>
        <v>-n</v>
      </c>
      <c r="C38" s="1" t="str">
        <f t="shared" si="6"/>
        <v>n</v>
      </c>
      <c r="D38" s="1" t="s">
        <v>2089</v>
      </c>
      <c r="E38" s="1" t="str">
        <f t="shared" si="8"/>
        <v xml:space="preserve">-n </v>
      </c>
      <c r="H38" s="1" t="s">
        <v>2089</v>
      </c>
      <c r="I38" s="1" t="s">
        <v>2089</v>
      </c>
    </row>
    <row r="39" spans="1:9">
      <c r="A39" s="1" t="s">
        <v>2343</v>
      </c>
      <c r="B39" s="1" t="str">
        <f t="shared" si="5"/>
        <v>-n</v>
      </c>
      <c r="C39" s="1" t="str">
        <f t="shared" si="6"/>
        <v>n</v>
      </c>
      <c r="D39" s="1" t="s">
        <v>2089</v>
      </c>
      <c r="E39" s="1" t="str">
        <f t="shared" si="8"/>
        <v xml:space="preserve">-n </v>
      </c>
      <c r="H39" s="1" t="s">
        <v>2089</v>
      </c>
      <c r="I39" s="1" t="s">
        <v>2089</v>
      </c>
    </row>
    <row r="40" spans="1:9">
      <c r="A40" s="1" t="s">
        <v>2368</v>
      </c>
      <c r="B40" s="1" t="str">
        <f t="shared" si="5"/>
        <v>-n</v>
      </c>
      <c r="C40" s="1" t="str">
        <f t="shared" si="6"/>
        <v>n</v>
      </c>
      <c r="D40" s="1" t="s">
        <v>2089</v>
      </c>
      <c r="E40" s="1" t="str">
        <f t="shared" si="8"/>
        <v xml:space="preserve">-n </v>
      </c>
      <c r="H40" s="1" t="s">
        <v>2089</v>
      </c>
      <c r="I40" s="1" t="s">
        <v>2089</v>
      </c>
    </row>
    <row r="41" spans="1:9">
      <c r="A41" s="1" t="s">
        <v>2332</v>
      </c>
      <c r="B41" s="1" t="str">
        <f t="shared" si="5"/>
        <v>-n</v>
      </c>
      <c r="C41" s="1" t="str">
        <f t="shared" si="6"/>
        <v>n</v>
      </c>
      <c r="D41" s="1" t="s">
        <v>2089</v>
      </c>
      <c r="E41" s="1" t="str">
        <f t="shared" si="8"/>
        <v xml:space="preserve">-n </v>
      </c>
      <c r="H41" s="1" t="s">
        <v>2089</v>
      </c>
      <c r="I41" s="1" t="s">
        <v>2089</v>
      </c>
    </row>
    <row r="42" spans="1:9">
      <c r="A42" s="1" t="s">
        <v>2350</v>
      </c>
      <c r="B42" s="1" t="str">
        <f t="shared" si="5"/>
        <v>-n</v>
      </c>
      <c r="C42" s="1" t="str">
        <f t="shared" si="6"/>
        <v>n</v>
      </c>
      <c r="D42" s="1" t="s">
        <v>2089</v>
      </c>
      <c r="E42" s="1" t="str">
        <f t="shared" si="8"/>
        <v xml:space="preserve">-n </v>
      </c>
      <c r="H42" s="1" t="s">
        <v>2089</v>
      </c>
      <c r="I42" s="1" t="s">
        <v>2089</v>
      </c>
    </row>
    <row r="43" spans="1:9">
      <c r="A43" s="1" t="s">
        <v>2349</v>
      </c>
      <c r="B43" s="1" t="str">
        <f t="shared" si="5"/>
        <v>-n</v>
      </c>
      <c r="C43" s="1" t="str">
        <f t="shared" si="6"/>
        <v>n</v>
      </c>
      <c r="D43" s="1" t="s">
        <v>2089</v>
      </c>
      <c r="E43" s="1" t="str">
        <f t="shared" si="8"/>
        <v xml:space="preserve">-n </v>
      </c>
      <c r="H43" s="1" t="s">
        <v>2089</v>
      </c>
      <c r="I43" s="1" t="s">
        <v>2089</v>
      </c>
    </row>
    <row r="44" spans="1:9">
      <c r="A44" s="1" t="s">
        <v>2353</v>
      </c>
      <c r="B44" s="1" t="str">
        <f t="shared" si="5"/>
        <v>-n</v>
      </c>
      <c r="C44" s="1" t="str">
        <f t="shared" si="6"/>
        <v>n</v>
      </c>
      <c r="D44" s="1" t="s">
        <v>2089</v>
      </c>
      <c r="E44" s="1" t="str">
        <f t="shared" si="8"/>
        <v xml:space="preserve">-n </v>
      </c>
      <c r="H44" s="1" t="s">
        <v>2089</v>
      </c>
      <c r="I44" s="1" t="s">
        <v>2089</v>
      </c>
    </row>
    <row r="45" spans="1:9">
      <c r="A45" s="1" t="s">
        <v>2367</v>
      </c>
      <c r="B45" s="1" t="str">
        <f t="shared" si="5"/>
        <v>-n</v>
      </c>
      <c r="C45" s="1" t="str">
        <f t="shared" si="6"/>
        <v>n</v>
      </c>
      <c r="D45" s="1" t="s">
        <v>2089</v>
      </c>
      <c r="E45" s="1" t="str">
        <f t="shared" si="8"/>
        <v xml:space="preserve">-n </v>
      </c>
      <c r="H45" s="1" t="s">
        <v>2089</v>
      </c>
      <c r="I45" s="1" t="s">
        <v>2089</v>
      </c>
    </row>
    <row r="46" spans="1:9">
      <c r="A46" s="1" t="s">
        <v>2362</v>
      </c>
      <c r="B46" s="1" t="str">
        <f t="shared" si="5"/>
        <v>-n</v>
      </c>
      <c r="C46" s="1" t="str">
        <f t="shared" si="6"/>
        <v>n</v>
      </c>
      <c r="D46" s="1" t="s">
        <v>2089</v>
      </c>
      <c r="E46" s="1" t="str">
        <f t="shared" si="8"/>
        <v xml:space="preserve">-n </v>
      </c>
      <c r="H46" s="1" t="s">
        <v>2089</v>
      </c>
      <c r="I46" s="1" t="s">
        <v>2089</v>
      </c>
    </row>
    <row r="48" spans="1:9">
      <c r="A48" s="1" t="s">
        <v>2090</v>
      </c>
    </row>
    <row r="49" spans="1:2">
      <c r="A49" s="1" t="s">
        <v>2169</v>
      </c>
    </row>
    <row r="50" spans="1:2">
      <c r="A50" s="1" t="s">
        <v>2331</v>
      </c>
      <c r="B50" s="1" t="str">
        <f t="shared" ref="B50:B94" si="9">LEFT(A50,2)</f>
        <v>-n</v>
      </c>
    </row>
    <row r="51" spans="1:2">
      <c r="A51" s="1" t="s">
        <v>2329</v>
      </c>
      <c r="B51" s="1" t="str">
        <f t="shared" si="9"/>
        <v>-n</v>
      </c>
    </row>
    <row r="52" spans="1:2">
      <c r="A52" s="1" t="s">
        <v>2360</v>
      </c>
      <c r="B52" s="1" t="str">
        <f t="shared" si="9"/>
        <v>-n</v>
      </c>
    </row>
    <row r="53" spans="1:2">
      <c r="A53" s="1" t="s">
        <v>2361</v>
      </c>
      <c r="B53" s="1" t="str">
        <f t="shared" si="9"/>
        <v>-n</v>
      </c>
    </row>
    <row r="54" spans="1:2">
      <c r="A54" s="1" t="s">
        <v>2326</v>
      </c>
      <c r="B54" s="1" t="str">
        <f t="shared" si="9"/>
        <v>-n</v>
      </c>
    </row>
    <row r="55" spans="1:2">
      <c r="A55" s="1" t="s">
        <v>2363</v>
      </c>
      <c r="B55" s="1" t="str">
        <f t="shared" si="9"/>
        <v>-n</v>
      </c>
    </row>
    <row r="56" spans="1:2">
      <c r="A56" s="1" t="s">
        <v>2357</v>
      </c>
      <c r="B56" s="1" t="str">
        <f t="shared" si="9"/>
        <v>-n</v>
      </c>
    </row>
    <row r="57" spans="1:2">
      <c r="A57" s="1" t="s">
        <v>2339</v>
      </c>
      <c r="B57" s="1" t="str">
        <f t="shared" si="9"/>
        <v>-n</v>
      </c>
    </row>
    <row r="58" spans="1:2">
      <c r="A58" s="1" t="s">
        <v>2347</v>
      </c>
      <c r="B58" s="1" t="str">
        <f t="shared" si="9"/>
        <v>-n</v>
      </c>
    </row>
    <row r="59" spans="1:2">
      <c r="A59" s="1" t="s">
        <v>2352</v>
      </c>
      <c r="B59" s="1" t="str">
        <f t="shared" si="9"/>
        <v>-n</v>
      </c>
    </row>
    <row r="60" spans="1:2">
      <c r="A60" s="1" t="s">
        <v>2351</v>
      </c>
      <c r="B60" s="1" t="str">
        <f t="shared" si="9"/>
        <v>-n</v>
      </c>
    </row>
    <row r="61" spans="1:2">
      <c r="A61" s="1" t="s">
        <v>2335</v>
      </c>
      <c r="B61" s="1" t="str">
        <f t="shared" si="9"/>
        <v>-n</v>
      </c>
    </row>
    <row r="62" spans="1:2">
      <c r="A62" s="1" t="s">
        <v>2337</v>
      </c>
      <c r="B62" s="1" t="str">
        <f t="shared" si="9"/>
        <v>-n</v>
      </c>
    </row>
    <row r="63" spans="1:2">
      <c r="A63" s="1" t="s">
        <v>2345</v>
      </c>
      <c r="B63" s="1" t="str">
        <f t="shared" si="9"/>
        <v>-n</v>
      </c>
    </row>
    <row r="64" spans="1:2">
      <c r="A64" s="1" t="s">
        <v>2327</v>
      </c>
      <c r="B64" s="1" t="str">
        <f t="shared" si="9"/>
        <v>-n</v>
      </c>
    </row>
    <row r="65" spans="1:2">
      <c r="A65" s="1" t="s">
        <v>2325</v>
      </c>
      <c r="B65" s="1" t="str">
        <f t="shared" si="9"/>
        <v>-n</v>
      </c>
    </row>
    <row r="66" spans="1:2">
      <c r="A66" s="1" t="s">
        <v>2358</v>
      </c>
      <c r="B66" s="1" t="str">
        <f t="shared" si="9"/>
        <v>-n</v>
      </c>
    </row>
    <row r="67" spans="1:2">
      <c r="A67" s="1" t="s">
        <v>2359</v>
      </c>
      <c r="B67" s="1" t="str">
        <f t="shared" si="9"/>
        <v>-n</v>
      </c>
    </row>
    <row r="68" spans="1:2">
      <c r="A68" s="1" t="s">
        <v>2333</v>
      </c>
      <c r="B68" s="1" t="str">
        <f t="shared" si="9"/>
        <v>-n</v>
      </c>
    </row>
    <row r="69" spans="1:2">
      <c r="A69" s="1" t="s">
        <v>2334</v>
      </c>
      <c r="B69" s="1" t="str">
        <f t="shared" si="9"/>
        <v>-n</v>
      </c>
    </row>
    <row r="70" spans="1:2">
      <c r="A70" s="1" t="s">
        <v>2346</v>
      </c>
      <c r="B70" s="1" t="str">
        <f t="shared" si="9"/>
        <v>-n</v>
      </c>
    </row>
    <row r="71" spans="1:2">
      <c r="A71" s="1" t="s">
        <v>2336</v>
      </c>
      <c r="B71" s="1" t="str">
        <f t="shared" si="9"/>
        <v>-n</v>
      </c>
    </row>
    <row r="72" spans="1:2">
      <c r="A72" s="1" t="s">
        <v>2354</v>
      </c>
      <c r="B72" s="1" t="str">
        <f t="shared" si="9"/>
        <v>-n</v>
      </c>
    </row>
    <row r="73" spans="1:2">
      <c r="A73" s="1" t="s">
        <v>2344</v>
      </c>
      <c r="B73" s="1" t="str">
        <f t="shared" si="9"/>
        <v>-n</v>
      </c>
    </row>
    <row r="74" spans="1:2">
      <c r="A74" s="1" t="s">
        <v>2364</v>
      </c>
      <c r="B74" s="1" t="str">
        <f t="shared" si="9"/>
        <v>-n</v>
      </c>
    </row>
    <row r="75" spans="1:2">
      <c r="A75" s="1" t="s">
        <v>2366</v>
      </c>
      <c r="B75" s="1" t="str">
        <f t="shared" si="9"/>
        <v>-n</v>
      </c>
    </row>
    <row r="76" spans="1:2">
      <c r="A76" s="1" t="s">
        <v>2338</v>
      </c>
      <c r="B76" s="1" t="str">
        <f t="shared" si="9"/>
        <v>-n</v>
      </c>
    </row>
    <row r="77" spans="1:2">
      <c r="A77" s="1" t="s">
        <v>2091</v>
      </c>
      <c r="B77" s="1" t="str">
        <f t="shared" si="9"/>
        <v>on</v>
      </c>
    </row>
    <row r="78" spans="1:2">
      <c r="A78" s="1" t="s">
        <v>1567</v>
      </c>
      <c r="B78" s="1" t="str">
        <f t="shared" si="9"/>
        <v>on</v>
      </c>
    </row>
    <row r="79" spans="1:2">
      <c r="A79" s="1" t="s">
        <v>2163</v>
      </c>
      <c r="B79" s="1" t="str">
        <f t="shared" si="9"/>
        <v>on</v>
      </c>
    </row>
    <row r="80" spans="1:2">
      <c r="A80" s="1" t="s">
        <v>2100</v>
      </c>
      <c r="B80" s="1" t="str">
        <f t="shared" si="9"/>
        <v>on</v>
      </c>
    </row>
    <row r="81" spans="1:5">
      <c r="A81" s="1" t="s">
        <v>2213</v>
      </c>
      <c r="B81" s="1" t="str">
        <f t="shared" si="9"/>
        <v>on</v>
      </c>
    </row>
    <row r="82" spans="1:5">
      <c r="A82" s="1" t="s">
        <v>2200</v>
      </c>
      <c r="B82" s="1" t="str">
        <f t="shared" si="9"/>
        <v>on</v>
      </c>
    </row>
    <row r="83" spans="1:5">
      <c r="A83" s="1" t="s">
        <v>2142</v>
      </c>
      <c r="B83" s="1" t="str">
        <f t="shared" si="9"/>
        <v>on</v>
      </c>
    </row>
    <row r="84" spans="1:5">
      <c r="A84" s="1" t="s">
        <v>2254</v>
      </c>
      <c r="B84" s="1" t="str">
        <f t="shared" si="9"/>
        <v>on</v>
      </c>
    </row>
    <row r="85" spans="1:5">
      <c r="A85" s="1" t="s">
        <v>2164</v>
      </c>
      <c r="B85" s="1" t="str">
        <f t="shared" si="9"/>
        <v>on</v>
      </c>
    </row>
    <row r="86" spans="1:5">
      <c r="A86" s="1" t="s">
        <v>2281</v>
      </c>
      <c r="B86" s="1" t="str">
        <f t="shared" si="9"/>
        <v>un</v>
      </c>
    </row>
    <row r="87" spans="1:5">
      <c r="A87" s="1" t="s">
        <v>2356</v>
      </c>
      <c r="B87" s="1" t="str">
        <f t="shared" si="9"/>
        <v>-q</v>
      </c>
    </row>
    <row r="88" spans="1:5">
      <c r="A88" s="1" t="s">
        <v>2144</v>
      </c>
      <c r="B88" s="1" t="str">
        <f t="shared" si="9"/>
        <v>ar</v>
      </c>
    </row>
    <row r="89" spans="1:5">
      <c r="A89" s="1" t="s">
        <v>2258</v>
      </c>
      <c r="B89" s="1" t="str">
        <f t="shared" si="9"/>
        <v>es</v>
      </c>
    </row>
    <row r="90" spans="1:5">
      <c r="A90" s="1" t="s">
        <v>2150</v>
      </c>
      <c r="B90" s="1" t="str">
        <f t="shared" si="9"/>
        <v>Is</v>
      </c>
    </row>
    <row r="91" spans="1:5">
      <c r="A91" s="1" t="s">
        <v>2348</v>
      </c>
      <c r="B91" s="1" t="str">
        <f t="shared" si="9"/>
        <v>-s</v>
      </c>
    </row>
    <row r="92" spans="1:5">
      <c r="A92" s="1" t="s">
        <v>2123</v>
      </c>
      <c r="B92" s="1" t="str">
        <f t="shared" si="9"/>
        <v>at</v>
      </c>
    </row>
    <row r="93" spans="1:5">
      <c r="A93" s="1" t="s">
        <v>2286</v>
      </c>
      <c r="B93" s="1" t="str">
        <f t="shared" si="9"/>
        <v>at</v>
      </c>
    </row>
    <row r="94" spans="1:5">
      <c r="A94" s="1" t="s">
        <v>2157</v>
      </c>
      <c r="B94" s="1" t="str">
        <f t="shared" si="9"/>
        <v>at</v>
      </c>
    </row>
    <row r="96" spans="1:5">
      <c r="A96" s="1" t="s">
        <v>22</v>
      </c>
      <c r="B96" s="1" t="str">
        <f t="shared" ref="B96:B159" si="10">LEFT(A96,2)</f>
        <v>fa</v>
      </c>
      <c r="C96" s="1" t="str">
        <f t="shared" ref="C96:C159" si="11">RIGHT(B96,1)</f>
        <v>a</v>
      </c>
      <c r="E96" s="1" t="str">
        <f t="shared" ref="E96:E159" si="12">LEFT(A96,3)</f>
        <v>fa</v>
      </c>
    </row>
    <row r="97" spans="1:5">
      <c r="A97" s="1" t="s">
        <v>22</v>
      </c>
      <c r="B97" s="1" t="str">
        <f t="shared" si="10"/>
        <v>fa</v>
      </c>
      <c r="C97" s="1" t="str">
        <f t="shared" si="11"/>
        <v>a</v>
      </c>
      <c r="E97" s="1" t="str">
        <f t="shared" si="12"/>
        <v>fa</v>
      </c>
    </row>
    <row r="98" spans="1:5">
      <c r="A98" s="1" t="s">
        <v>22</v>
      </c>
      <c r="B98" s="1" t="str">
        <f t="shared" si="10"/>
        <v>fa</v>
      </c>
      <c r="C98" s="1" t="str">
        <f t="shared" si="11"/>
        <v>a</v>
      </c>
      <c r="E98" s="1" t="str">
        <f t="shared" si="12"/>
        <v>fa</v>
      </c>
    </row>
    <row r="99" spans="1:5">
      <c r="A99" s="1" t="s">
        <v>2264</v>
      </c>
      <c r="B99" s="1" t="str">
        <f t="shared" si="10"/>
        <v>fa</v>
      </c>
      <c r="C99" s="1" t="str">
        <f t="shared" si="11"/>
        <v>a</v>
      </c>
      <c r="E99" s="1" t="str">
        <f t="shared" si="12"/>
        <v xml:space="preserve">fa </v>
      </c>
    </row>
    <row r="100" spans="1:5">
      <c r="A100" s="1" t="s">
        <v>2221</v>
      </c>
      <c r="B100" s="1" t="str">
        <f t="shared" si="10"/>
        <v>fa</v>
      </c>
      <c r="C100" s="1" t="str">
        <f t="shared" si="11"/>
        <v>a</v>
      </c>
      <c r="E100" s="1" t="str">
        <f t="shared" si="12"/>
        <v xml:space="preserve">fa </v>
      </c>
    </row>
    <row r="101" spans="1:5">
      <c r="A101" s="1" t="s">
        <v>2206</v>
      </c>
      <c r="B101" s="1" t="str">
        <f t="shared" si="10"/>
        <v>fa</v>
      </c>
      <c r="C101" s="1" t="str">
        <f t="shared" si="11"/>
        <v>a</v>
      </c>
      <c r="E101" s="1" t="str">
        <f t="shared" si="12"/>
        <v xml:space="preserve">fa </v>
      </c>
    </row>
    <row r="102" spans="1:5">
      <c r="A102" s="1" t="s">
        <v>2158</v>
      </c>
      <c r="B102" s="1" t="str">
        <f t="shared" si="10"/>
        <v>fa</v>
      </c>
      <c r="C102" s="1" t="str">
        <f t="shared" si="11"/>
        <v>a</v>
      </c>
      <c r="E102" s="1" t="str">
        <f t="shared" si="12"/>
        <v xml:space="preserve">fa </v>
      </c>
    </row>
    <row r="103" spans="1:5">
      <c r="A103" s="1" t="s">
        <v>2236</v>
      </c>
      <c r="B103" s="1" t="str">
        <f t="shared" si="10"/>
        <v>fa</v>
      </c>
      <c r="C103" s="1" t="str">
        <f t="shared" si="11"/>
        <v>a</v>
      </c>
      <c r="E103" s="1" t="str">
        <f t="shared" si="12"/>
        <v xml:space="preserve">fa </v>
      </c>
    </row>
    <row r="104" spans="1:5">
      <c r="A104" s="1" t="s">
        <v>2247</v>
      </c>
      <c r="B104" s="1" t="str">
        <f t="shared" si="10"/>
        <v>fa</v>
      </c>
      <c r="C104" s="1" t="str">
        <f t="shared" si="11"/>
        <v>a</v>
      </c>
      <c r="E104" s="1" t="str">
        <f t="shared" si="12"/>
        <v xml:space="preserve">fa </v>
      </c>
    </row>
    <row r="105" spans="1:5">
      <c r="A105" s="1" t="s">
        <v>1399</v>
      </c>
      <c r="B105" s="1" t="str">
        <f t="shared" si="10"/>
        <v>fa</v>
      </c>
      <c r="C105" s="1" t="str">
        <f t="shared" si="11"/>
        <v>a</v>
      </c>
      <c r="E105" s="1" t="str">
        <f t="shared" si="12"/>
        <v xml:space="preserve">fa </v>
      </c>
    </row>
    <row r="106" spans="1:5">
      <c r="A106" s="1" t="s">
        <v>1789</v>
      </c>
      <c r="B106" s="1" t="str">
        <f t="shared" si="10"/>
        <v>fa</v>
      </c>
      <c r="C106" s="1" t="str">
        <f t="shared" si="11"/>
        <v>a</v>
      </c>
      <c r="E106" s="1" t="str">
        <f t="shared" si="12"/>
        <v>fau</v>
      </c>
    </row>
    <row r="107" spans="1:5">
      <c r="A107" s="1" t="s">
        <v>2267</v>
      </c>
      <c r="B107" s="1" t="str">
        <f t="shared" si="10"/>
        <v>ha</v>
      </c>
      <c r="C107" s="1" t="str">
        <f t="shared" si="11"/>
        <v>a</v>
      </c>
      <c r="E107" s="1" t="str">
        <f t="shared" si="12"/>
        <v>hai</v>
      </c>
    </row>
    <row r="108" spans="1:5">
      <c r="A108" s="1" t="s">
        <v>2256</v>
      </c>
      <c r="B108" s="1" t="str">
        <f t="shared" si="10"/>
        <v>ha</v>
      </c>
      <c r="C108" s="1" t="str">
        <f t="shared" si="11"/>
        <v>a</v>
      </c>
      <c r="E108" s="1" t="str">
        <f t="shared" si="12"/>
        <v>hai</v>
      </c>
    </row>
    <row r="109" spans="1:5">
      <c r="A109" s="1" t="s">
        <v>2196</v>
      </c>
      <c r="B109" s="1" t="str">
        <f t="shared" si="10"/>
        <v>ha</v>
      </c>
      <c r="C109" s="1" t="str">
        <f t="shared" si="11"/>
        <v>a</v>
      </c>
      <c r="E109" s="1" t="str">
        <f t="shared" si="12"/>
        <v>hau</v>
      </c>
    </row>
    <row r="110" spans="1:5">
      <c r="A110" s="1" t="s">
        <v>1370</v>
      </c>
      <c r="B110" s="1" t="str">
        <f t="shared" si="10"/>
        <v>ia</v>
      </c>
      <c r="C110" s="1" t="str">
        <f t="shared" si="11"/>
        <v>a</v>
      </c>
      <c r="E110" s="1" t="str">
        <f t="shared" si="12"/>
        <v>ia</v>
      </c>
    </row>
    <row r="111" spans="1:5">
      <c r="A111" s="1" t="s">
        <v>2178</v>
      </c>
      <c r="B111" s="1" t="str">
        <f t="shared" si="10"/>
        <v>ia</v>
      </c>
      <c r="C111" s="1" t="str">
        <f t="shared" si="11"/>
        <v>a</v>
      </c>
      <c r="E111" s="1" t="str">
        <f t="shared" si="12"/>
        <v xml:space="preserve">ia </v>
      </c>
    </row>
    <row r="112" spans="1:5">
      <c r="A112" s="1" t="s">
        <v>2260</v>
      </c>
      <c r="B112" s="1" t="str">
        <f t="shared" si="10"/>
        <v>ka</v>
      </c>
      <c r="C112" s="1" t="str">
        <f t="shared" si="11"/>
        <v>a</v>
      </c>
      <c r="E112" s="1" t="str">
        <f t="shared" si="12"/>
        <v xml:space="preserve">ka </v>
      </c>
    </row>
    <row r="113" spans="1:5">
      <c r="A113" s="1" t="s">
        <v>2154</v>
      </c>
      <c r="B113" s="1" t="str">
        <f t="shared" si="10"/>
        <v>ka</v>
      </c>
      <c r="C113" s="1" t="str">
        <f t="shared" si="11"/>
        <v>a</v>
      </c>
      <c r="E113" s="1" t="str">
        <f t="shared" si="12"/>
        <v>kaa</v>
      </c>
    </row>
    <row r="114" spans="1:5">
      <c r="A114" s="1" t="s">
        <v>1379</v>
      </c>
      <c r="B114" s="1" t="str">
        <f t="shared" si="10"/>
        <v>ka</v>
      </c>
      <c r="C114" s="1" t="str">
        <f t="shared" si="11"/>
        <v>a</v>
      </c>
      <c r="E114" s="1" t="str">
        <f t="shared" si="12"/>
        <v>kai</v>
      </c>
    </row>
    <row r="115" spans="1:5">
      <c r="A115" s="1" t="s">
        <v>2136</v>
      </c>
      <c r="B115" s="1" t="str">
        <f t="shared" si="10"/>
        <v>ka</v>
      </c>
      <c r="C115" s="1" t="str">
        <f t="shared" si="11"/>
        <v>a</v>
      </c>
      <c r="E115" s="1" t="str">
        <f t="shared" si="12"/>
        <v>kai</v>
      </c>
    </row>
    <row r="116" spans="1:5">
      <c r="A116" s="1" t="s">
        <v>2270</v>
      </c>
      <c r="B116" s="1" t="str">
        <f t="shared" si="10"/>
        <v>ka</v>
      </c>
      <c r="C116" s="1" t="str">
        <f t="shared" si="11"/>
        <v>a</v>
      </c>
      <c r="E116" s="1" t="str">
        <f t="shared" si="12"/>
        <v>kai</v>
      </c>
    </row>
    <row r="117" spans="1:5">
      <c r="A117" s="1" t="s">
        <v>2107</v>
      </c>
      <c r="B117" s="1" t="str">
        <f t="shared" si="10"/>
        <v>ka</v>
      </c>
      <c r="C117" s="1" t="str">
        <f t="shared" si="11"/>
        <v>a</v>
      </c>
      <c r="E117" s="1" t="str">
        <f t="shared" si="12"/>
        <v>kan</v>
      </c>
    </row>
    <row r="118" spans="1:5">
      <c r="A118" s="1" t="s">
        <v>2216</v>
      </c>
      <c r="B118" s="1" t="str">
        <f t="shared" si="10"/>
        <v>ka</v>
      </c>
      <c r="C118" s="1" t="str">
        <f t="shared" si="11"/>
        <v>a</v>
      </c>
      <c r="E118" s="1" t="str">
        <f t="shared" si="12"/>
        <v>kan</v>
      </c>
    </row>
    <row r="119" spans="1:5">
      <c r="A119" s="1" t="s">
        <v>2215</v>
      </c>
      <c r="B119" s="1" t="str">
        <f t="shared" si="10"/>
        <v>ka</v>
      </c>
      <c r="C119" s="1" t="str">
        <f t="shared" si="11"/>
        <v>a</v>
      </c>
      <c r="E119" s="1" t="str">
        <f t="shared" si="12"/>
        <v>kar</v>
      </c>
    </row>
    <row r="120" spans="1:5">
      <c r="A120" s="1" t="s">
        <v>1182</v>
      </c>
      <c r="B120" s="1" t="str">
        <f t="shared" si="10"/>
        <v>ka</v>
      </c>
      <c r="C120" s="1" t="str">
        <f t="shared" si="11"/>
        <v>a</v>
      </c>
      <c r="E120" s="1" t="str">
        <f t="shared" si="12"/>
        <v>kau</v>
      </c>
    </row>
    <row r="121" spans="1:5">
      <c r="A121" s="1" t="s">
        <v>1182</v>
      </c>
      <c r="B121" s="1" t="str">
        <f t="shared" si="10"/>
        <v>ka</v>
      </c>
      <c r="C121" s="1" t="str">
        <f t="shared" si="11"/>
        <v>a</v>
      </c>
      <c r="E121" s="1" t="str">
        <f t="shared" si="12"/>
        <v>kau</v>
      </c>
    </row>
    <row r="122" spans="1:5">
      <c r="A122" s="1" t="s">
        <v>1182</v>
      </c>
      <c r="B122" s="1" t="str">
        <f t="shared" si="10"/>
        <v>ka</v>
      </c>
      <c r="C122" s="1" t="str">
        <f t="shared" si="11"/>
        <v>a</v>
      </c>
      <c r="E122" s="1" t="str">
        <f t="shared" si="12"/>
        <v>kau</v>
      </c>
    </row>
    <row r="123" spans="1:5">
      <c r="A123" s="1" t="s">
        <v>2159</v>
      </c>
      <c r="B123" s="1" t="str">
        <f t="shared" si="10"/>
        <v>ka</v>
      </c>
      <c r="C123" s="1" t="str">
        <f t="shared" si="11"/>
        <v>a</v>
      </c>
      <c r="E123" s="1" t="str">
        <f t="shared" si="12"/>
        <v>kau</v>
      </c>
    </row>
    <row r="124" spans="1:5">
      <c r="A124" s="1" t="s">
        <v>2173</v>
      </c>
      <c r="B124" s="1" t="str">
        <f t="shared" si="10"/>
        <v>ka</v>
      </c>
      <c r="C124" s="1" t="str">
        <f t="shared" si="11"/>
        <v>a</v>
      </c>
      <c r="E124" s="1" t="str">
        <f t="shared" si="12"/>
        <v>kau</v>
      </c>
    </row>
    <row r="125" spans="1:5">
      <c r="A125" s="1" t="s">
        <v>2239</v>
      </c>
      <c r="B125" s="1" t="str">
        <f t="shared" si="10"/>
        <v>ka</v>
      </c>
      <c r="C125" s="1" t="str">
        <f t="shared" si="11"/>
        <v>a</v>
      </c>
      <c r="E125" s="1" t="str">
        <f t="shared" si="12"/>
        <v>kau</v>
      </c>
    </row>
    <row r="126" spans="1:5">
      <c r="A126" s="1" t="s">
        <v>1513</v>
      </c>
      <c r="B126" s="1" t="str">
        <f t="shared" si="10"/>
        <v>ka</v>
      </c>
      <c r="C126" s="1" t="str">
        <f t="shared" si="11"/>
        <v>a</v>
      </c>
      <c r="E126" s="1" t="str">
        <f t="shared" si="12"/>
        <v>kau</v>
      </c>
    </row>
    <row r="127" spans="1:5">
      <c r="A127" s="1" t="s">
        <v>2275</v>
      </c>
      <c r="B127" s="1" t="str">
        <f t="shared" si="10"/>
        <v>ka</v>
      </c>
      <c r="C127" s="1" t="str">
        <f t="shared" si="11"/>
        <v>a</v>
      </c>
      <c r="E127" s="1" t="str">
        <f t="shared" si="12"/>
        <v>kau</v>
      </c>
    </row>
    <row r="128" spans="1:5">
      <c r="A128" s="1" t="s">
        <v>7</v>
      </c>
      <c r="B128" s="1" t="str">
        <f t="shared" si="10"/>
        <v>ma</v>
      </c>
      <c r="C128" s="1" t="str">
        <f t="shared" si="11"/>
        <v>a</v>
      </c>
      <c r="E128" s="1" t="str">
        <f t="shared" si="12"/>
        <v>ma</v>
      </c>
    </row>
    <row r="129" spans="1:5">
      <c r="A129" s="1" t="s">
        <v>2305</v>
      </c>
      <c r="B129" s="1" t="str">
        <f t="shared" si="10"/>
        <v>ma</v>
      </c>
      <c r="C129" s="1" t="str">
        <f t="shared" si="11"/>
        <v>a</v>
      </c>
      <c r="E129" s="1" t="str">
        <f t="shared" si="12"/>
        <v xml:space="preserve">ma </v>
      </c>
    </row>
    <row r="130" spans="1:5">
      <c r="A130" s="1" t="s">
        <v>2212</v>
      </c>
      <c r="B130" s="1" t="str">
        <f t="shared" si="10"/>
        <v>ma</v>
      </c>
      <c r="C130" s="1" t="str">
        <f t="shared" si="11"/>
        <v>a</v>
      </c>
      <c r="E130" s="1" t="str">
        <f t="shared" si="12"/>
        <v xml:space="preserve">ma </v>
      </c>
    </row>
    <row r="131" spans="1:5">
      <c r="A131" s="1" t="s">
        <v>2208</v>
      </c>
      <c r="B131" s="1" t="str">
        <f t="shared" si="10"/>
        <v>ma</v>
      </c>
      <c r="C131" s="1" t="str">
        <f t="shared" si="11"/>
        <v>a</v>
      </c>
      <c r="E131" s="1" t="str">
        <f t="shared" si="12"/>
        <v xml:space="preserve">ma </v>
      </c>
    </row>
    <row r="132" spans="1:5">
      <c r="A132" s="1" t="s">
        <v>2294</v>
      </c>
      <c r="B132" s="1" t="str">
        <f t="shared" si="10"/>
        <v>ma</v>
      </c>
      <c r="C132" s="1" t="str">
        <f t="shared" si="11"/>
        <v>a</v>
      </c>
      <c r="E132" s="1" t="str">
        <f t="shared" si="12"/>
        <v xml:space="preserve">ma </v>
      </c>
    </row>
    <row r="133" spans="1:5">
      <c r="A133" s="1" t="s">
        <v>2101</v>
      </c>
      <c r="B133" s="1" t="str">
        <f t="shared" si="10"/>
        <v>ma</v>
      </c>
      <c r="C133" s="1" t="str">
        <f t="shared" si="11"/>
        <v>a</v>
      </c>
      <c r="E133" s="1" t="str">
        <f t="shared" si="12"/>
        <v xml:space="preserve">ma </v>
      </c>
    </row>
    <row r="134" spans="1:5">
      <c r="A134" s="1" t="s">
        <v>2257</v>
      </c>
      <c r="B134" s="1" t="str">
        <f t="shared" si="10"/>
        <v>ma</v>
      </c>
      <c r="C134" s="1" t="str">
        <f t="shared" si="11"/>
        <v>a</v>
      </c>
      <c r="E134" s="1" t="str">
        <f t="shared" si="12"/>
        <v xml:space="preserve">ma </v>
      </c>
    </row>
    <row r="135" spans="1:5">
      <c r="A135" s="1" t="s">
        <v>2319</v>
      </c>
      <c r="B135" s="1" t="str">
        <f t="shared" si="10"/>
        <v>ma</v>
      </c>
      <c r="C135" s="1" t="str">
        <f t="shared" si="11"/>
        <v>a</v>
      </c>
      <c r="E135" s="1" t="str">
        <f t="shared" si="12"/>
        <v xml:space="preserve">ma </v>
      </c>
    </row>
    <row r="136" spans="1:5">
      <c r="A136" s="1" t="s">
        <v>2304</v>
      </c>
      <c r="B136" s="1" t="str">
        <f t="shared" si="10"/>
        <v>ma</v>
      </c>
      <c r="C136" s="1" t="str">
        <f t="shared" si="11"/>
        <v>a</v>
      </c>
      <c r="E136" s="1" t="str">
        <f t="shared" si="12"/>
        <v xml:space="preserve">ma </v>
      </c>
    </row>
    <row r="137" spans="1:5">
      <c r="A137" s="1" t="s">
        <v>2181</v>
      </c>
      <c r="B137" s="1" t="str">
        <f t="shared" si="10"/>
        <v>ma</v>
      </c>
      <c r="C137" s="1" t="str">
        <f t="shared" si="11"/>
        <v>a</v>
      </c>
      <c r="E137" s="1" t="str">
        <f t="shared" si="12"/>
        <v xml:space="preserve">ma </v>
      </c>
    </row>
    <row r="138" spans="1:5">
      <c r="A138" s="1" t="s">
        <v>2210</v>
      </c>
      <c r="B138" s="1" t="str">
        <f t="shared" si="10"/>
        <v>ma</v>
      </c>
      <c r="C138" s="1" t="str">
        <f t="shared" si="11"/>
        <v>a</v>
      </c>
      <c r="E138" s="1" t="str">
        <f t="shared" si="12"/>
        <v xml:space="preserve">ma </v>
      </c>
    </row>
    <row r="139" spans="1:5">
      <c r="A139" s="1" t="s">
        <v>2225</v>
      </c>
      <c r="B139" s="1" t="str">
        <f t="shared" si="10"/>
        <v>ma</v>
      </c>
      <c r="C139" s="1" t="str">
        <f t="shared" si="11"/>
        <v>a</v>
      </c>
      <c r="E139" s="1" t="str">
        <f t="shared" si="12"/>
        <v xml:space="preserve">ma </v>
      </c>
    </row>
    <row r="140" spans="1:5">
      <c r="A140" s="1" t="s">
        <v>2205</v>
      </c>
      <c r="B140" s="1" t="str">
        <f t="shared" si="10"/>
        <v>ma</v>
      </c>
      <c r="C140" s="1" t="str">
        <f t="shared" si="11"/>
        <v>a</v>
      </c>
      <c r="E140" s="1" t="str">
        <f t="shared" si="12"/>
        <v xml:space="preserve">ma </v>
      </c>
    </row>
    <row r="141" spans="1:5">
      <c r="A141" s="1" t="s">
        <v>2170</v>
      </c>
      <c r="B141" s="1" t="str">
        <f t="shared" si="10"/>
        <v>Ma</v>
      </c>
      <c r="C141" s="1" t="str">
        <f t="shared" si="11"/>
        <v>a</v>
      </c>
      <c r="E141" s="1" t="str">
        <f t="shared" si="12"/>
        <v>Mak</v>
      </c>
    </row>
    <row r="142" spans="1:5">
      <c r="A142" s="1" t="s">
        <v>2189</v>
      </c>
      <c r="B142" s="1" t="str">
        <f t="shared" si="10"/>
        <v>ma</v>
      </c>
      <c r="C142" s="1" t="str">
        <f t="shared" si="11"/>
        <v>a</v>
      </c>
      <c r="E142" s="1" t="str">
        <f t="shared" si="12"/>
        <v>mam</v>
      </c>
    </row>
    <row r="143" spans="1:5">
      <c r="A143" s="1" t="s">
        <v>2148</v>
      </c>
      <c r="B143" s="1" t="str">
        <f t="shared" si="10"/>
        <v>ma</v>
      </c>
      <c r="C143" s="1" t="str">
        <f t="shared" si="11"/>
        <v>a</v>
      </c>
      <c r="E143" s="1" t="str">
        <f t="shared" si="12"/>
        <v>man</v>
      </c>
    </row>
    <row r="144" spans="1:5">
      <c r="A144" s="1" t="s">
        <v>2202</v>
      </c>
      <c r="B144" s="1" t="str">
        <f t="shared" si="10"/>
        <v>ma</v>
      </c>
      <c r="C144" s="1" t="str">
        <f t="shared" si="11"/>
        <v>a</v>
      </c>
      <c r="E144" s="1" t="str">
        <f t="shared" si="12"/>
        <v>map</v>
      </c>
    </row>
    <row r="145" spans="1:5">
      <c r="A145" s="1" t="s">
        <v>2201</v>
      </c>
      <c r="B145" s="1" t="str">
        <f t="shared" si="10"/>
        <v>ma</v>
      </c>
      <c r="C145" s="1" t="str">
        <f t="shared" si="11"/>
        <v>a</v>
      </c>
      <c r="E145" s="1" t="str">
        <f t="shared" si="12"/>
        <v>map</v>
      </c>
    </row>
    <row r="146" spans="1:5">
      <c r="A146" s="1" t="s">
        <v>2161</v>
      </c>
      <c r="B146" s="1" t="str">
        <f t="shared" si="10"/>
        <v>ma</v>
      </c>
      <c r="C146" s="1" t="str">
        <f t="shared" si="11"/>
        <v>a</v>
      </c>
      <c r="E146" s="1" t="str">
        <f t="shared" si="12"/>
        <v>maq</v>
      </c>
    </row>
    <row r="147" spans="1:5">
      <c r="A147" s="1" t="s">
        <v>2145</v>
      </c>
      <c r="B147" s="1" t="str">
        <f t="shared" si="10"/>
        <v>na</v>
      </c>
      <c r="C147" s="1" t="str">
        <f t="shared" si="11"/>
        <v>a</v>
      </c>
      <c r="E147" s="1" t="str">
        <f t="shared" si="12"/>
        <v>naa</v>
      </c>
    </row>
    <row r="148" spans="1:5">
      <c r="A148" s="1" t="s">
        <v>2323</v>
      </c>
      <c r="B148" s="1" t="str">
        <f t="shared" si="10"/>
        <v>na</v>
      </c>
      <c r="C148" s="1" t="str">
        <f t="shared" si="11"/>
        <v>a</v>
      </c>
      <c r="E148" s="1" t="str">
        <f t="shared" si="12"/>
        <v>na-</v>
      </c>
    </row>
    <row r="149" spans="1:5">
      <c r="A149" s="1" t="s">
        <v>2322</v>
      </c>
      <c r="B149" s="1" t="str">
        <f t="shared" si="10"/>
        <v>Na</v>
      </c>
      <c r="C149" s="1" t="str">
        <f t="shared" si="11"/>
        <v>a</v>
      </c>
      <c r="E149" s="1" t="str">
        <f t="shared" si="12"/>
        <v>Nae</v>
      </c>
    </row>
    <row r="150" spans="1:5">
      <c r="A150" s="1" t="s">
        <v>2308</v>
      </c>
      <c r="B150" s="1" t="str">
        <f t="shared" si="10"/>
        <v>na</v>
      </c>
      <c r="C150" s="1" t="str">
        <f t="shared" si="11"/>
        <v>a</v>
      </c>
      <c r="E150" s="1" t="str">
        <f t="shared" si="12"/>
        <v>na-</v>
      </c>
    </row>
    <row r="151" spans="1:5">
      <c r="A151" s="1" t="s">
        <v>2279</v>
      </c>
      <c r="B151" s="1" t="str">
        <f t="shared" si="10"/>
        <v>na</v>
      </c>
      <c r="C151" s="1" t="str">
        <f t="shared" si="11"/>
        <v>a</v>
      </c>
      <c r="E151" s="1" t="str">
        <f t="shared" si="12"/>
        <v>na-</v>
      </c>
    </row>
    <row r="152" spans="1:5">
      <c r="A152" s="1" t="s">
        <v>2095</v>
      </c>
      <c r="B152" s="1" t="str">
        <f t="shared" si="10"/>
        <v>na</v>
      </c>
      <c r="C152" s="1" t="str">
        <f t="shared" si="11"/>
        <v>a</v>
      </c>
      <c r="E152" s="1" t="str">
        <f t="shared" si="12"/>
        <v>nai</v>
      </c>
    </row>
    <row r="153" spans="1:5">
      <c r="A153" s="1" t="s">
        <v>2237</v>
      </c>
      <c r="B153" s="1" t="str">
        <f t="shared" si="10"/>
        <v>na</v>
      </c>
      <c r="C153" s="1" t="str">
        <f t="shared" si="11"/>
        <v>a</v>
      </c>
      <c r="E153" s="1" t="str">
        <f t="shared" si="12"/>
        <v>nai</v>
      </c>
    </row>
    <row r="154" spans="1:5">
      <c r="A154" s="1" t="s">
        <v>2313</v>
      </c>
      <c r="B154" s="1" t="str">
        <f t="shared" si="10"/>
        <v>na</v>
      </c>
      <c r="C154" s="1" t="str">
        <f t="shared" si="11"/>
        <v>a</v>
      </c>
      <c r="E154" s="1" t="str">
        <f t="shared" si="12"/>
        <v>nai</v>
      </c>
    </row>
    <row r="155" spans="1:5">
      <c r="A155" s="1" t="s">
        <v>2241</v>
      </c>
      <c r="B155" s="1" t="str">
        <f t="shared" si="10"/>
        <v>na</v>
      </c>
      <c r="C155" s="1" t="str">
        <f t="shared" si="11"/>
        <v>a</v>
      </c>
      <c r="E155" s="1" t="str">
        <f t="shared" si="12"/>
        <v>nai</v>
      </c>
    </row>
    <row r="156" spans="1:5">
      <c r="A156" s="1" t="s">
        <v>2307</v>
      </c>
      <c r="B156" s="1" t="str">
        <f t="shared" si="10"/>
        <v>na</v>
      </c>
      <c r="C156" s="1" t="str">
        <f t="shared" si="11"/>
        <v>a</v>
      </c>
      <c r="E156" s="1" t="str">
        <f t="shared" si="12"/>
        <v>na-</v>
      </c>
    </row>
    <row r="157" spans="1:5">
      <c r="A157" s="1" t="s">
        <v>2098</v>
      </c>
      <c r="B157" s="1" t="str">
        <f t="shared" si="10"/>
        <v>na</v>
      </c>
      <c r="C157" s="1" t="str">
        <f t="shared" si="11"/>
        <v>a</v>
      </c>
      <c r="E157" s="1" t="str">
        <f t="shared" si="12"/>
        <v>naq</v>
      </c>
    </row>
    <row r="158" spans="1:5">
      <c r="A158" s="1" t="s">
        <v>2098</v>
      </c>
      <c r="B158" s="1" t="str">
        <f t="shared" si="10"/>
        <v>na</v>
      </c>
      <c r="C158" s="1" t="str">
        <f t="shared" si="11"/>
        <v>a</v>
      </c>
      <c r="E158" s="1" t="str">
        <f t="shared" si="12"/>
        <v>naq</v>
      </c>
    </row>
    <row r="159" spans="1:5">
      <c r="A159" s="1" t="s">
        <v>2099</v>
      </c>
      <c r="B159" s="1" t="str">
        <f t="shared" si="10"/>
        <v>na</v>
      </c>
      <c r="C159" s="1" t="str">
        <f t="shared" si="11"/>
        <v>a</v>
      </c>
      <c r="E159" s="1" t="str">
        <f t="shared" si="12"/>
        <v>naq</v>
      </c>
    </row>
    <row r="160" spans="1:5">
      <c r="A160" s="1" t="s">
        <v>2232</v>
      </c>
      <c r="B160" s="1" t="str">
        <f t="shared" ref="B160:B223" si="13">LEFT(A160,2)</f>
        <v>na</v>
      </c>
      <c r="C160" s="1" t="str">
        <f t="shared" ref="C160:C223" si="14">RIGHT(B160,1)</f>
        <v>a</v>
      </c>
      <c r="E160" s="1" t="str">
        <f t="shared" ref="E160:E223" si="15">LEFT(A160,3)</f>
        <v>na-</v>
      </c>
    </row>
    <row r="161" spans="1:5">
      <c r="A161" s="1" t="s">
        <v>2300</v>
      </c>
      <c r="B161" s="1" t="str">
        <f t="shared" si="13"/>
        <v>na</v>
      </c>
      <c r="C161" s="1" t="str">
        <f t="shared" si="14"/>
        <v>a</v>
      </c>
      <c r="E161" s="1" t="str">
        <f t="shared" si="15"/>
        <v>na-</v>
      </c>
    </row>
    <row r="162" spans="1:5">
      <c r="A162" s="1" t="s">
        <v>2180</v>
      </c>
      <c r="B162" s="1" t="str">
        <f t="shared" si="13"/>
        <v>na</v>
      </c>
      <c r="C162" s="1" t="str">
        <f t="shared" si="14"/>
        <v>a</v>
      </c>
      <c r="E162" s="1" t="str">
        <f t="shared" si="15"/>
        <v>na-</v>
      </c>
    </row>
    <row r="163" spans="1:5">
      <c r="A163" s="1" t="s">
        <v>2182</v>
      </c>
      <c r="B163" s="1" t="str">
        <f t="shared" si="13"/>
        <v>na</v>
      </c>
      <c r="C163" s="1" t="str">
        <f t="shared" si="14"/>
        <v>a</v>
      </c>
      <c r="E163" s="1" t="str">
        <f t="shared" si="15"/>
        <v>na-</v>
      </c>
    </row>
    <row r="164" spans="1:5">
      <c r="A164" s="1" t="s">
        <v>2285</v>
      </c>
      <c r="B164" s="1" t="str">
        <f t="shared" si="13"/>
        <v>na</v>
      </c>
      <c r="C164" s="1" t="str">
        <f t="shared" si="14"/>
        <v>a</v>
      </c>
      <c r="E164" s="1" t="str">
        <f t="shared" si="15"/>
        <v>na-</v>
      </c>
    </row>
    <row r="165" spans="1:5">
      <c r="A165" s="1" t="s">
        <v>2218</v>
      </c>
      <c r="B165" s="1" t="str">
        <f t="shared" si="13"/>
        <v>na</v>
      </c>
      <c r="C165" s="1" t="str">
        <f t="shared" si="14"/>
        <v>a</v>
      </c>
      <c r="E165" s="1" t="str">
        <f t="shared" si="15"/>
        <v>na-</v>
      </c>
    </row>
    <row r="166" spans="1:5">
      <c r="A166" s="1" t="s">
        <v>2118</v>
      </c>
      <c r="B166" s="1" t="str">
        <f t="shared" si="13"/>
        <v>na</v>
      </c>
      <c r="C166" s="1" t="str">
        <f t="shared" si="14"/>
        <v>a</v>
      </c>
      <c r="E166" s="1" t="str">
        <f t="shared" si="15"/>
        <v>nat</v>
      </c>
    </row>
    <row r="167" spans="1:5">
      <c r="A167" s="1" t="s">
        <v>2119</v>
      </c>
      <c r="B167" s="1" t="str">
        <f t="shared" si="13"/>
        <v>na</v>
      </c>
      <c r="C167" s="1" t="str">
        <f t="shared" si="14"/>
        <v>a</v>
      </c>
      <c r="E167" s="1" t="str">
        <f t="shared" si="15"/>
        <v>nat</v>
      </c>
    </row>
    <row r="168" spans="1:5">
      <c r="A168" s="1" t="s">
        <v>2120</v>
      </c>
      <c r="B168" s="1" t="str">
        <f t="shared" si="13"/>
        <v>na</v>
      </c>
      <c r="C168" s="1" t="str">
        <f t="shared" si="14"/>
        <v>a</v>
      </c>
      <c r="E168" s="1" t="str">
        <f t="shared" si="15"/>
        <v>nat</v>
      </c>
    </row>
    <row r="169" spans="1:5">
      <c r="A169" s="1" t="s">
        <v>2121</v>
      </c>
      <c r="B169" s="1" t="str">
        <f t="shared" si="13"/>
        <v>na</v>
      </c>
      <c r="C169" s="1" t="str">
        <f t="shared" si="14"/>
        <v>a</v>
      </c>
      <c r="E169" s="1" t="str">
        <f t="shared" si="15"/>
        <v>nat</v>
      </c>
    </row>
    <row r="170" spans="1:5">
      <c r="A170" s="1" t="s">
        <v>2117</v>
      </c>
      <c r="B170" s="1" t="str">
        <f t="shared" si="13"/>
        <v>na</v>
      </c>
      <c r="C170" s="1" t="str">
        <f t="shared" si="14"/>
        <v>a</v>
      </c>
      <c r="E170" s="1" t="str">
        <f t="shared" si="15"/>
        <v>nat</v>
      </c>
    </row>
    <row r="171" spans="1:5">
      <c r="A171" s="1" t="s">
        <v>2115</v>
      </c>
      <c r="B171" s="1" t="str">
        <f t="shared" si="13"/>
        <v>na</v>
      </c>
      <c r="C171" s="1" t="str">
        <f t="shared" si="14"/>
        <v>a</v>
      </c>
      <c r="E171" s="1" t="str">
        <f t="shared" si="15"/>
        <v>nat</v>
      </c>
    </row>
    <row r="172" spans="1:5">
      <c r="A172" s="1" t="s">
        <v>2115</v>
      </c>
      <c r="B172" s="1" t="str">
        <f t="shared" si="13"/>
        <v>na</v>
      </c>
      <c r="C172" s="1" t="str">
        <f t="shared" si="14"/>
        <v>a</v>
      </c>
      <c r="E172" s="1" t="str">
        <f t="shared" si="15"/>
        <v>nat</v>
      </c>
    </row>
    <row r="173" spans="1:5">
      <c r="A173" s="1" t="s">
        <v>2116</v>
      </c>
      <c r="B173" s="1" t="str">
        <f t="shared" si="13"/>
        <v>na</v>
      </c>
      <c r="C173" s="1" t="str">
        <f t="shared" si="14"/>
        <v>a</v>
      </c>
      <c r="E173" s="1" t="str">
        <f t="shared" si="15"/>
        <v>nat</v>
      </c>
    </row>
    <row r="174" spans="1:5">
      <c r="A174" s="1" t="s">
        <v>2226</v>
      </c>
      <c r="B174" s="1" t="str">
        <f t="shared" si="13"/>
        <v>na</v>
      </c>
      <c r="C174" s="1" t="str">
        <f t="shared" si="14"/>
        <v>a</v>
      </c>
      <c r="E174" s="1" t="str">
        <f t="shared" si="15"/>
        <v>nat</v>
      </c>
    </row>
    <row r="175" spans="1:5">
      <c r="A175" s="1" t="s">
        <v>2228</v>
      </c>
      <c r="B175" s="1" t="str">
        <f t="shared" si="13"/>
        <v>na</v>
      </c>
      <c r="C175" s="1" t="str">
        <f t="shared" si="14"/>
        <v>a</v>
      </c>
      <c r="E175" s="1" t="str">
        <f t="shared" si="15"/>
        <v>nat</v>
      </c>
    </row>
    <row r="176" spans="1:5">
      <c r="A176" s="1" t="s">
        <v>2230</v>
      </c>
      <c r="B176" s="1" t="str">
        <f t="shared" si="13"/>
        <v>na</v>
      </c>
      <c r="C176" s="1" t="str">
        <f t="shared" si="14"/>
        <v>a</v>
      </c>
      <c r="E176" s="1" t="str">
        <f t="shared" si="15"/>
        <v>nat</v>
      </c>
    </row>
    <row r="177" spans="1:5">
      <c r="A177" s="1" t="s">
        <v>2129</v>
      </c>
      <c r="B177" s="1" t="str">
        <f t="shared" si="13"/>
        <v>na</v>
      </c>
      <c r="C177" s="1" t="str">
        <f t="shared" si="14"/>
        <v>a</v>
      </c>
      <c r="E177" s="1" t="str">
        <f t="shared" si="15"/>
        <v>nat</v>
      </c>
    </row>
    <row r="178" spans="1:5">
      <c r="A178" s="1" t="s">
        <v>1583</v>
      </c>
      <c r="B178" s="1" t="str">
        <f t="shared" si="13"/>
        <v>oa</v>
      </c>
      <c r="C178" s="1" t="str">
        <f t="shared" si="14"/>
        <v>a</v>
      </c>
      <c r="E178" s="1" t="str">
        <f t="shared" si="15"/>
        <v>oa</v>
      </c>
    </row>
    <row r="179" spans="1:5">
      <c r="A179" s="1" t="s">
        <v>2138</v>
      </c>
      <c r="B179" s="1" t="str">
        <f t="shared" si="13"/>
        <v>oa</v>
      </c>
      <c r="C179" s="1" t="str">
        <f t="shared" si="14"/>
        <v>a</v>
      </c>
      <c r="E179" s="1" t="str">
        <f t="shared" si="15"/>
        <v xml:space="preserve">oa </v>
      </c>
    </row>
    <row r="180" spans="1:5">
      <c r="A180" s="1" t="s">
        <v>2137</v>
      </c>
      <c r="B180" s="1" t="str">
        <f t="shared" si="13"/>
        <v>oa</v>
      </c>
      <c r="C180" s="1" t="str">
        <f t="shared" si="14"/>
        <v>a</v>
      </c>
      <c r="E180" s="1" t="str">
        <f t="shared" si="15"/>
        <v xml:space="preserve">oa </v>
      </c>
    </row>
    <row r="181" spans="1:5">
      <c r="A181" s="1" t="s">
        <v>2252</v>
      </c>
      <c r="B181" s="1" t="str">
        <f t="shared" si="13"/>
        <v>oa</v>
      </c>
      <c r="C181" s="1" t="str">
        <f t="shared" si="14"/>
        <v>a</v>
      </c>
      <c r="E181" s="1" t="str">
        <f t="shared" si="15"/>
        <v xml:space="preserve">oa </v>
      </c>
    </row>
    <row r="182" spans="1:5">
      <c r="A182" s="1" t="s">
        <v>2132</v>
      </c>
      <c r="B182" s="1" t="str">
        <f t="shared" si="13"/>
        <v>pa</v>
      </c>
      <c r="C182" s="1" t="str">
        <f t="shared" si="14"/>
        <v>a</v>
      </c>
      <c r="E182" s="1" t="str">
        <f t="shared" si="15"/>
        <v>pas</v>
      </c>
    </row>
    <row r="183" spans="1:5">
      <c r="A183" s="1" t="s">
        <v>2249</v>
      </c>
      <c r="B183" s="1" t="str">
        <f t="shared" si="13"/>
        <v>ra</v>
      </c>
      <c r="C183" s="1" t="str">
        <f t="shared" si="14"/>
        <v>a</v>
      </c>
      <c r="E183" s="1" t="str">
        <f t="shared" si="15"/>
        <v>rab</v>
      </c>
    </row>
    <row r="184" spans="1:5">
      <c r="A184" s="1" t="s">
        <v>2259</v>
      </c>
      <c r="B184" s="1" t="str">
        <f t="shared" si="13"/>
        <v>ra</v>
      </c>
      <c r="C184" s="1" t="str">
        <f t="shared" si="14"/>
        <v>a</v>
      </c>
      <c r="E184" s="1" t="str">
        <f t="shared" si="15"/>
        <v>ran</v>
      </c>
    </row>
    <row r="185" spans="1:5">
      <c r="A185" s="1" t="s">
        <v>1298</v>
      </c>
      <c r="B185" s="1" t="str">
        <f t="shared" si="13"/>
        <v>sa</v>
      </c>
      <c r="C185" s="1" t="str">
        <f t="shared" si="14"/>
        <v>a</v>
      </c>
      <c r="E185" s="1" t="str">
        <f t="shared" si="15"/>
        <v>saa</v>
      </c>
    </row>
    <row r="186" spans="1:5">
      <c r="A186" s="1" t="s">
        <v>2295</v>
      </c>
      <c r="B186" s="1" t="str">
        <f t="shared" si="13"/>
        <v>sa</v>
      </c>
      <c r="C186" s="1" t="str">
        <f t="shared" si="14"/>
        <v>a</v>
      </c>
      <c r="E186" s="1" t="str">
        <f t="shared" si="15"/>
        <v>saa</v>
      </c>
    </row>
    <row r="187" spans="1:5">
      <c r="A187" s="1" t="s">
        <v>2234</v>
      </c>
      <c r="B187" s="1" t="str">
        <f t="shared" si="13"/>
        <v>sa</v>
      </c>
      <c r="C187" s="1" t="str">
        <f t="shared" si="14"/>
        <v>a</v>
      </c>
      <c r="E187" s="1" t="str">
        <f t="shared" si="15"/>
        <v>saa</v>
      </c>
    </row>
    <row r="188" spans="1:5">
      <c r="A188" s="1" t="s">
        <v>2183</v>
      </c>
      <c r="B188" s="1" t="str">
        <f t="shared" si="13"/>
        <v>sa</v>
      </c>
      <c r="C188" s="1" t="str">
        <f t="shared" si="14"/>
        <v>a</v>
      </c>
      <c r="E188" s="1" t="str">
        <f t="shared" si="15"/>
        <v>sam</v>
      </c>
    </row>
    <row r="189" spans="1:5">
      <c r="A189" s="1" t="s">
        <v>2324</v>
      </c>
      <c r="B189" s="1" t="str">
        <f t="shared" si="13"/>
        <v>ta</v>
      </c>
      <c r="C189" s="1" t="str">
        <f t="shared" si="14"/>
        <v>a</v>
      </c>
      <c r="E189" s="1" t="str">
        <f t="shared" si="15"/>
        <v>ta-</v>
      </c>
    </row>
    <row r="190" spans="1:5">
      <c r="A190" s="1" t="s">
        <v>2265</v>
      </c>
      <c r="B190" s="1" t="str">
        <f t="shared" si="13"/>
        <v>ta</v>
      </c>
      <c r="C190" s="1" t="str">
        <f t="shared" si="14"/>
        <v>a</v>
      </c>
      <c r="E190" s="1" t="str">
        <f t="shared" si="15"/>
        <v>tat</v>
      </c>
    </row>
    <row r="191" spans="1:5">
      <c r="A191" s="1" t="s">
        <v>2139</v>
      </c>
      <c r="B191" s="1" t="str">
        <f t="shared" si="13"/>
        <v>be</v>
      </c>
      <c r="C191" s="1" t="str">
        <f t="shared" si="14"/>
        <v>e</v>
      </c>
      <c r="E191" s="1" t="str">
        <f t="shared" si="15"/>
        <v>bes</v>
      </c>
    </row>
    <row r="192" spans="1:5">
      <c r="A192" s="1" t="s">
        <v>2277</v>
      </c>
      <c r="B192" s="1" t="str">
        <f t="shared" si="13"/>
        <v>be</v>
      </c>
      <c r="C192" s="1" t="str">
        <f t="shared" si="14"/>
        <v>e</v>
      </c>
      <c r="E192" s="1" t="str">
        <f t="shared" si="15"/>
        <v>bes</v>
      </c>
    </row>
    <row r="193" spans="1:5">
      <c r="A193" s="1" t="s">
        <v>2103</v>
      </c>
      <c r="B193" s="1" t="str">
        <f t="shared" si="13"/>
        <v>ee</v>
      </c>
      <c r="C193" s="1" t="str">
        <f t="shared" si="14"/>
        <v>e</v>
      </c>
      <c r="E193" s="1" t="str">
        <f t="shared" si="15"/>
        <v xml:space="preserve">ee </v>
      </c>
    </row>
    <row r="194" spans="1:5">
      <c r="A194" s="1" t="s">
        <v>2276</v>
      </c>
      <c r="B194" s="1" t="str">
        <f t="shared" si="13"/>
        <v>he</v>
      </c>
      <c r="C194" s="1" t="str">
        <f t="shared" si="14"/>
        <v>e</v>
      </c>
      <c r="E194" s="1" t="str">
        <f t="shared" si="15"/>
        <v xml:space="preserve">he </v>
      </c>
    </row>
    <row r="195" spans="1:5">
      <c r="A195" s="1" t="s">
        <v>2303</v>
      </c>
      <c r="B195" s="1" t="str">
        <f t="shared" si="13"/>
        <v>he</v>
      </c>
      <c r="C195" s="1" t="str">
        <f t="shared" si="14"/>
        <v>e</v>
      </c>
      <c r="E195" s="1" t="str">
        <f t="shared" si="15"/>
        <v xml:space="preserve">he </v>
      </c>
    </row>
    <row r="196" spans="1:5">
      <c r="A196" s="1" t="s">
        <v>2266</v>
      </c>
      <c r="B196" s="1" t="str">
        <f t="shared" si="13"/>
        <v>he</v>
      </c>
      <c r="C196" s="1" t="str">
        <f t="shared" si="14"/>
        <v>e</v>
      </c>
      <c r="E196" s="1" t="str">
        <f t="shared" si="15"/>
        <v xml:space="preserve">he </v>
      </c>
    </row>
    <row r="197" spans="1:5">
      <c r="A197" s="1" t="s">
        <v>2284</v>
      </c>
      <c r="B197" s="1" t="str">
        <f t="shared" si="13"/>
        <v>he</v>
      </c>
      <c r="C197" s="1" t="str">
        <f t="shared" si="14"/>
        <v>e</v>
      </c>
      <c r="E197" s="1" t="str">
        <f t="shared" si="15"/>
        <v xml:space="preserve">he </v>
      </c>
    </row>
    <row r="198" spans="1:5">
      <c r="A198" s="1" t="s">
        <v>2302</v>
      </c>
      <c r="B198" s="1" t="str">
        <f t="shared" si="13"/>
        <v>he</v>
      </c>
      <c r="C198" s="1" t="str">
        <f t="shared" si="14"/>
        <v>e</v>
      </c>
      <c r="E198" s="1" t="str">
        <f t="shared" si="15"/>
        <v xml:space="preserve">he </v>
      </c>
    </row>
    <row r="199" spans="1:5">
      <c r="A199" s="1" t="s">
        <v>2299</v>
      </c>
      <c r="B199" s="1" t="str">
        <f t="shared" si="13"/>
        <v>Me</v>
      </c>
      <c r="C199" s="1" t="str">
        <f t="shared" si="14"/>
        <v>e</v>
      </c>
      <c r="E199" s="1" t="str">
        <f t="shared" si="15"/>
        <v>Mel</v>
      </c>
    </row>
    <row r="200" spans="1:5">
      <c r="A200" s="1" t="s">
        <v>2251</v>
      </c>
      <c r="B200" s="1" t="str">
        <f t="shared" si="13"/>
        <v>ne</v>
      </c>
      <c r="C200" s="1" t="str">
        <f t="shared" si="14"/>
        <v>e</v>
      </c>
      <c r="E200" s="1" t="str">
        <f t="shared" si="15"/>
        <v>neh</v>
      </c>
    </row>
    <row r="201" spans="1:5">
      <c r="A201" s="1" t="s">
        <v>2242</v>
      </c>
      <c r="B201" s="1" t="str">
        <f t="shared" si="13"/>
        <v>ne</v>
      </c>
      <c r="C201" s="1" t="str">
        <f t="shared" si="14"/>
        <v>e</v>
      </c>
      <c r="E201" s="1" t="str">
        <f t="shared" si="15"/>
        <v>nek</v>
      </c>
    </row>
    <row r="202" spans="1:5">
      <c r="A202" s="1" t="s">
        <v>2151</v>
      </c>
      <c r="B202" s="1" t="str">
        <f t="shared" si="13"/>
        <v>ne</v>
      </c>
      <c r="C202" s="1" t="str">
        <f t="shared" si="14"/>
        <v>e</v>
      </c>
      <c r="E202" s="1" t="str">
        <f t="shared" si="15"/>
        <v>neq</v>
      </c>
    </row>
    <row r="203" spans="1:5">
      <c r="A203" s="1" t="s">
        <v>2152</v>
      </c>
      <c r="B203" s="1" t="str">
        <f t="shared" si="13"/>
        <v>ne</v>
      </c>
      <c r="C203" s="1" t="str">
        <f t="shared" si="14"/>
        <v>e</v>
      </c>
      <c r="E203" s="1" t="str">
        <f t="shared" si="15"/>
        <v>neq</v>
      </c>
    </row>
    <row r="204" spans="1:5">
      <c r="A204" s="1" t="s">
        <v>2280</v>
      </c>
      <c r="B204" s="1" t="str">
        <f t="shared" si="13"/>
        <v>ne</v>
      </c>
      <c r="C204" s="1" t="str">
        <f t="shared" si="14"/>
        <v>e</v>
      </c>
      <c r="E204" s="1" t="str">
        <f t="shared" si="15"/>
        <v>neq</v>
      </c>
    </row>
    <row r="205" spans="1:5">
      <c r="A205" s="1" t="s">
        <v>2149</v>
      </c>
      <c r="B205" s="1" t="str">
        <f t="shared" si="13"/>
        <v>ne</v>
      </c>
      <c r="C205" s="1" t="str">
        <f t="shared" si="14"/>
        <v>e</v>
      </c>
      <c r="E205" s="1" t="str">
        <f t="shared" si="15"/>
        <v>neq</v>
      </c>
    </row>
    <row r="206" spans="1:5">
      <c r="A206" s="1" t="s">
        <v>2135</v>
      </c>
      <c r="B206" s="1" t="str">
        <f t="shared" si="13"/>
        <v>oe</v>
      </c>
      <c r="C206" s="1" t="str">
        <f t="shared" si="14"/>
        <v>e</v>
      </c>
      <c r="E206" s="1" t="str">
        <f t="shared" si="15"/>
        <v xml:space="preserve">oe </v>
      </c>
    </row>
    <row r="207" spans="1:5">
      <c r="A207" s="1" t="s">
        <v>2133</v>
      </c>
      <c r="B207" s="1" t="str">
        <f t="shared" si="13"/>
        <v>oe</v>
      </c>
      <c r="C207" s="1" t="str">
        <f t="shared" si="14"/>
        <v>e</v>
      </c>
      <c r="E207" s="1" t="str">
        <f t="shared" si="15"/>
        <v xml:space="preserve">oe </v>
      </c>
    </row>
    <row r="208" spans="1:5">
      <c r="A208" s="1" t="s">
        <v>2250</v>
      </c>
      <c r="B208" s="1" t="str">
        <f t="shared" si="13"/>
        <v>oe</v>
      </c>
      <c r="C208" s="1" t="str">
        <f t="shared" si="14"/>
        <v>e</v>
      </c>
      <c r="E208" s="1" t="str">
        <f t="shared" si="15"/>
        <v xml:space="preserve">oe </v>
      </c>
    </row>
    <row r="209" spans="1:5">
      <c r="A209" s="1" t="s">
        <v>2134</v>
      </c>
      <c r="B209" s="1" t="str">
        <f t="shared" si="13"/>
        <v>oe</v>
      </c>
      <c r="C209" s="1" t="str">
        <f t="shared" si="14"/>
        <v>e</v>
      </c>
      <c r="E209" s="1" t="str">
        <f t="shared" si="15"/>
        <v xml:space="preserve">oe </v>
      </c>
    </row>
    <row r="210" spans="1:5">
      <c r="A210" s="1" t="s">
        <v>2287</v>
      </c>
      <c r="B210" s="1" t="str">
        <f t="shared" si="13"/>
        <v>pe</v>
      </c>
      <c r="C210" s="1" t="str">
        <f t="shared" si="14"/>
        <v>e</v>
      </c>
      <c r="E210" s="1" t="str">
        <f t="shared" si="15"/>
        <v>pet</v>
      </c>
    </row>
    <row r="211" spans="1:5">
      <c r="A211" s="1" t="s">
        <v>2179</v>
      </c>
      <c r="B211" s="1" t="str">
        <f t="shared" si="13"/>
        <v>re</v>
      </c>
      <c r="C211" s="1" t="str">
        <f t="shared" si="14"/>
        <v>e</v>
      </c>
      <c r="E211" s="1" t="str">
        <f t="shared" si="15"/>
        <v>ren</v>
      </c>
    </row>
    <row r="212" spans="1:5">
      <c r="A212" s="1" t="s">
        <v>1193</v>
      </c>
      <c r="B212" s="1" t="str">
        <f t="shared" si="13"/>
        <v>re</v>
      </c>
      <c r="C212" s="1" t="str">
        <f t="shared" si="14"/>
        <v>e</v>
      </c>
      <c r="E212" s="1" t="str">
        <f t="shared" si="15"/>
        <v>req</v>
      </c>
    </row>
    <row r="213" spans="1:5">
      <c r="A213" s="1" t="s">
        <v>2094</v>
      </c>
      <c r="B213" s="1" t="str">
        <f t="shared" si="13"/>
        <v>re</v>
      </c>
      <c r="C213" s="1" t="str">
        <f t="shared" si="14"/>
        <v>e</v>
      </c>
      <c r="E213" s="1" t="str">
        <f t="shared" si="15"/>
        <v>req</v>
      </c>
    </row>
    <row r="214" spans="1:5">
      <c r="A214" s="1" t="s">
        <v>2255</v>
      </c>
      <c r="B214" s="1" t="str">
        <f t="shared" si="13"/>
        <v>re</v>
      </c>
      <c r="C214" s="1" t="str">
        <f t="shared" si="14"/>
        <v>e</v>
      </c>
      <c r="E214" s="1" t="str">
        <f t="shared" si="15"/>
        <v>req</v>
      </c>
    </row>
    <row r="215" spans="1:5">
      <c r="A215" s="1" t="s">
        <v>2263</v>
      </c>
      <c r="B215" s="1" t="str">
        <f t="shared" si="13"/>
        <v>re</v>
      </c>
      <c r="C215" s="1" t="str">
        <f t="shared" si="14"/>
        <v>e</v>
      </c>
      <c r="E215" s="1" t="str">
        <f t="shared" si="15"/>
        <v>req</v>
      </c>
    </row>
    <row r="216" spans="1:5">
      <c r="A216" s="1" t="s">
        <v>2166</v>
      </c>
      <c r="B216" s="1" t="str">
        <f t="shared" si="13"/>
        <v>re</v>
      </c>
      <c r="C216" s="1" t="str">
        <f t="shared" si="14"/>
        <v>e</v>
      </c>
      <c r="E216" s="1" t="str">
        <f t="shared" si="15"/>
        <v>req</v>
      </c>
    </row>
    <row r="217" spans="1:5">
      <c r="A217" s="1" t="s">
        <v>2176</v>
      </c>
      <c r="B217" s="1" t="str">
        <f t="shared" si="13"/>
        <v>re</v>
      </c>
      <c r="C217" s="1" t="str">
        <f t="shared" si="14"/>
        <v>e</v>
      </c>
      <c r="E217" s="1" t="str">
        <f t="shared" si="15"/>
        <v>req</v>
      </c>
    </row>
    <row r="218" spans="1:5">
      <c r="A218" s="1" t="s">
        <v>2177</v>
      </c>
      <c r="B218" s="1" t="str">
        <f t="shared" si="13"/>
        <v>re</v>
      </c>
      <c r="C218" s="1" t="str">
        <f t="shared" si="14"/>
        <v>e</v>
      </c>
      <c r="E218" s="1" t="str">
        <f t="shared" si="15"/>
        <v>req</v>
      </c>
    </row>
    <row r="219" spans="1:5">
      <c r="A219" s="1" t="s">
        <v>2174</v>
      </c>
      <c r="B219" s="1" t="str">
        <f t="shared" si="13"/>
        <v>re</v>
      </c>
      <c r="C219" s="1" t="str">
        <f t="shared" si="14"/>
        <v>e</v>
      </c>
      <c r="E219" s="1" t="str">
        <f t="shared" si="15"/>
        <v>req</v>
      </c>
    </row>
    <row r="220" spans="1:5">
      <c r="A220" s="1" t="s">
        <v>2278</v>
      </c>
      <c r="B220" s="1" t="str">
        <f t="shared" si="13"/>
        <v>re</v>
      </c>
      <c r="C220" s="1" t="str">
        <f t="shared" si="14"/>
        <v>e</v>
      </c>
      <c r="E220" s="1" t="str">
        <f t="shared" si="15"/>
        <v>req</v>
      </c>
    </row>
    <row r="221" spans="1:5">
      <c r="A221" s="1" t="s">
        <v>2310</v>
      </c>
      <c r="B221" s="1" t="str">
        <f t="shared" si="13"/>
        <v>re</v>
      </c>
      <c r="C221" s="1" t="str">
        <f t="shared" si="14"/>
        <v>e</v>
      </c>
      <c r="E221" s="1" t="str">
        <f t="shared" si="15"/>
        <v>req</v>
      </c>
    </row>
    <row r="222" spans="1:5">
      <c r="A222" s="1" t="s">
        <v>1180</v>
      </c>
      <c r="B222" s="1" t="str">
        <f t="shared" si="13"/>
        <v>re</v>
      </c>
      <c r="C222" s="1" t="str">
        <f t="shared" si="14"/>
        <v>e</v>
      </c>
      <c r="E222" s="1" t="str">
        <f t="shared" si="15"/>
        <v>req</v>
      </c>
    </row>
    <row r="223" spans="1:5">
      <c r="A223" s="1" t="s">
        <v>2194</v>
      </c>
      <c r="B223" s="1" t="str">
        <f t="shared" si="13"/>
        <v>re</v>
      </c>
      <c r="C223" s="1" t="str">
        <f t="shared" si="14"/>
        <v>e</v>
      </c>
      <c r="E223" s="1" t="str">
        <f t="shared" si="15"/>
        <v>req</v>
      </c>
    </row>
    <row r="224" spans="1:5">
      <c r="A224" s="1" t="s">
        <v>2097</v>
      </c>
      <c r="B224" s="1" t="str">
        <f t="shared" ref="B224:B287" si="16">LEFT(A224,2)</f>
        <v>se</v>
      </c>
      <c r="C224" s="1" t="str">
        <f t="shared" ref="C224:C287" si="17">RIGHT(B224,1)</f>
        <v>e</v>
      </c>
      <c r="E224" s="1" t="str">
        <f t="shared" ref="E224:E287" si="18">LEFT(A224,3)</f>
        <v>seo</v>
      </c>
    </row>
    <row r="225" spans="1:5">
      <c r="A225" s="1" t="s">
        <v>2096</v>
      </c>
      <c r="B225" s="1" t="str">
        <f t="shared" si="16"/>
        <v>se</v>
      </c>
      <c r="C225" s="1" t="str">
        <f t="shared" si="17"/>
        <v>e</v>
      </c>
      <c r="E225" s="1" t="str">
        <f t="shared" si="18"/>
        <v>seo</v>
      </c>
    </row>
    <row r="226" spans="1:5">
      <c r="A226" s="1" t="s">
        <v>12</v>
      </c>
      <c r="B226" s="1" t="str">
        <f t="shared" si="16"/>
        <v>te</v>
      </c>
      <c r="C226" s="1" t="str">
        <f t="shared" si="17"/>
        <v>e</v>
      </c>
      <c r="E226" s="1" t="str">
        <f t="shared" si="18"/>
        <v>te</v>
      </c>
    </row>
    <row r="227" spans="1:5">
      <c r="A227" s="1" t="s">
        <v>2272</v>
      </c>
      <c r="B227" s="1" t="str">
        <f t="shared" si="16"/>
        <v>te</v>
      </c>
      <c r="C227" s="1" t="str">
        <f t="shared" si="17"/>
        <v>e</v>
      </c>
      <c r="E227" s="1" t="str">
        <f t="shared" si="18"/>
        <v xml:space="preserve">te </v>
      </c>
    </row>
    <row r="228" spans="1:5">
      <c r="A228" s="1" t="s">
        <v>2292</v>
      </c>
      <c r="B228" s="1" t="str">
        <f t="shared" si="16"/>
        <v>te</v>
      </c>
      <c r="C228" s="1" t="str">
        <f t="shared" si="17"/>
        <v>e</v>
      </c>
      <c r="E228" s="1" t="str">
        <f t="shared" si="18"/>
        <v xml:space="preserve">te </v>
      </c>
    </row>
    <row r="229" spans="1:5">
      <c r="A229" s="1" t="s">
        <v>2222</v>
      </c>
      <c r="B229" s="1" t="str">
        <f t="shared" si="16"/>
        <v>te</v>
      </c>
      <c r="C229" s="1" t="str">
        <f t="shared" si="17"/>
        <v>e</v>
      </c>
      <c r="E229" s="1" t="str">
        <f t="shared" si="18"/>
        <v xml:space="preserve">te </v>
      </c>
    </row>
    <row r="230" spans="1:5">
      <c r="A230" s="1" t="s">
        <v>2245</v>
      </c>
      <c r="B230" s="1" t="str">
        <f t="shared" si="16"/>
        <v>te</v>
      </c>
      <c r="C230" s="1" t="str">
        <f t="shared" si="17"/>
        <v>e</v>
      </c>
      <c r="E230" s="1" t="str">
        <f t="shared" si="18"/>
        <v xml:space="preserve">te </v>
      </c>
    </row>
    <row r="231" spans="1:5">
      <c r="A231" s="1" t="s">
        <v>2102</v>
      </c>
      <c r="B231" s="1" t="str">
        <f t="shared" si="16"/>
        <v>te</v>
      </c>
      <c r="C231" s="1" t="str">
        <f t="shared" si="17"/>
        <v>e</v>
      </c>
      <c r="E231" s="1" t="str">
        <f t="shared" si="18"/>
        <v>ter</v>
      </c>
    </row>
    <row r="232" spans="1:5">
      <c r="A232" s="1" t="s">
        <v>2314</v>
      </c>
      <c r="B232" s="1" t="str">
        <f t="shared" si="16"/>
        <v>ai</v>
      </c>
      <c r="C232" s="1" t="str">
        <f t="shared" si="17"/>
        <v>i</v>
      </c>
      <c r="E232" s="1" t="str">
        <f t="shared" si="18"/>
        <v>aiq</v>
      </c>
    </row>
    <row r="233" spans="1:5">
      <c r="A233" s="1" t="s">
        <v>2156</v>
      </c>
      <c r="B233" s="1" t="str">
        <f t="shared" si="16"/>
        <v>bi</v>
      </c>
      <c r="C233" s="1" t="str">
        <f t="shared" si="17"/>
        <v>i</v>
      </c>
      <c r="E233" s="1" t="str">
        <f t="shared" si="18"/>
        <v>bia</v>
      </c>
    </row>
    <row r="234" spans="1:5">
      <c r="A234" s="1" t="s">
        <v>2155</v>
      </c>
      <c r="B234" s="1" t="str">
        <f t="shared" si="16"/>
        <v>bi</v>
      </c>
      <c r="C234" s="1" t="str">
        <f t="shared" si="17"/>
        <v>i</v>
      </c>
      <c r="E234" s="1" t="str">
        <f t="shared" si="18"/>
        <v>bia</v>
      </c>
    </row>
    <row r="235" spans="1:5">
      <c r="A235" s="1" t="s">
        <v>2306</v>
      </c>
      <c r="B235" s="1" t="str">
        <f t="shared" si="16"/>
        <v>bi</v>
      </c>
      <c r="C235" s="1" t="str">
        <f t="shared" si="17"/>
        <v>i</v>
      </c>
      <c r="E235" s="1" t="str">
        <f t="shared" si="18"/>
        <v>bij</v>
      </c>
    </row>
    <row r="236" spans="1:5">
      <c r="A236" s="1" t="s">
        <v>2271</v>
      </c>
      <c r="B236" s="1" t="str">
        <f t="shared" si="16"/>
        <v>hi</v>
      </c>
      <c r="C236" s="1" t="str">
        <f t="shared" si="17"/>
        <v>i</v>
      </c>
      <c r="E236" s="1" t="str">
        <f t="shared" si="18"/>
        <v xml:space="preserve">hi </v>
      </c>
    </row>
    <row r="237" spans="1:5">
      <c r="A237" s="1" t="s">
        <v>2153</v>
      </c>
      <c r="B237" s="1" t="str">
        <f t="shared" si="16"/>
        <v>hi</v>
      </c>
      <c r="C237" s="1" t="str">
        <f t="shared" si="17"/>
        <v>i</v>
      </c>
      <c r="E237" s="1" t="str">
        <f t="shared" si="18"/>
        <v xml:space="preserve">hi </v>
      </c>
    </row>
    <row r="238" spans="1:5">
      <c r="A238" s="1" t="s">
        <v>2127</v>
      </c>
      <c r="B238" s="1" t="str">
        <f t="shared" si="16"/>
        <v>hi</v>
      </c>
      <c r="C238" s="1" t="str">
        <f t="shared" si="17"/>
        <v>i</v>
      </c>
      <c r="E238" s="1" t="str">
        <f t="shared" si="18"/>
        <v xml:space="preserve">hi </v>
      </c>
    </row>
    <row r="239" spans="1:5">
      <c r="A239" s="1" t="s">
        <v>2192</v>
      </c>
      <c r="B239" s="1" t="str">
        <f t="shared" si="16"/>
        <v>hi</v>
      </c>
      <c r="C239" s="1" t="str">
        <f t="shared" si="17"/>
        <v>i</v>
      </c>
      <c r="E239" s="1" t="str">
        <f t="shared" si="18"/>
        <v>hit</v>
      </c>
    </row>
    <row r="240" spans="1:5">
      <c r="A240" s="1" t="s">
        <v>2165</v>
      </c>
      <c r="B240" s="1" t="str">
        <f t="shared" si="16"/>
        <v>hi</v>
      </c>
      <c r="C240" s="1" t="str">
        <f t="shared" si="17"/>
        <v>i</v>
      </c>
      <c r="E240" s="1" t="str">
        <f t="shared" si="18"/>
        <v>hit</v>
      </c>
    </row>
    <row r="241" spans="1:5">
      <c r="A241" s="1" t="s">
        <v>2109</v>
      </c>
      <c r="B241" s="1" t="str">
        <f t="shared" si="16"/>
        <v>hi</v>
      </c>
      <c r="C241" s="1" t="str">
        <f t="shared" si="17"/>
        <v>i</v>
      </c>
      <c r="E241" s="1" t="str">
        <f t="shared" si="18"/>
        <v>hit</v>
      </c>
    </row>
    <row r="242" spans="1:5">
      <c r="A242" s="1" t="s">
        <v>1689</v>
      </c>
      <c r="B242" s="1" t="str">
        <f t="shared" si="16"/>
        <v>ki</v>
      </c>
      <c r="C242" s="1" t="str">
        <f t="shared" si="17"/>
        <v>i</v>
      </c>
      <c r="E242" s="1" t="str">
        <f t="shared" si="18"/>
        <v>ki</v>
      </c>
    </row>
    <row r="243" spans="1:5">
      <c r="A243" s="1" t="s">
        <v>2147</v>
      </c>
      <c r="B243" s="1" t="str">
        <f t="shared" si="16"/>
        <v>ki</v>
      </c>
      <c r="C243" s="1" t="str">
        <f t="shared" si="17"/>
        <v>i</v>
      </c>
      <c r="E243" s="1" t="str">
        <f t="shared" si="18"/>
        <v xml:space="preserve">ki </v>
      </c>
    </row>
    <row r="244" spans="1:5">
      <c r="A244" s="1" t="s">
        <v>2126</v>
      </c>
      <c r="B244" s="1" t="str">
        <f t="shared" si="16"/>
        <v>ki</v>
      </c>
      <c r="C244" s="1" t="str">
        <f t="shared" si="17"/>
        <v>i</v>
      </c>
      <c r="E244" s="1" t="str">
        <f t="shared" si="18"/>
        <v xml:space="preserve">ki </v>
      </c>
    </row>
    <row r="245" spans="1:5">
      <c r="A245" s="1" t="s">
        <v>2124</v>
      </c>
      <c r="B245" s="1" t="str">
        <f t="shared" si="16"/>
        <v>ki</v>
      </c>
      <c r="C245" s="1" t="str">
        <f t="shared" si="17"/>
        <v>i</v>
      </c>
      <c r="E245" s="1" t="str">
        <f t="shared" si="18"/>
        <v xml:space="preserve">ki </v>
      </c>
    </row>
    <row r="246" spans="1:5">
      <c r="A246" s="1" t="s">
        <v>2224</v>
      </c>
      <c r="B246" s="1" t="str">
        <f t="shared" si="16"/>
        <v>ki</v>
      </c>
      <c r="C246" s="1" t="str">
        <f t="shared" si="17"/>
        <v>i</v>
      </c>
      <c r="E246" s="1" t="str">
        <f t="shared" si="18"/>
        <v xml:space="preserve">ki </v>
      </c>
    </row>
    <row r="247" spans="1:5">
      <c r="A247" s="1" t="s">
        <v>2262</v>
      </c>
      <c r="B247" s="1" t="str">
        <f t="shared" si="16"/>
        <v>ki</v>
      </c>
      <c r="C247" s="1" t="str">
        <f t="shared" si="17"/>
        <v>i</v>
      </c>
      <c r="E247" s="1" t="str">
        <f t="shared" si="18"/>
        <v xml:space="preserve">ki </v>
      </c>
    </row>
    <row r="248" spans="1:5">
      <c r="A248" s="1" t="s">
        <v>2125</v>
      </c>
      <c r="B248" s="1" t="str">
        <f t="shared" si="16"/>
        <v>ki</v>
      </c>
      <c r="C248" s="1" t="str">
        <f t="shared" si="17"/>
        <v>i</v>
      </c>
      <c r="E248" s="1" t="str">
        <f t="shared" si="18"/>
        <v xml:space="preserve">ki </v>
      </c>
    </row>
    <row r="249" spans="1:5">
      <c r="A249" s="1" t="s">
        <v>1013</v>
      </c>
      <c r="B249" s="1" t="str">
        <f t="shared" si="16"/>
        <v>ki</v>
      </c>
      <c r="C249" s="1" t="str">
        <f t="shared" si="17"/>
        <v>i</v>
      </c>
      <c r="E249" s="1" t="str">
        <f t="shared" si="18"/>
        <v>kit</v>
      </c>
    </row>
    <row r="250" spans="1:5">
      <c r="A250" s="1" t="s">
        <v>1313</v>
      </c>
      <c r="B250" s="1" t="str">
        <f t="shared" si="16"/>
        <v>ki</v>
      </c>
      <c r="C250" s="1" t="str">
        <f t="shared" si="17"/>
        <v>i</v>
      </c>
      <c r="E250" s="1" t="str">
        <f t="shared" si="18"/>
        <v>kit</v>
      </c>
    </row>
    <row r="251" spans="1:5">
      <c r="A251" s="1" t="s">
        <v>2214</v>
      </c>
      <c r="B251" s="1" t="str">
        <f t="shared" si="16"/>
        <v>ki</v>
      </c>
      <c r="C251" s="1" t="str">
        <f t="shared" si="17"/>
        <v>i</v>
      </c>
      <c r="E251" s="1" t="str">
        <f t="shared" si="18"/>
        <v>kit</v>
      </c>
    </row>
    <row r="252" spans="1:5">
      <c r="A252" s="1" t="s">
        <v>2104</v>
      </c>
      <c r="B252" s="1" t="str">
        <f t="shared" si="16"/>
        <v>ki</v>
      </c>
      <c r="C252" s="1" t="str">
        <f t="shared" si="17"/>
        <v>i</v>
      </c>
      <c r="E252" s="1" t="str">
        <f t="shared" si="18"/>
        <v>kit</v>
      </c>
    </row>
    <row r="253" spans="1:5">
      <c r="A253" s="1" t="s">
        <v>2110</v>
      </c>
      <c r="B253" s="1" t="str">
        <f t="shared" si="16"/>
        <v>ki</v>
      </c>
      <c r="C253" s="1" t="str">
        <f t="shared" si="17"/>
        <v>i</v>
      </c>
      <c r="E253" s="1" t="str">
        <f t="shared" si="18"/>
        <v>kit</v>
      </c>
    </row>
    <row r="254" spans="1:5">
      <c r="A254" s="1" t="s">
        <v>2193</v>
      </c>
      <c r="B254" s="1" t="str">
        <f t="shared" si="16"/>
        <v>ki</v>
      </c>
      <c r="C254" s="1" t="str">
        <f t="shared" si="17"/>
        <v>i</v>
      </c>
      <c r="E254" s="1" t="str">
        <f t="shared" si="18"/>
        <v>kit</v>
      </c>
    </row>
    <row r="255" spans="1:5">
      <c r="A255" s="1" t="s">
        <v>2219</v>
      </c>
      <c r="B255" s="1" t="str">
        <f t="shared" si="16"/>
        <v>mi</v>
      </c>
      <c r="C255" s="1" t="str">
        <f t="shared" si="17"/>
        <v>i</v>
      </c>
      <c r="E255" s="1" t="str">
        <f t="shared" si="18"/>
        <v>mi-</v>
      </c>
    </row>
    <row r="256" spans="1:5">
      <c r="A256" s="1" t="s">
        <v>2227</v>
      </c>
      <c r="B256" s="1" t="str">
        <f t="shared" si="16"/>
        <v>ni</v>
      </c>
      <c r="C256" s="1" t="str">
        <f t="shared" si="17"/>
        <v>i</v>
      </c>
      <c r="E256" s="1" t="str">
        <f t="shared" si="18"/>
        <v>nim</v>
      </c>
    </row>
    <row r="257" spans="1:5">
      <c r="A257" s="1" t="s">
        <v>2312</v>
      </c>
      <c r="B257" s="1" t="str">
        <f t="shared" si="16"/>
        <v>ni</v>
      </c>
      <c r="C257" s="1" t="str">
        <f t="shared" si="17"/>
        <v>i</v>
      </c>
      <c r="E257" s="1" t="str">
        <f t="shared" si="18"/>
        <v>nim</v>
      </c>
    </row>
    <row r="258" spans="1:5">
      <c r="A258" s="1" t="s">
        <v>2229</v>
      </c>
      <c r="B258" s="1" t="str">
        <f t="shared" si="16"/>
        <v>ni</v>
      </c>
      <c r="C258" s="1" t="str">
        <f t="shared" si="17"/>
        <v>i</v>
      </c>
      <c r="E258" s="1" t="str">
        <f t="shared" si="18"/>
        <v>nim</v>
      </c>
    </row>
    <row r="259" spans="1:5">
      <c r="A259" s="1" t="s">
        <v>2231</v>
      </c>
      <c r="B259" s="1" t="str">
        <f t="shared" si="16"/>
        <v>ni</v>
      </c>
      <c r="C259" s="1" t="str">
        <f t="shared" si="17"/>
        <v>i</v>
      </c>
      <c r="E259" s="1" t="str">
        <f t="shared" si="18"/>
        <v>nim</v>
      </c>
    </row>
    <row r="260" spans="1:5">
      <c r="A260" s="1" t="s">
        <v>2130</v>
      </c>
      <c r="B260" s="1" t="str">
        <f t="shared" si="16"/>
        <v>ni</v>
      </c>
      <c r="C260" s="1" t="str">
        <f t="shared" si="17"/>
        <v>i</v>
      </c>
      <c r="E260" s="1" t="str">
        <f t="shared" si="18"/>
        <v>nim</v>
      </c>
    </row>
    <row r="261" spans="1:5">
      <c r="A261" s="1" t="s">
        <v>2211</v>
      </c>
      <c r="B261" s="1" t="str">
        <f t="shared" si="16"/>
        <v>pi</v>
      </c>
      <c r="C261" s="1" t="str">
        <f t="shared" si="17"/>
        <v>i</v>
      </c>
      <c r="E261" s="1" t="str">
        <f t="shared" si="18"/>
        <v>piu</v>
      </c>
    </row>
    <row r="262" spans="1:5">
      <c r="A262" s="1" t="s">
        <v>2105</v>
      </c>
      <c r="B262" s="1" t="str">
        <f t="shared" si="16"/>
        <v>ri</v>
      </c>
      <c r="C262" s="1" t="str">
        <f t="shared" si="17"/>
        <v>i</v>
      </c>
      <c r="E262" s="1" t="str">
        <f t="shared" si="18"/>
        <v>riq</v>
      </c>
    </row>
    <row r="263" spans="1:5">
      <c r="A263" s="1" t="s">
        <v>2106</v>
      </c>
      <c r="B263" s="1" t="str">
        <f t="shared" si="16"/>
        <v>ri</v>
      </c>
      <c r="C263" s="1" t="str">
        <f t="shared" si="17"/>
        <v>i</v>
      </c>
      <c r="E263" s="1" t="str">
        <f t="shared" si="18"/>
        <v>riq</v>
      </c>
    </row>
    <row r="264" spans="1:5">
      <c r="A264" s="1" t="s">
        <v>2108</v>
      </c>
      <c r="B264" s="1" t="str">
        <f t="shared" si="16"/>
        <v>ri</v>
      </c>
      <c r="C264" s="1" t="str">
        <f t="shared" si="17"/>
        <v>i</v>
      </c>
      <c r="E264" s="1" t="str">
        <f t="shared" si="18"/>
        <v>riq</v>
      </c>
    </row>
    <row r="265" spans="1:5">
      <c r="A265" s="1" t="s">
        <v>2131</v>
      </c>
      <c r="B265" s="1" t="str">
        <f t="shared" si="16"/>
        <v>si</v>
      </c>
      <c r="C265" s="1" t="str">
        <f t="shared" si="17"/>
        <v>i</v>
      </c>
      <c r="E265" s="1" t="str">
        <f t="shared" si="18"/>
        <v>sii</v>
      </c>
    </row>
    <row r="266" spans="1:5">
      <c r="A266" s="1" t="s">
        <v>2131</v>
      </c>
      <c r="B266" s="1" t="str">
        <f t="shared" si="16"/>
        <v>si</v>
      </c>
      <c r="C266" s="1" t="str">
        <f t="shared" si="17"/>
        <v>i</v>
      </c>
      <c r="E266" s="1" t="str">
        <f t="shared" si="18"/>
        <v>sii</v>
      </c>
    </row>
    <row r="267" spans="1:5">
      <c r="A267" s="1" t="s">
        <v>2240</v>
      </c>
      <c r="B267" s="1" t="str">
        <f t="shared" si="16"/>
        <v>si</v>
      </c>
      <c r="C267" s="1" t="str">
        <f t="shared" si="17"/>
        <v>i</v>
      </c>
      <c r="E267" s="1" t="str">
        <f t="shared" si="18"/>
        <v>sii</v>
      </c>
    </row>
    <row r="268" spans="1:5">
      <c r="A268" s="1" t="s">
        <v>1021</v>
      </c>
      <c r="B268" s="1" t="str">
        <f t="shared" si="16"/>
        <v>si</v>
      </c>
      <c r="C268" s="1" t="str">
        <f t="shared" si="17"/>
        <v>i</v>
      </c>
      <c r="E268" s="1" t="str">
        <f t="shared" si="18"/>
        <v>sin</v>
      </c>
    </row>
    <row r="269" spans="1:5">
      <c r="A269" s="1" t="s">
        <v>2261</v>
      </c>
      <c r="B269" s="1" t="str">
        <f t="shared" si="16"/>
        <v>si</v>
      </c>
      <c r="C269" s="1" t="str">
        <f t="shared" si="17"/>
        <v>i</v>
      </c>
      <c r="E269" s="1" t="str">
        <f t="shared" si="18"/>
        <v>sin</v>
      </c>
    </row>
    <row r="270" spans="1:5">
      <c r="A270" s="1" t="s">
        <v>2261</v>
      </c>
      <c r="B270" s="1" t="str">
        <f t="shared" si="16"/>
        <v>si</v>
      </c>
      <c r="C270" s="1" t="str">
        <f t="shared" si="17"/>
        <v>i</v>
      </c>
      <c r="E270" s="1" t="str">
        <f t="shared" si="18"/>
        <v>sin</v>
      </c>
    </row>
    <row r="271" spans="1:5">
      <c r="A271" s="1" t="s">
        <v>2160</v>
      </c>
      <c r="B271" s="1" t="str">
        <f t="shared" si="16"/>
        <v>si</v>
      </c>
      <c r="C271" s="1" t="str">
        <f t="shared" si="17"/>
        <v>i</v>
      </c>
      <c r="E271" s="1" t="str">
        <f t="shared" si="18"/>
        <v>sin</v>
      </c>
    </row>
    <row r="272" spans="1:5">
      <c r="A272" s="1" t="s">
        <v>2282</v>
      </c>
      <c r="B272" s="1" t="str">
        <f t="shared" si="16"/>
        <v>si</v>
      </c>
      <c r="C272" s="1" t="str">
        <f t="shared" si="17"/>
        <v>i</v>
      </c>
      <c r="E272" s="1" t="str">
        <f t="shared" si="18"/>
        <v>sin</v>
      </c>
    </row>
    <row r="273" spans="1:5">
      <c r="A273" s="1" t="s">
        <v>2269</v>
      </c>
      <c r="B273" s="1" t="str">
        <f t="shared" si="16"/>
        <v>si</v>
      </c>
      <c r="C273" s="1" t="str">
        <f t="shared" si="17"/>
        <v>i</v>
      </c>
      <c r="E273" s="1" t="str">
        <f t="shared" si="18"/>
        <v>sin</v>
      </c>
    </row>
    <row r="274" spans="1:5">
      <c r="A274" s="1" t="s">
        <v>2317</v>
      </c>
      <c r="B274" s="1" t="str">
        <f t="shared" si="16"/>
        <v>si</v>
      </c>
      <c r="C274" s="1" t="str">
        <f t="shared" si="17"/>
        <v>i</v>
      </c>
      <c r="E274" s="1" t="str">
        <f t="shared" si="18"/>
        <v>sin</v>
      </c>
    </row>
    <row r="275" spans="1:5">
      <c r="A275" s="1" t="s">
        <v>2318</v>
      </c>
      <c r="B275" s="1" t="str">
        <f t="shared" si="16"/>
        <v>si</v>
      </c>
      <c r="C275" s="1" t="str">
        <f t="shared" si="17"/>
        <v>i</v>
      </c>
      <c r="E275" s="1" t="str">
        <f t="shared" si="18"/>
        <v>sin</v>
      </c>
    </row>
    <row r="276" spans="1:5">
      <c r="A276" s="1" t="s">
        <v>2233</v>
      </c>
      <c r="B276" s="1" t="str">
        <f t="shared" si="16"/>
        <v>si</v>
      </c>
      <c r="C276" s="1" t="str">
        <f t="shared" si="17"/>
        <v>i</v>
      </c>
      <c r="E276" s="1" t="str">
        <f t="shared" si="18"/>
        <v>sin</v>
      </c>
    </row>
    <row r="277" spans="1:5">
      <c r="A277" s="1" t="s">
        <v>2297</v>
      </c>
      <c r="B277" s="1" t="str">
        <f t="shared" si="16"/>
        <v>si</v>
      </c>
      <c r="C277" s="1" t="str">
        <f t="shared" si="17"/>
        <v>i</v>
      </c>
      <c r="E277" s="1" t="str">
        <f t="shared" si="18"/>
        <v>sin</v>
      </c>
    </row>
    <row r="278" spans="1:5">
      <c r="A278" s="1" t="s">
        <v>2146</v>
      </c>
      <c r="B278" s="1" t="str">
        <f t="shared" si="16"/>
        <v>si</v>
      </c>
      <c r="C278" s="1" t="str">
        <f t="shared" si="17"/>
        <v>i</v>
      </c>
      <c r="E278" s="1" t="str">
        <f t="shared" si="18"/>
        <v>sin</v>
      </c>
    </row>
    <row r="279" spans="1:5">
      <c r="A279" s="1" t="s">
        <v>2321</v>
      </c>
      <c r="B279" s="1" t="str">
        <f t="shared" si="16"/>
        <v>si</v>
      </c>
      <c r="C279" s="1" t="str">
        <f t="shared" si="17"/>
        <v>i</v>
      </c>
      <c r="E279" s="1" t="str">
        <f t="shared" si="18"/>
        <v>sin</v>
      </c>
    </row>
    <row r="280" spans="1:5">
      <c r="A280" s="1" t="s">
        <v>2141</v>
      </c>
      <c r="B280" s="1" t="str">
        <f t="shared" si="16"/>
        <v>ti</v>
      </c>
      <c r="C280" s="1" t="str">
        <f t="shared" si="17"/>
        <v>i</v>
      </c>
      <c r="E280" s="1" t="str">
        <f t="shared" si="18"/>
        <v>tif</v>
      </c>
    </row>
    <row r="281" spans="1:5">
      <c r="A281" s="1" t="s">
        <v>2298</v>
      </c>
      <c r="B281" s="1" t="str">
        <f t="shared" si="16"/>
        <v>Ui</v>
      </c>
      <c r="C281" s="1" t="str">
        <f t="shared" si="17"/>
        <v>i</v>
      </c>
      <c r="E281" s="1" t="str">
        <f t="shared" si="18"/>
        <v>Uis</v>
      </c>
    </row>
    <row r="282" spans="1:5">
      <c r="A282" s="1" t="s">
        <v>2143</v>
      </c>
      <c r="B282" s="1" t="str">
        <f t="shared" si="16"/>
        <v>Ui</v>
      </c>
      <c r="C282" s="1" t="str">
        <f t="shared" si="17"/>
        <v>i</v>
      </c>
      <c r="E282" s="1" t="str">
        <f t="shared" si="18"/>
        <v>Uis</v>
      </c>
    </row>
    <row r="283" spans="1:5">
      <c r="A283" s="1" t="s">
        <v>2114</v>
      </c>
      <c r="B283" s="1" t="str">
        <f t="shared" si="16"/>
        <v>bo</v>
      </c>
      <c r="C283" s="1" t="str">
        <f t="shared" si="17"/>
        <v>o</v>
      </c>
      <c r="E283" s="1" t="str">
        <f t="shared" si="18"/>
        <v>boq</v>
      </c>
    </row>
    <row r="284" spans="1:5">
      <c r="A284" s="1" t="s">
        <v>2113</v>
      </c>
      <c r="B284" s="1" t="str">
        <f t="shared" si="16"/>
        <v>bo</v>
      </c>
      <c r="C284" s="1" t="str">
        <f t="shared" si="17"/>
        <v>o</v>
      </c>
      <c r="E284" s="1" t="str">
        <f t="shared" si="18"/>
        <v>boq</v>
      </c>
    </row>
    <row r="285" spans="1:5">
      <c r="A285" s="1" t="s">
        <v>2244</v>
      </c>
      <c r="B285" s="1" t="str">
        <f t="shared" si="16"/>
        <v>ho</v>
      </c>
      <c r="C285" s="1" t="str">
        <f t="shared" si="17"/>
        <v>o</v>
      </c>
      <c r="E285" s="1" t="str">
        <f t="shared" si="18"/>
        <v xml:space="preserve">ho </v>
      </c>
    </row>
    <row r="286" spans="1:5">
      <c r="A286" s="1" t="s">
        <v>1288</v>
      </c>
      <c r="B286" s="1" t="str">
        <f t="shared" si="16"/>
        <v>ko</v>
      </c>
      <c r="C286" s="1" t="str">
        <f t="shared" si="17"/>
        <v>o</v>
      </c>
      <c r="E286" s="1" t="str">
        <f t="shared" si="18"/>
        <v>ko</v>
      </c>
    </row>
    <row r="287" spans="1:5">
      <c r="A287" s="1" t="s">
        <v>1288</v>
      </c>
      <c r="B287" s="1" t="str">
        <f t="shared" si="16"/>
        <v>ko</v>
      </c>
      <c r="C287" s="1" t="str">
        <f t="shared" si="17"/>
        <v>o</v>
      </c>
      <c r="E287" s="1" t="str">
        <f t="shared" si="18"/>
        <v>ko</v>
      </c>
    </row>
    <row r="288" spans="1:5">
      <c r="A288" s="1" t="s">
        <v>1288</v>
      </c>
      <c r="B288" s="1" t="str">
        <f t="shared" ref="B288:B319" si="19">LEFT(A288,2)</f>
        <v>ko</v>
      </c>
      <c r="C288" s="1" t="str">
        <f t="shared" ref="C288:C319" si="20">RIGHT(B288,1)</f>
        <v>o</v>
      </c>
      <c r="E288" s="1" t="str">
        <f t="shared" ref="E288:E319" si="21">LEFT(A288,3)</f>
        <v>ko</v>
      </c>
    </row>
    <row r="289" spans="1:5">
      <c r="A289" s="1" t="s">
        <v>1288</v>
      </c>
      <c r="B289" s="1" t="str">
        <f t="shared" si="19"/>
        <v>ko</v>
      </c>
      <c r="C289" s="1" t="str">
        <f t="shared" si="20"/>
        <v>o</v>
      </c>
      <c r="E289" s="1" t="str">
        <f t="shared" si="21"/>
        <v>ko</v>
      </c>
    </row>
    <row r="290" spans="1:5">
      <c r="A290" s="1" t="s">
        <v>2197</v>
      </c>
      <c r="B290" s="1" t="str">
        <f t="shared" si="19"/>
        <v>ko</v>
      </c>
      <c r="C290" s="1" t="str">
        <f t="shared" si="20"/>
        <v>o</v>
      </c>
      <c r="E290" s="1" t="str">
        <f t="shared" si="21"/>
        <v xml:space="preserve">ko </v>
      </c>
    </row>
    <row r="291" spans="1:5">
      <c r="A291" s="1" t="s">
        <v>2220</v>
      </c>
      <c r="B291" s="1" t="str">
        <f t="shared" si="19"/>
        <v>ko</v>
      </c>
      <c r="C291" s="1" t="str">
        <f t="shared" si="20"/>
        <v>o</v>
      </c>
      <c r="E291" s="1" t="str">
        <f t="shared" si="21"/>
        <v xml:space="preserve">ko </v>
      </c>
    </row>
    <row r="292" spans="1:5">
      <c r="A292" s="1" t="s">
        <v>2140</v>
      </c>
      <c r="B292" s="1" t="str">
        <f t="shared" si="19"/>
        <v>ko</v>
      </c>
      <c r="C292" s="1" t="str">
        <f t="shared" si="20"/>
        <v>o</v>
      </c>
      <c r="E292" s="1" t="str">
        <f t="shared" si="21"/>
        <v xml:space="preserve">ko </v>
      </c>
    </row>
    <row r="293" spans="1:5">
      <c r="A293" s="1" t="s">
        <v>2112</v>
      </c>
      <c r="B293" s="1" t="str">
        <f t="shared" si="19"/>
        <v>ko</v>
      </c>
      <c r="C293" s="1" t="str">
        <f t="shared" si="20"/>
        <v>o</v>
      </c>
      <c r="E293" s="1" t="str">
        <f t="shared" si="21"/>
        <v>koa</v>
      </c>
    </row>
    <row r="294" spans="1:5">
      <c r="A294" s="1" t="s">
        <v>2186</v>
      </c>
      <c r="B294" s="1" t="str">
        <f t="shared" si="19"/>
        <v>Ko</v>
      </c>
      <c r="C294" s="1" t="str">
        <f t="shared" si="20"/>
        <v>o</v>
      </c>
      <c r="E294" s="1" t="str">
        <f t="shared" si="21"/>
        <v>Koo</v>
      </c>
    </row>
    <row r="295" spans="1:5">
      <c r="A295" s="1" t="s">
        <v>2188</v>
      </c>
      <c r="B295" s="1" t="str">
        <f t="shared" si="19"/>
        <v>no</v>
      </c>
      <c r="C295" s="1" t="str">
        <f t="shared" si="20"/>
        <v>o</v>
      </c>
      <c r="E295" s="1" t="str">
        <f t="shared" si="21"/>
        <v xml:space="preserve">no </v>
      </c>
    </row>
    <row r="296" spans="1:5">
      <c r="A296" s="1" t="s">
        <v>1816</v>
      </c>
      <c r="B296" s="1" t="str">
        <f t="shared" si="19"/>
        <v>no</v>
      </c>
      <c r="C296" s="1" t="str">
        <f t="shared" si="20"/>
        <v>o</v>
      </c>
      <c r="E296" s="1" t="str">
        <f t="shared" si="21"/>
        <v>noq</v>
      </c>
    </row>
    <row r="297" spans="1:5">
      <c r="A297" s="1" t="s">
        <v>2195</v>
      </c>
      <c r="B297" s="1" t="str">
        <f t="shared" si="19"/>
        <v>ro</v>
      </c>
      <c r="C297" s="1" t="str">
        <f t="shared" si="20"/>
        <v>o</v>
      </c>
      <c r="E297" s="1" t="str">
        <f t="shared" si="21"/>
        <v>roi</v>
      </c>
    </row>
    <row r="298" spans="1:5">
      <c r="A298" s="1" t="s">
        <v>2320</v>
      </c>
      <c r="B298" s="1" t="str">
        <f t="shared" si="19"/>
        <v>to</v>
      </c>
      <c r="C298" s="1" t="str">
        <f t="shared" si="20"/>
        <v>o</v>
      </c>
      <c r="E298" s="1" t="str">
        <f t="shared" si="21"/>
        <v>too</v>
      </c>
    </row>
    <row r="299" spans="1:5">
      <c r="A299" s="1" t="s">
        <v>2167</v>
      </c>
      <c r="B299" s="1" t="str">
        <f t="shared" si="19"/>
        <v>to</v>
      </c>
      <c r="C299" s="1" t="str">
        <f t="shared" si="20"/>
        <v>o</v>
      </c>
      <c r="E299" s="1" t="str">
        <f t="shared" si="21"/>
        <v>too</v>
      </c>
    </row>
    <row r="300" spans="1:5">
      <c r="A300" s="1" t="s">
        <v>2175</v>
      </c>
      <c r="B300" s="1" t="str">
        <f t="shared" si="19"/>
        <v>au</v>
      </c>
      <c r="C300" s="1" t="str">
        <f t="shared" si="20"/>
        <v>u</v>
      </c>
      <c r="E300" s="1" t="str">
        <f t="shared" si="21"/>
        <v xml:space="preserve">au </v>
      </c>
    </row>
    <row r="301" spans="1:5">
      <c r="A301" s="1" t="s">
        <v>2274</v>
      </c>
      <c r="B301" s="1" t="str">
        <f t="shared" si="19"/>
        <v>au</v>
      </c>
      <c r="C301" s="1" t="str">
        <f t="shared" si="20"/>
        <v>u</v>
      </c>
      <c r="E301" s="1" t="str">
        <f t="shared" si="21"/>
        <v xml:space="preserve">au </v>
      </c>
    </row>
    <row r="302" spans="1:5">
      <c r="A302" s="1" t="s">
        <v>2243</v>
      </c>
      <c r="B302" s="1" t="str">
        <f t="shared" si="19"/>
        <v>au</v>
      </c>
      <c r="C302" s="1" t="str">
        <f t="shared" si="20"/>
        <v>u</v>
      </c>
      <c r="E302" s="1" t="str">
        <f t="shared" si="21"/>
        <v xml:space="preserve">au </v>
      </c>
    </row>
    <row r="303" spans="1:5">
      <c r="A303" s="1" t="s">
        <v>2171</v>
      </c>
      <c r="B303" s="1" t="str">
        <f t="shared" si="19"/>
        <v>au</v>
      </c>
      <c r="C303" s="1" t="str">
        <f t="shared" si="20"/>
        <v>u</v>
      </c>
      <c r="E303" s="1" t="str">
        <f t="shared" si="21"/>
        <v xml:space="preserve">au </v>
      </c>
    </row>
    <row r="304" spans="1:5">
      <c r="A304" s="1" t="s">
        <v>2172</v>
      </c>
      <c r="B304" s="1" t="str">
        <f t="shared" si="19"/>
        <v>au</v>
      </c>
      <c r="C304" s="1" t="str">
        <f t="shared" si="20"/>
        <v>u</v>
      </c>
      <c r="E304" s="1" t="str">
        <f t="shared" si="21"/>
        <v>auh</v>
      </c>
    </row>
    <row r="305" spans="1:5">
      <c r="A305" s="1" t="s">
        <v>2273</v>
      </c>
      <c r="B305" s="1" t="str">
        <f t="shared" si="19"/>
        <v>du</v>
      </c>
      <c r="C305" s="1" t="str">
        <f t="shared" si="20"/>
        <v>u</v>
      </c>
      <c r="E305" s="1" t="str">
        <f t="shared" si="21"/>
        <v>dup</v>
      </c>
    </row>
    <row r="306" spans="1:5">
      <c r="A306" s="1" t="s">
        <v>2199</v>
      </c>
      <c r="B306" s="1" t="str">
        <f t="shared" si="19"/>
        <v>fu</v>
      </c>
      <c r="C306" s="1" t="str">
        <f t="shared" si="20"/>
        <v>u</v>
      </c>
      <c r="E306" s="1" t="str">
        <f t="shared" si="21"/>
        <v>fua</v>
      </c>
    </row>
    <row r="307" spans="1:5">
      <c r="A307" s="1" t="s">
        <v>2111</v>
      </c>
      <c r="B307" s="1" t="str">
        <f t="shared" si="19"/>
        <v>ku</v>
      </c>
      <c r="C307" s="1" t="str">
        <f t="shared" si="20"/>
        <v>u</v>
      </c>
      <c r="E307" s="1" t="str">
        <f t="shared" si="21"/>
        <v>kua</v>
      </c>
    </row>
    <row r="308" spans="1:5">
      <c r="A308" s="1" t="s">
        <v>1346</v>
      </c>
      <c r="B308" s="1" t="str">
        <f t="shared" si="19"/>
        <v>ku</v>
      </c>
      <c r="C308" s="1" t="str">
        <f t="shared" si="20"/>
        <v>u</v>
      </c>
      <c r="E308" s="1" t="str">
        <f t="shared" si="21"/>
        <v>kuu</v>
      </c>
    </row>
    <row r="309" spans="1:5">
      <c r="A309" s="1" t="s">
        <v>2289</v>
      </c>
      <c r="B309" s="1" t="str">
        <f t="shared" si="19"/>
        <v>ku</v>
      </c>
      <c r="C309" s="1" t="str">
        <f t="shared" si="20"/>
        <v>u</v>
      </c>
      <c r="E309" s="1" t="str">
        <f t="shared" si="21"/>
        <v>kuu</v>
      </c>
    </row>
    <row r="310" spans="1:5">
      <c r="A310" s="1" t="s">
        <v>2207</v>
      </c>
      <c r="B310" s="1" t="str">
        <f t="shared" si="19"/>
        <v>ku</v>
      </c>
      <c r="C310" s="1" t="str">
        <f t="shared" si="20"/>
        <v>u</v>
      </c>
      <c r="E310" s="1" t="str">
        <f t="shared" si="21"/>
        <v>kuu</v>
      </c>
    </row>
    <row r="311" spans="1:5">
      <c r="A311" s="1" t="s">
        <v>2223</v>
      </c>
      <c r="B311" s="1" t="str">
        <f t="shared" si="19"/>
        <v>mu</v>
      </c>
      <c r="C311" s="1" t="str">
        <f t="shared" si="20"/>
        <v>u</v>
      </c>
      <c r="E311" s="1" t="str">
        <f t="shared" si="21"/>
        <v>mu-</v>
      </c>
    </row>
    <row r="312" spans="1:5">
      <c r="A312" s="1" t="s">
        <v>1430</v>
      </c>
      <c r="B312" s="1" t="str">
        <f t="shared" si="19"/>
        <v>nu</v>
      </c>
      <c r="C312" s="1" t="str">
        <f t="shared" si="20"/>
        <v>u</v>
      </c>
      <c r="E312" s="1" t="str">
        <f t="shared" si="21"/>
        <v>nua</v>
      </c>
    </row>
    <row r="313" spans="1:5">
      <c r="A313" s="1" t="s">
        <v>2316</v>
      </c>
      <c r="B313" s="1" t="str">
        <f t="shared" si="19"/>
        <v>nu</v>
      </c>
      <c r="C313" s="1" t="str">
        <f t="shared" si="20"/>
        <v>u</v>
      </c>
      <c r="E313" s="1" t="str">
        <f t="shared" si="21"/>
        <v>nua</v>
      </c>
    </row>
    <row r="314" spans="1:5">
      <c r="A314" s="1" t="s">
        <v>2128</v>
      </c>
      <c r="B314" s="1" t="str">
        <f t="shared" si="19"/>
        <v>nu</v>
      </c>
      <c r="C314" s="1" t="str">
        <f t="shared" si="20"/>
        <v>u</v>
      </c>
      <c r="E314" s="1" t="str">
        <f t="shared" si="21"/>
        <v>nua</v>
      </c>
    </row>
    <row r="315" spans="1:5">
      <c r="A315" s="1" t="s">
        <v>2168</v>
      </c>
      <c r="B315" s="1" t="str">
        <f t="shared" si="19"/>
        <v>Ru</v>
      </c>
      <c r="C315" s="1" t="str">
        <f t="shared" si="20"/>
        <v>u</v>
      </c>
      <c r="E315" s="1" t="str">
        <f t="shared" si="21"/>
        <v>Rua</v>
      </c>
    </row>
    <row r="316" spans="1:5">
      <c r="A316" s="1" t="s">
        <v>2296</v>
      </c>
      <c r="B316" s="1" t="str">
        <f t="shared" si="19"/>
        <v>tu</v>
      </c>
      <c r="C316" s="1" t="str">
        <f t="shared" si="20"/>
        <v>u</v>
      </c>
      <c r="E316" s="1" t="str">
        <f t="shared" si="21"/>
        <v>tua</v>
      </c>
    </row>
    <row r="317" spans="1:5">
      <c r="A317" s="1" t="s">
        <v>2093</v>
      </c>
      <c r="B317" s="1" t="str">
        <f t="shared" si="19"/>
        <v>tu</v>
      </c>
      <c r="C317" s="1" t="str">
        <f t="shared" si="20"/>
        <v>u</v>
      </c>
      <c r="E317" s="1" t="str">
        <f t="shared" si="21"/>
        <v>tun</v>
      </c>
    </row>
    <row r="318" spans="1:5">
      <c r="A318" s="1" t="s">
        <v>2184</v>
      </c>
      <c r="B318" s="1" t="str">
        <f t="shared" si="19"/>
        <v>tu</v>
      </c>
      <c r="C318" s="1" t="str">
        <f t="shared" si="20"/>
        <v>u</v>
      </c>
      <c r="E318" s="1" t="str">
        <f t="shared" si="21"/>
        <v>tun</v>
      </c>
    </row>
    <row r="319" spans="1:5">
      <c r="A319" s="1" t="s">
        <v>2092</v>
      </c>
      <c r="B319" s="1" t="str">
        <f t="shared" si="19"/>
        <v>tu</v>
      </c>
      <c r="C319" s="1" t="str">
        <f t="shared" si="20"/>
        <v>u</v>
      </c>
      <c r="E319" s="1" t="str">
        <f t="shared" si="21"/>
        <v>tun</v>
      </c>
    </row>
  </sheetData>
  <sortState ref="A188:E246">
    <sortCondition ref="E188:E2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-Uv</vt:lpstr>
      <vt:lpstr>THL M-M</vt:lpstr>
      <vt:lpstr>stats</vt:lpstr>
      <vt:lpstr>intonation</vt:lpstr>
      <vt:lpstr>conv|mono</vt:lpstr>
      <vt:lpstr>-Uv (new)</vt:lpstr>
      <vt:lpstr>stats2</vt:lpstr>
      <vt:lpstr>M_CC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2018-10-14T18:29:58Z</dcterms:modified>
</cp:coreProperties>
</file>