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3EA5D317-0528-498D-8C55-CDE16CF2B531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  <sheet name="Feuil1" sheetId="3" r:id="rId3"/>
  </sheets>
  <definedNames>
    <definedName name="ToRaid">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F63" i="2"/>
  <c r="A62" i="2"/>
  <c r="F62" i="2"/>
  <c r="A61" i="2"/>
  <c r="F61" i="2"/>
  <c r="A60" i="2"/>
  <c r="F60" i="2"/>
  <c r="A59" i="2"/>
  <c r="F59" i="2"/>
  <c r="A58" i="2"/>
  <c r="F58" i="2"/>
  <c r="A57" i="2"/>
  <c r="F57" i="2"/>
  <c r="A56" i="2"/>
  <c r="F56" i="2"/>
  <c r="A55" i="2"/>
  <c r="F55" i="2"/>
  <c r="A54" i="2"/>
  <c r="F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<sst xmlns="http://schemas.openxmlformats.org/spreadsheetml/2006/main" count="894" uniqueCount="177">
  <si>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</si>
  <si>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</si>
  <si>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</si>
  <si>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</si>
  <si>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</si>
  <si>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</si>
  <si>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</si>
  <si>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</si>
  <si>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</si>
  <si>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</si>
  <si>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</si>
  <si>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</si>
  <si>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</si>
  <si>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</si>
  <si>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</si>
  <si>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</si>
  <si>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</si>
  <si>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</si>
  <si>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</si>
  <si>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</si>
  <si>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</si>
  <si>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</si>
  <si>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r>
      <t>57 </t>
    </r>
    <r>
      <rPr>
        <sz val="9"/>
        <color rgb="FFFFFFFF"/>
        <rFont val="Arial"/>
        <family val="2"/>
      </rPr>
      <t>+11</t>
    </r>
  </si>
  <si>
    <r>
      <t>46 </t>
    </r>
    <r>
      <rPr>
        <sz val="9"/>
        <color rgb="FFFFFFFF"/>
        <rFont val="Arial"/>
        <family val="2"/>
      </rPr>
      <t>+6</t>
    </r>
  </si>
  <si>
    <r>
      <t>vinsk</t>
    </r>
    <r>
      <rPr>
        <sz val="11"/>
        <color rgb="FF474747"/>
        <rFont val="Arial"/>
        <family val="2"/>
      </rPr>
      <t> </t>
    </r>
  </si>
  <si>
    <t>(-32|-50)</t>
  </si>
  <si>
    <t>Anixlia`s village</t>
  </si>
  <si>
    <r>
      <t>Anixlia</t>
    </r>
    <r>
      <rPr>
        <sz val="11"/>
        <color rgb="FF474747"/>
        <rFont val="Arial"/>
        <family val="2"/>
      </rPr>
      <t> </t>
    </r>
  </si>
  <si>
    <t>(-32|-54)</t>
  </si>
  <si>
    <t>00.Borderlands</t>
  </si>
  <si>
    <r>
      <t>Crixus</t>
    </r>
    <r>
      <rPr>
        <sz val="11"/>
        <color rgb="FF474747"/>
        <rFont val="Arial"/>
        <family val="2"/>
      </rPr>
      <t> </t>
    </r>
  </si>
  <si>
    <t>(-30|-54)</t>
  </si>
  <si>
    <t>coussa</t>
  </si>
  <si>
    <r>
      <t>coussa</t>
    </r>
    <r>
      <rPr>
        <sz val="11"/>
        <color rgb="FF474747"/>
        <rFont val="Arial"/>
        <family val="2"/>
      </rPr>
      <t> </t>
    </r>
  </si>
  <si>
    <t>(-35|-53)</t>
  </si>
  <si>
    <t>JavaScript</t>
  </si>
  <si>
    <r>
      <t>DevOps</t>
    </r>
    <r>
      <rPr>
        <sz val="11"/>
        <color rgb="FF474747"/>
        <rFont val="Arial"/>
        <family val="2"/>
      </rPr>
      <t> </t>
    </r>
  </si>
  <si>
    <t>(-30|-56)</t>
  </si>
  <si>
    <t>Natars -30|-56</t>
  </si>
  <si>
    <t>Natars</t>
  </si>
  <si>
    <t>(-33|-46)</t>
  </si>
  <si>
    <t>ruben666`s village</t>
  </si>
  <si>
    <r>
      <t>ruben666</t>
    </r>
    <r>
      <rPr>
        <sz val="11"/>
        <color rgb="FF474747"/>
        <rFont val="Arial"/>
        <family val="2"/>
      </rPr>
      <t> </t>
    </r>
  </si>
  <si>
    <t>(-26|-48)</t>
  </si>
  <si>
    <t>ken5503`s village</t>
  </si>
  <si>
    <r>
      <t>ken5503</t>
    </r>
    <r>
      <rPr>
        <sz val="11"/>
        <color rgb="FF474747"/>
        <rFont val="Arial"/>
        <family val="2"/>
      </rPr>
      <t> </t>
    </r>
  </si>
  <si>
    <t>(-36|-54)</t>
  </si>
  <si>
    <t>BiBi - Israeli king</t>
  </si>
  <si>
    <r>
      <t>Yaniv Fargoon</t>
    </r>
    <r>
      <rPr>
        <sz val="11"/>
        <color rgb="FF474747"/>
        <rFont val="Arial"/>
        <family val="2"/>
      </rPr>
      <t> </t>
    </r>
  </si>
  <si>
    <t>(-37|-50)</t>
  </si>
  <si>
    <t>Mdina</t>
  </si>
  <si>
    <r>
      <t>robos</t>
    </r>
    <r>
      <rPr>
        <sz val="11"/>
        <color rgb="FF474747"/>
        <rFont val="Arial"/>
        <family val="2"/>
      </rPr>
      <t> </t>
    </r>
  </si>
  <si>
    <t>(-26|-55)</t>
  </si>
  <si>
    <t>Natars -26|-55</t>
  </si>
  <si>
    <t>(-28|-45)</t>
  </si>
  <si>
    <t>KingLion`s village</t>
  </si>
  <si>
    <r>
      <t>KingLion</t>
    </r>
    <r>
      <rPr>
        <sz val="11"/>
        <color rgb="FF474747"/>
        <rFont val="Arial"/>
        <family val="2"/>
      </rPr>
      <t> </t>
    </r>
  </si>
  <si>
    <t>(-32|-58)</t>
  </si>
  <si>
    <t>nima`s village</t>
  </si>
  <si>
    <r>
      <t>nima</t>
    </r>
    <r>
      <rPr>
        <sz val="11"/>
        <color rgb="FF474747"/>
        <rFont val="Arial"/>
        <family val="2"/>
      </rPr>
      <t> </t>
    </r>
  </si>
  <si>
    <t>(-35|-45)</t>
  </si>
  <si>
    <t>my house</t>
  </si>
  <si>
    <r>
      <t>201 </t>
    </r>
    <r>
      <rPr>
        <sz val="9"/>
        <color rgb="FFFFFFFF"/>
        <rFont val="Arial"/>
        <family val="2"/>
      </rPr>
      <t>+9</t>
    </r>
  </si>
  <si>
    <r>
      <t>192 </t>
    </r>
    <r>
      <rPr>
        <sz val="9"/>
        <color rgb="FFFFFFFF"/>
        <rFont val="Arial"/>
        <family val="2"/>
      </rPr>
      <t>+8</t>
    </r>
  </si>
  <si>
    <r>
      <t>184 </t>
    </r>
    <r>
      <rPr>
        <sz val="9"/>
        <color rgb="FFFFFFFF"/>
        <rFont val="Arial"/>
        <family val="2"/>
      </rPr>
      <t>+16</t>
    </r>
  </si>
  <si>
    <r>
      <t>arxel90</t>
    </r>
    <r>
      <rPr>
        <sz val="11"/>
        <color rgb="FF474747"/>
        <rFont val="Arial"/>
        <family val="2"/>
      </rPr>
      <t> </t>
    </r>
  </si>
  <si>
    <t>(-25|-46)</t>
  </si>
  <si>
    <t>Kosou`s village</t>
  </si>
  <si>
    <r>
      <t>Kosou</t>
    </r>
    <r>
      <rPr>
        <sz val="11"/>
        <color rgb="FF474747"/>
        <rFont val="Arial"/>
        <family val="2"/>
      </rPr>
      <t> </t>
    </r>
  </si>
  <si>
    <t>(-24|-55)</t>
  </si>
  <si>
    <t>wongsui`s village</t>
  </si>
  <si>
    <r>
      <t>wongsui</t>
    </r>
    <r>
      <rPr>
        <sz val="11"/>
        <color rgb="FF474747"/>
        <rFont val="Arial"/>
        <family val="2"/>
      </rPr>
      <t> </t>
    </r>
  </si>
  <si>
    <t>(-28|-59)</t>
  </si>
  <si>
    <t>Who`s village</t>
  </si>
  <si>
    <r>
      <t>Who</t>
    </r>
    <r>
      <rPr>
        <sz val="11"/>
        <color rgb="FF474747"/>
        <rFont val="Arial"/>
        <family val="2"/>
      </rPr>
      <t> </t>
    </r>
  </si>
  <si>
    <t>(-27|-43)</t>
  </si>
  <si>
    <t>Lebengt`s village</t>
  </si>
  <si>
    <r>
      <t>Lebengt</t>
    </r>
    <r>
      <rPr>
        <sz val="11"/>
        <color rgb="FF474747"/>
        <rFont val="Arial"/>
        <family val="2"/>
      </rPr>
      <t> </t>
    </r>
  </si>
  <si>
    <t>(-30|-60)</t>
  </si>
  <si>
    <t>Ace</t>
  </si>
  <si>
    <r>
      <t>ACES</t>
    </r>
    <r>
      <rPr>
        <sz val="11"/>
        <color rgb="FF474747"/>
        <rFont val="Arial"/>
        <family val="2"/>
      </rPr>
      <t> </t>
    </r>
  </si>
  <si>
    <t>(-39|-56)</t>
  </si>
  <si>
    <t>Pasterzyk1945`s village</t>
  </si>
  <si>
    <r>
      <t>Pasterzyk1945</t>
    </r>
    <r>
      <rPr>
        <sz val="11"/>
        <color rgb="FF474747"/>
        <rFont val="Arial"/>
        <family val="2"/>
      </rPr>
      <t> </t>
    </r>
  </si>
  <si>
    <t>(-28|-42)</t>
  </si>
  <si>
    <t>nassaji`s village</t>
  </si>
  <si>
    <r>
      <t>nassaji</t>
    </r>
    <r>
      <rPr>
        <sz val="11"/>
        <color rgb="FF474747"/>
        <rFont val="Arial"/>
        <family val="2"/>
      </rPr>
      <t> </t>
    </r>
  </si>
  <si>
    <t>(-41|-52)</t>
  </si>
  <si>
    <t>Helia`s village</t>
  </si>
  <si>
    <r>
      <t>Helia</t>
    </r>
    <r>
      <rPr>
        <sz val="11"/>
        <color rgb="FF474747"/>
        <rFont val="Arial"/>
        <family val="2"/>
      </rPr>
      <t> </t>
    </r>
  </si>
  <si>
    <t>(-32|-61)</t>
  </si>
  <si>
    <t>jallal1234`s village</t>
  </si>
  <si>
    <r>
      <t>jallal1234</t>
    </r>
    <r>
      <rPr>
        <sz val="11"/>
        <color rgb="FF474747"/>
        <rFont val="Arial"/>
        <family val="2"/>
      </rPr>
      <t> </t>
    </r>
  </si>
  <si>
    <t>(-21|-52)</t>
  </si>
  <si>
    <r>
      <t>carpaciu</t>
    </r>
    <r>
      <rPr>
        <sz val="11"/>
        <color rgb="FF474747"/>
        <rFont val="Arial"/>
        <family val="2"/>
      </rPr>
      <t> </t>
    </r>
  </si>
  <si>
    <t>(-21|-47)</t>
  </si>
  <si>
    <t>mohammadap`s village</t>
  </si>
  <si>
    <r>
      <t>mohammadap</t>
    </r>
    <r>
      <rPr>
        <sz val="11"/>
        <color rgb="FF474747"/>
        <rFont val="Arial"/>
        <family val="2"/>
      </rPr>
      <t> </t>
    </r>
  </si>
  <si>
    <t>(-34|-62)</t>
  </si>
  <si>
    <t>OtacDante`s village</t>
  </si>
  <si>
    <r>
      <t>OtacDante</t>
    </r>
    <r>
      <rPr>
        <sz val="11"/>
        <color rgb="FF474747"/>
        <rFont val="Arial"/>
        <family val="2"/>
      </rPr>
      <t> </t>
    </r>
  </si>
  <si>
    <t>(-42|-54)</t>
  </si>
  <si>
    <t>Jav13`s village</t>
  </si>
  <si>
    <r>
      <t>Jav13</t>
    </r>
    <r>
      <rPr>
        <sz val="11"/>
        <color rgb="FF474747"/>
        <rFont val="Arial"/>
        <family val="2"/>
      </rPr>
      <t> </t>
    </r>
  </si>
  <si>
    <t>(-22|-58)</t>
  </si>
  <si>
    <t>fpttan`s village</t>
  </si>
  <si>
    <r>
      <t>fpttan</t>
    </r>
    <r>
      <rPr>
        <sz val="11"/>
        <color rgb="FF474747"/>
        <rFont val="Arial"/>
        <family val="2"/>
      </rPr>
      <t> </t>
    </r>
  </si>
  <si>
    <t>(-31|-63)</t>
  </si>
  <si>
    <t>F01</t>
  </si>
  <si>
    <r>
      <t>82 </t>
    </r>
    <r>
      <rPr>
        <sz val="9"/>
        <color rgb="FFFFFFFF"/>
        <rFont val="Arial"/>
        <family val="2"/>
      </rPr>
      <t>+2</t>
    </r>
  </si>
  <si>
    <r>
      <t>80 </t>
    </r>
    <r>
      <rPr>
        <sz val="9"/>
        <color rgb="FFFFFFFF"/>
        <rFont val="Arial"/>
        <family val="2"/>
      </rPr>
      <t>+4</t>
    </r>
  </si>
  <si>
    <r>
      <t>Lonelytiger</t>
    </r>
    <r>
      <rPr>
        <sz val="11"/>
        <color rgb="FF474747"/>
        <rFont val="Arial"/>
        <family val="2"/>
      </rPr>
      <t> </t>
    </r>
  </si>
  <si>
    <t>(-38|-61)</t>
  </si>
  <si>
    <r>
      <t>Desireaux</t>
    </r>
    <r>
      <rPr>
        <sz val="11"/>
        <color rgb="FF474747"/>
        <rFont val="Arial"/>
        <family val="2"/>
      </rPr>
      <t> </t>
    </r>
  </si>
  <si>
    <t>(-27|-39)</t>
  </si>
  <si>
    <t>Natars -27|-39</t>
  </si>
  <si>
    <t>(-39|-41)</t>
  </si>
  <si>
    <t>village</t>
  </si>
  <si>
    <r>
      <t>Troll</t>
    </r>
    <r>
      <rPr>
        <sz val="11"/>
        <color rgb="FF474747"/>
        <rFont val="Arial"/>
        <family val="2"/>
      </rPr>
      <t> </t>
    </r>
  </si>
  <si>
    <t>(-44|-51)</t>
  </si>
  <si>
    <t>winterfell</t>
  </si>
  <si>
    <r>
      <t>sepehrgp</t>
    </r>
    <r>
      <rPr>
        <sz val="11"/>
        <color rgb="FF474747"/>
        <rFont val="Arial"/>
        <family val="2"/>
      </rPr>
      <t> </t>
    </r>
  </si>
  <si>
    <t>(-43|-46)</t>
  </si>
  <si>
    <t>Keijo`s village</t>
  </si>
  <si>
    <r>
      <t>Keijo</t>
    </r>
    <r>
      <rPr>
        <sz val="11"/>
        <color rgb="FF474747"/>
        <rFont val="Arial"/>
        <family val="2"/>
      </rPr>
      <t> </t>
    </r>
  </si>
  <si>
    <t>(-38|-40)</t>
  </si>
  <si>
    <t>gagaga`s village</t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</si>
  <si>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</si>
  <si>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</si>
  <si>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(-37|-39)</t>
  </si>
  <si>
    <t>TRIS`s village</t>
  </si>
  <si>
    <r>
      <t>TRIS</t>
    </r>
    <r>
      <rPr>
        <sz val="11"/>
        <color rgb="FF474747"/>
        <rFont val="Arial"/>
        <family val="2"/>
      </rPr>
      <t> </t>
    </r>
  </si>
  <si>
    <t>(-20|-59)</t>
  </si>
  <si>
    <t>Sunwind`s village</t>
  </si>
  <si>
    <r>
      <t>Sunwind</t>
    </r>
    <r>
      <rPr>
        <sz val="11"/>
        <color rgb="FF474747"/>
        <rFont val="Arial"/>
        <family val="2"/>
      </rPr>
      <t> </t>
    </r>
  </si>
  <si>
    <t>(-23|-62)</t>
  </si>
  <si>
    <t>Weaseldwarf`s village</t>
  </si>
  <si>
    <r>
      <t>Weaseldwarf</t>
    </r>
    <r>
      <rPr>
        <sz val="11"/>
        <color rgb="FF474747"/>
        <rFont val="Arial"/>
        <family val="2"/>
      </rPr>
      <t> </t>
    </r>
  </si>
  <si>
    <t>(-39|-62)</t>
  </si>
  <si>
    <t>Amityville</t>
  </si>
  <si>
    <r>
      <t>Runbaby</t>
    </r>
    <r>
      <rPr>
        <sz val="11"/>
        <color rgb="FF474747"/>
        <rFont val="Arial"/>
        <family val="2"/>
      </rPr>
      <t> </t>
    </r>
  </si>
  <si>
    <t>(-24|-63)</t>
  </si>
  <si>
    <t>pudge`s village</t>
  </si>
  <si>
    <r>
      <t>pudge</t>
    </r>
    <r>
      <rPr>
        <sz val="11"/>
        <color rgb="FF474747"/>
        <rFont val="Arial"/>
        <family val="2"/>
      </rPr>
      <t> </t>
    </r>
  </si>
  <si>
    <t>(-24|-39)</t>
  </si>
  <si>
    <t>Natars -24|-39</t>
  </si>
  <si>
    <t>(-43|-44)</t>
  </si>
  <si>
    <t>skymaik`s village</t>
  </si>
  <si>
    <r>
      <t>skymaik</t>
    </r>
    <r>
      <rPr>
        <sz val="11"/>
        <color rgb="FF474747"/>
        <rFont val="Arial"/>
        <family val="2"/>
      </rPr>
      <t> </t>
    </r>
  </si>
  <si>
    <t>(-32|-65)</t>
  </si>
  <si>
    <r>
      <t>154 </t>
    </r>
    <r>
      <rPr>
        <sz val="9"/>
        <color rgb="FFFFFFFF"/>
        <rFont val="Arial"/>
        <family val="2"/>
      </rPr>
      <t>+9</t>
    </r>
  </si>
  <si>
    <r>
      <t>145 </t>
    </r>
    <r>
      <rPr>
        <sz val="9"/>
        <color rgb="FFFFFFFF"/>
        <rFont val="Arial"/>
        <family val="2"/>
      </rPr>
      <t>+14</t>
    </r>
  </si>
  <si>
    <r>
      <t>131 </t>
    </r>
    <r>
      <rPr>
        <sz val="9"/>
        <color rgb="FFFFFFFF"/>
        <rFont val="Arial"/>
        <family val="2"/>
      </rPr>
      <t>+24</t>
    </r>
  </si>
  <si>
    <r>
      <t>Ashkan_JZ</t>
    </r>
    <r>
      <rPr>
        <sz val="11"/>
        <color rgb="FF474747"/>
        <rFont val="Arial"/>
        <family val="2"/>
      </rPr>
      <t> </t>
    </r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</si>
  <si>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</si>
  <si>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</si>
  <si>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</si>
  <si>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</si>
  <si>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</si>
  <si>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r>
      <t>paramon</t>
    </r>
    <r>
      <rPr>
        <sz val="11"/>
        <color rgb="FF474747"/>
        <rFont val="Arial"/>
        <family val="2"/>
      </rPr>
      <t> </t>
    </r>
  </si>
  <si>
    <t>(-33|-37)</t>
  </si>
  <si>
    <t>Bloody sword`s village</t>
  </si>
  <si>
    <r>
      <t>Bloody sword</t>
    </r>
    <r>
      <rPr>
        <sz val="11"/>
        <color rgb="FF474747"/>
        <rFont val="Arial"/>
        <family val="2"/>
      </rPr>
      <t> </t>
    </r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</si>
  <si>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</si>
  <si>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</si>
  <si>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</si>
  <si>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</si>
  <si>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Coc</t>
  </si>
  <si>
    <r>
      <t>41 </t>
    </r>
    <r>
      <rPr>
        <sz val="9"/>
        <color rgb="FFFFFFFF"/>
        <rFont val="Arial"/>
        <family val="2"/>
      </rPr>
      <t>+1</t>
    </r>
  </si>
  <si>
    <r>
      <t>WNY Raf</t>
    </r>
    <r>
      <rPr>
        <sz val="11"/>
        <color rgb="FF474747"/>
        <rFont val="Arial"/>
        <family val="2"/>
      </rPr>
      <t> </t>
    </r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</si>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</sst>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11"/>
      <color rgb="FF888888"/>
      <name val="FontAwesome"/>
    </font>
    <font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88888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36&amp;y=-54" TargetMode="External"/><Relationship Id="rId117" Type="http://schemas.openxmlformats.org/officeDocument/2006/relationships/hyperlink" Target="http://ts4.travian.com/position_details.php?x=-39&amp;y=-62" TargetMode="External"/><Relationship Id="rId21" Type="http://schemas.openxmlformats.org/officeDocument/2006/relationships/hyperlink" Target="http://ts4.travian.com/build.php?id=39&amp;tt=2&amp;c=4&amp;z=357614" TargetMode="External"/><Relationship Id="rId42" Type="http://schemas.openxmlformats.org/officeDocument/2006/relationships/hyperlink" Target="http://ts4.travian.com/position_details.php?x=-35&amp;y=-45" TargetMode="External"/><Relationship Id="rId47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allianz.php?aid=0" TargetMode="External"/><Relationship Id="rId84" Type="http://schemas.openxmlformats.org/officeDocument/2006/relationships/hyperlink" Target="http://ts4.travian.com/position_details.php?x=-22&amp;y=-58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build.php?id=39&amp;tt=2&amp;c=4&amp;z=368040" TargetMode="External"/><Relationship Id="rId133" Type="http://schemas.openxmlformats.org/officeDocument/2006/relationships/hyperlink" Target="http://ts4.travian.com/position_details.php?x=-17&amp;y=-49" TargetMode="External"/><Relationship Id="rId138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0&amp;y=-56" TargetMode="External"/><Relationship Id="rId107" Type="http://schemas.openxmlformats.org/officeDocument/2006/relationships/hyperlink" Target="http://ts4.travian.com/build.php?id=39&amp;tt=2&amp;c=4&amp;z=352803" TargetMode="External"/><Relationship Id="rId11" Type="http://schemas.openxmlformats.org/officeDocument/2006/relationships/hyperlink" Target="http://ts4.travian.com/build.php?id=39&amp;tt=2&amp;c=4&amp;z=364025" TargetMode="External"/><Relationship Id="rId32" Type="http://schemas.openxmlformats.org/officeDocument/2006/relationships/hyperlink" Target="http://ts4.travian.com/position_details.php?x=-26&amp;y=-55" TargetMode="External"/><Relationship Id="rId37" Type="http://schemas.openxmlformats.org/officeDocument/2006/relationships/hyperlink" Target="http://ts4.travian.com/build.php?id=39&amp;tt=2&amp;c=4&amp;z=356818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build.php?id=39&amp;tt=2&amp;c=4&amp;z=368831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build.php?id=39&amp;tt=2&amp;c=4&amp;z=370429" TargetMode="External"/><Relationship Id="rId102" Type="http://schemas.openxmlformats.org/officeDocument/2006/relationships/hyperlink" Target="http://ts4.travian.com/allianz.php?aid=0" TargetMode="External"/><Relationship Id="rId123" Type="http://schemas.openxmlformats.org/officeDocument/2006/relationships/hyperlink" Target="http://ts4.travian.com/position_details.php?x=-24&amp;y=-39" TargetMode="External"/><Relationship Id="rId128" Type="http://schemas.openxmlformats.org/officeDocument/2006/relationships/hyperlink" Target="http://ts4.travian.com/build.php?id=39&amp;tt=2&amp;c=4&amp;z=356002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build.php?id=39&amp;tt=2&amp;c=4&amp;z=368842" TargetMode="External"/><Relationship Id="rId5" Type="http://schemas.openxmlformats.org/officeDocument/2006/relationships/hyperlink" Target="http://ts4.travian.com/build.php?id=39&amp;tt=2&amp;c=4&amp;z=360819" TargetMode="External"/><Relationship Id="rId90" Type="http://schemas.openxmlformats.org/officeDocument/2006/relationships/hyperlink" Target="http://ts4.travian.com/position_details.php?x=-38&amp;y=-61" TargetMode="External"/><Relationship Id="rId95" Type="http://schemas.openxmlformats.org/officeDocument/2006/relationships/hyperlink" Target="http://ts4.travian.com/spieler.php?uid=1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build.php?id=39&amp;tt=2&amp;c=4&amp;z=364019" TargetMode="External"/><Relationship Id="rId43" Type="http://schemas.openxmlformats.org/officeDocument/2006/relationships/hyperlink" Target="http://ts4.travian.com/build.php?id=39&amp;tt=2&amp;c=4&amp;z=356811" TargetMode="External"/><Relationship Id="rId48" Type="http://schemas.openxmlformats.org/officeDocument/2006/relationships/hyperlink" Target="http://ts4.travian.com/position_details.php?x=-24&amp;y=-55" TargetMode="External"/><Relationship Id="rId64" Type="http://schemas.openxmlformats.org/officeDocument/2006/relationships/hyperlink" Target="http://ts4.travian.com/build.php?id=39&amp;tt=2&amp;c=4&amp;z=354415" TargetMode="External"/><Relationship Id="rId69" Type="http://schemas.openxmlformats.org/officeDocument/2006/relationships/hyperlink" Target="http://ts4.travian.com/position_details.php?x=-32&amp;y=-6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build.php?id=39&amp;tt=2&amp;c=4&amp;z=370424" TargetMode="External"/><Relationship Id="rId134" Type="http://schemas.openxmlformats.org/officeDocument/2006/relationships/hyperlink" Target="http://ts4.travian.com/build.php?id=39&amp;tt=2&amp;c=4&amp;z=360033" TargetMode="External"/><Relationship Id="rId139" Type="http://schemas.openxmlformats.org/officeDocument/2006/relationships/hyperlink" Target="http://ts4.travian.com/position_details.php?x=-33&amp;y=-37" TargetMode="External"/><Relationship Id="rId80" Type="http://schemas.openxmlformats.org/officeDocument/2006/relationships/hyperlink" Target="http://ts4.travian.com/allianz.php?aid=0" TargetMode="External"/><Relationship Id="rId85" Type="http://schemas.openxmlformats.org/officeDocument/2006/relationships/hyperlink" Target="http://ts4.travian.com/build.php?id=39&amp;tt=2&amp;c=4&amp;z=367237" TargetMode="External"/><Relationship Id="rId150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allianz.php?aid=0" TargetMode="External"/><Relationship Id="rId17" Type="http://schemas.openxmlformats.org/officeDocument/2006/relationships/hyperlink" Target="http://ts4.travian.com/build.php?id=39&amp;tt=2&amp;c=4&amp;z=365627" TargetMode="External"/><Relationship Id="rId25" Type="http://schemas.openxmlformats.org/officeDocument/2006/relationships/hyperlink" Target="http://ts4.travian.com/allianz.php?aid=0" TargetMode="External"/><Relationship Id="rId33" Type="http://schemas.openxmlformats.org/officeDocument/2006/relationships/hyperlink" Target="http://ts4.travian.com/build.php?id=39&amp;tt=2&amp;c=4&amp;z=364830" TargetMode="External"/><Relationship Id="rId38" Type="http://schemas.openxmlformats.org/officeDocument/2006/relationships/hyperlink" Target="http://ts4.travian.com/allianz.php?aid=0" TargetMode="External"/><Relationship Id="rId46" Type="http://schemas.openxmlformats.org/officeDocument/2006/relationships/hyperlink" Target="http://ts4.travian.com/build.php?id=39&amp;tt=2&amp;c=4&amp;z=357622" TargetMode="External"/><Relationship Id="rId59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build.php?id=39&amp;tt=2&amp;c=4&amp;z=362412" TargetMode="External"/><Relationship Id="rId103" Type="http://schemas.openxmlformats.org/officeDocument/2006/relationships/hyperlink" Target="http://ts4.travian.com/position_details.php?x=-43&amp;y=-46" TargetMode="External"/><Relationship Id="rId108" Type="http://schemas.openxmlformats.org/officeDocument/2006/relationships/hyperlink" Target="http://ts4.travian.com/position_details.php?x=-37&amp;y=-39" TargetMode="External"/><Relationship Id="rId116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build.php?id=39&amp;tt=2&amp;c=4&amp;z=352016" TargetMode="External"/><Relationship Id="rId129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build.php?id=39&amp;tt=2&amp;c=4&amp;z=363237" TargetMode="External"/><Relationship Id="rId20" Type="http://schemas.openxmlformats.org/officeDocument/2006/relationships/hyperlink" Target="http://ts4.travian.com/position_details.php?x=-33&amp;y=-46" TargetMode="External"/><Relationship Id="rId41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70" Type="http://schemas.openxmlformats.org/officeDocument/2006/relationships/hyperlink" Target="http://ts4.travian.com/build.php?id=39&amp;tt=2&amp;c=4&amp;z=369630" TargetMode="External"/><Relationship Id="rId75" Type="http://schemas.openxmlformats.org/officeDocument/2006/relationships/hyperlink" Target="http://ts4.travian.com/position_details.php?x=-21&amp;y=-47" TargetMode="External"/><Relationship Id="rId83" Type="http://schemas.openxmlformats.org/officeDocument/2006/relationships/hyperlink" Target="http://ts4.travian.com/allianz.php?aid=0" TargetMode="External"/><Relationship Id="rId88" Type="http://schemas.openxmlformats.org/officeDocument/2006/relationships/hyperlink" Target="http://ts4.travian.com/build.php?id=39&amp;tt=2&amp;c=4&amp;z=371233" TargetMode="External"/><Relationship Id="rId91" Type="http://schemas.openxmlformats.org/officeDocument/2006/relationships/hyperlink" Target="http://ts4.travian.com/build.php?id=39&amp;tt=2&amp;c=4&amp;z=369624" TargetMode="External"/><Relationship Id="rId96" Type="http://schemas.openxmlformats.org/officeDocument/2006/relationships/hyperlink" Target="http://ts4.travian.com/allianz.php?aid=0" TargetMode="External"/><Relationship Id="rId111" Type="http://schemas.openxmlformats.org/officeDocument/2006/relationships/hyperlink" Target="http://ts4.travian.com/position_details.php?x=-20&amp;y=-59" TargetMode="External"/><Relationship Id="rId132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build.php?id=39&amp;tt=2&amp;c=4&amp;z=350405" TargetMode="External"/><Relationship Id="rId145" Type="http://schemas.openxmlformats.org/officeDocument/2006/relationships/hyperlink" Target="http://ts4.travian.com/position_details.php?x=-21&amp;y=-40" TargetMode="External"/><Relationship Id="rId153" Type="http://schemas.openxmlformats.org/officeDocument/2006/relationships/printerSettings" Target="../printerSettings/printerSettings3.bin"/><Relationship Id="rId1" Type="http://schemas.openxmlformats.org/officeDocument/2006/relationships/hyperlink" Target="http://ts4.travian.com/position_details.php?x=-32&amp;y=-52" TargetMode="External"/><Relationship Id="rId6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26&amp;y=-48" TargetMode="External"/><Relationship Id="rId28" Type="http://schemas.openxmlformats.org/officeDocument/2006/relationships/hyperlink" Target="http://ts4.travian.com/allianz.php?aid=0" TargetMode="External"/><Relationship Id="rId36" Type="http://schemas.openxmlformats.org/officeDocument/2006/relationships/hyperlink" Target="http://ts4.travian.com/position_details.php?x=-28&amp;y=-45" TargetMode="External"/><Relationship Id="rId49" Type="http://schemas.openxmlformats.org/officeDocument/2006/relationships/hyperlink" Target="http://ts4.travian.com/build.php?id=39&amp;tt=2&amp;c=4&amp;z=364832" TargetMode="External"/><Relationship Id="rId57" Type="http://schemas.openxmlformats.org/officeDocument/2006/relationships/hyperlink" Target="http://ts4.travian.com/position_details.php?x=-30&amp;y=-60" TargetMode="External"/><Relationship Id="rId106" Type="http://schemas.openxmlformats.org/officeDocument/2006/relationships/hyperlink" Target="http://ts4.travian.com/position_details.php?x=-38&amp;y=-40" TargetMode="External"/><Relationship Id="rId114" Type="http://schemas.openxmlformats.org/officeDocument/2006/relationships/hyperlink" Target="http://ts4.travian.com/position_details.php?x=-23&amp;y=-62" TargetMode="External"/><Relationship Id="rId119" Type="http://schemas.openxmlformats.org/officeDocument/2006/relationships/hyperlink" Target="http://ts4.travian.com/allianz.php?aid=0" TargetMode="External"/><Relationship Id="rId127" Type="http://schemas.openxmlformats.org/officeDocument/2006/relationships/hyperlink" Target="http://ts4.travian.com/position_details.php?x=-43&amp;y=-44" TargetMode="External"/><Relationship Id="rId10" Type="http://schemas.openxmlformats.org/officeDocument/2006/relationships/hyperlink" Target="http://ts4.travian.com/position_details.php?x=-30&amp;y=-54" TargetMode="External"/><Relationship Id="rId31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build.php?id=39&amp;tt=2&amp;c=4&amp;z=368032" TargetMode="External"/><Relationship Id="rId60" Type="http://schemas.openxmlformats.org/officeDocument/2006/relationships/hyperlink" Target="http://ts4.travian.com/position_details.php?x=-39&amp;y=-56" TargetMode="External"/><Relationship Id="rId65" Type="http://schemas.openxmlformats.org/officeDocument/2006/relationships/hyperlink" Target="http://ts4.travian.com/allianz.php?aid=0" TargetMode="External"/><Relationship Id="rId73" Type="http://schemas.openxmlformats.org/officeDocument/2006/relationships/hyperlink" Target="http://ts4.travian.com/build.php?id=39&amp;tt=2&amp;c=4&amp;z=362432" TargetMode="External"/><Relationship Id="rId78" Type="http://schemas.openxmlformats.org/officeDocument/2006/relationships/hyperlink" Target="http://ts4.travian.com/position_details.php?x=-34&amp;y=-62" TargetMode="External"/><Relationship Id="rId81" Type="http://schemas.openxmlformats.org/officeDocument/2006/relationships/hyperlink" Target="http://ts4.travian.com/position_details.php?x=-42&amp;y=-54" TargetMode="External"/><Relationship Id="rId86" Type="http://schemas.openxmlformats.org/officeDocument/2006/relationships/hyperlink" Target="http://ts4.travian.com/allianz.php?aid=0" TargetMode="External"/><Relationship Id="rId94" Type="http://schemas.openxmlformats.org/officeDocument/2006/relationships/hyperlink" Target="http://ts4.travian.com/build.php?id=39&amp;tt=2&amp;c=4&amp;z=352013" TargetMode="External"/><Relationship Id="rId99" Type="http://schemas.openxmlformats.org/officeDocument/2006/relationships/hyperlink" Target="http://ts4.travian.com/allianz.php?aid=0" TargetMode="External"/><Relationship Id="rId101" Type="http://schemas.openxmlformats.org/officeDocument/2006/relationships/hyperlink" Target="http://ts4.travian.com/build.php?id=39&amp;tt=2&amp;c=4&amp;z=361608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position_details.php?x=-32&amp;y=-65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build.php?id=39&amp;tt=2&amp;c=4&amp;z=372838" TargetMode="External"/><Relationship Id="rId148" Type="http://schemas.openxmlformats.org/officeDocument/2006/relationships/hyperlink" Target="http://ts4.travian.com/position_details.php?x=-19&amp;y=-60" TargetMode="External"/><Relationship Id="rId151" Type="http://schemas.openxmlformats.org/officeDocument/2006/relationships/hyperlink" Target="http://ts4.travian.com/position_details.php?x=-37&amp;y=-65" TargetMode="External"/><Relationship Id="rId4" Type="http://schemas.openxmlformats.org/officeDocument/2006/relationships/hyperlink" Target="http://ts4.travian.com/position_details.php?x=-32&amp;y=-50" TargetMode="External"/><Relationship Id="rId9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35&amp;y=-53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build.php?id=39&amp;tt=2&amp;c=4&amp;z=352003" TargetMode="External"/><Relationship Id="rId34" Type="http://schemas.openxmlformats.org/officeDocument/2006/relationships/hyperlink" Target="http://ts4.travian.com/spieler.php?uid=1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build.php?id=39&amp;tt=2&amp;c=4&amp;z=355217" TargetMode="External"/><Relationship Id="rId76" Type="http://schemas.openxmlformats.org/officeDocument/2006/relationships/hyperlink" Target="http://ts4.travian.com/build.php?id=39&amp;tt=2&amp;c=4&amp;z=358427" TargetMode="External"/><Relationship Id="rId97" Type="http://schemas.openxmlformats.org/officeDocument/2006/relationships/hyperlink" Target="http://ts4.travian.com/position_details.php?x=-39&amp;y=-41" TargetMode="External"/><Relationship Id="rId104" Type="http://schemas.openxmlformats.org/officeDocument/2006/relationships/hyperlink" Target="http://ts4.travian.com/build.php?id=39&amp;tt=2&amp;c=4&amp;z=357604" TargetMode="External"/><Relationship Id="rId120" Type="http://schemas.openxmlformats.org/officeDocument/2006/relationships/hyperlink" Target="http://ts4.travian.com/position_details.php?x=-24&amp;y=-63" TargetMode="External"/><Relationship Id="rId125" Type="http://schemas.openxmlformats.org/officeDocument/2006/relationships/hyperlink" Target="http://ts4.travian.com/spieler.php?uid=1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build.php?id=39&amp;tt=2&amp;c=4&amp;z=352820" TargetMode="External"/><Relationship Id="rId7" Type="http://schemas.openxmlformats.org/officeDocument/2006/relationships/hyperlink" Target="http://ts4.travian.com/position_details.php?x=-32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build.php?id=39&amp;tt=2&amp;c=4&amp;z=362421" TargetMode="External"/><Relationship Id="rId29" Type="http://schemas.openxmlformats.org/officeDocument/2006/relationships/hyperlink" Target="http://ts4.travian.com/position_details.php?x=-37&amp;y=-50" TargetMode="External"/><Relationship Id="rId24" Type="http://schemas.openxmlformats.org/officeDocument/2006/relationships/hyperlink" Target="http://ts4.travian.com/build.php?id=39&amp;tt=2&amp;c=4&amp;z=359223" TargetMode="External"/><Relationship Id="rId40" Type="http://schemas.openxmlformats.org/officeDocument/2006/relationships/hyperlink" Target="http://ts4.travian.com/build.php?id=39&amp;tt=2&amp;c=4&amp;z=367227" TargetMode="External"/><Relationship Id="rId45" Type="http://schemas.openxmlformats.org/officeDocument/2006/relationships/hyperlink" Target="http://ts4.travian.com/position_details.php?x=-25&amp;y=-46" TargetMode="External"/><Relationship Id="rId66" Type="http://schemas.openxmlformats.org/officeDocument/2006/relationships/hyperlink" Target="http://ts4.travian.com/position_details.php?x=-41&amp;y=-52" TargetMode="External"/><Relationship Id="rId87" Type="http://schemas.openxmlformats.org/officeDocument/2006/relationships/hyperlink" Target="http://ts4.travian.com/position_details.php?x=-31&amp;y=-63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build.php?id=39&amp;tt=2&amp;c=4&amp;z=370440" TargetMode="External"/><Relationship Id="rId131" Type="http://schemas.openxmlformats.org/officeDocument/2006/relationships/hyperlink" Target="http://ts4.travian.com/build.php?id=39&amp;tt=2&amp;c=4&amp;z=372834" TargetMode="External"/><Relationship Id="rId136" Type="http://schemas.openxmlformats.org/officeDocument/2006/relationships/hyperlink" Target="http://ts4.travian.com/position_details.php?x=-17&amp;y=-53" TargetMode="External"/><Relationship Id="rId61" Type="http://schemas.openxmlformats.org/officeDocument/2006/relationships/hyperlink" Target="http://ts4.travian.com/build.php?id=39&amp;tt=2&amp;c=4&amp;z=365618" TargetMode="External"/><Relationship Id="rId82" Type="http://schemas.openxmlformats.org/officeDocument/2006/relationships/hyperlink" Target="http://ts4.travian.com/build.php?id=39&amp;tt=2&amp;c=4&amp;z=364013" TargetMode="External"/><Relationship Id="rId152" Type="http://schemas.openxmlformats.org/officeDocument/2006/relationships/hyperlink" Target="http://ts4.travian.com/build.php?id=39&amp;tt=2&amp;c=4&amp;z=372829" TargetMode="External"/><Relationship Id="rId19" Type="http://schemas.openxmlformats.org/officeDocument/2006/relationships/hyperlink" Target="http://ts4.travian.com/allianz.php?aid=0" TargetMode="External"/><Relationship Id="rId14" Type="http://schemas.openxmlformats.org/officeDocument/2006/relationships/hyperlink" Target="http://ts4.travian.com/build.php?id=39&amp;tt=2&amp;c=4&amp;z=363219" TargetMode="External"/><Relationship Id="rId30" Type="http://schemas.openxmlformats.org/officeDocument/2006/relationships/hyperlink" Target="http://ts4.travian.com/build.php?id=39&amp;tt=2&amp;c=4&amp;z=360814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allianz.php?aid=0" TargetMode="External"/><Relationship Id="rId100" Type="http://schemas.openxmlformats.org/officeDocument/2006/relationships/hyperlink" Target="http://ts4.travian.com/position_details.php?x=-44&amp;y=-51" TargetMode="External"/><Relationship Id="rId105" Type="http://schemas.openxmlformats.org/officeDocument/2006/relationships/hyperlink" Target="http://ts4.travian.com/allianz.php?aid=0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build.php?id=39&amp;tt=2&amp;c=4&amp;z=364023" TargetMode="External"/><Relationship Id="rId51" Type="http://schemas.openxmlformats.org/officeDocument/2006/relationships/hyperlink" Target="http://ts4.travian.com/position_details.php?x=-28&amp;y=-59" TargetMode="External"/><Relationship Id="rId72" Type="http://schemas.openxmlformats.org/officeDocument/2006/relationships/hyperlink" Target="http://ts4.travian.com/position_details.php?x=-21&amp;y=-52" TargetMode="External"/><Relationship Id="rId93" Type="http://schemas.openxmlformats.org/officeDocument/2006/relationships/hyperlink" Target="http://ts4.travian.com/position_details.php?x=-27&amp;y=-39" TargetMode="External"/><Relationship Id="rId98" Type="http://schemas.openxmlformats.org/officeDocument/2006/relationships/hyperlink" Target="http://ts4.travian.com/build.php?id=39&amp;tt=2&amp;c=4&amp;z=353603" TargetMode="External"/><Relationship Id="rId121" Type="http://schemas.openxmlformats.org/officeDocument/2006/relationships/hyperlink" Target="http://ts4.travian.com/build.php?id=39&amp;tt=2&amp;c=4&amp;z=371240" TargetMode="External"/><Relationship Id="rId142" Type="http://schemas.openxmlformats.org/officeDocument/2006/relationships/hyperlink" Target="http://ts4.travian.com/position_details.php?x=-28&amp;y=-65" TargetMode="External"/><Relationship Id="rId3" Type="http://schemas.openxmlformats.org/officeDocument/2006/relationships/hyperlink" Target="http://ts4.travian.com/allianz.php?a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C2" sqref="C2"/>
    </sheetView>
  </sheetViews>
  <sheetFormatPr baseColWidth="10" defaultColWidth="11.5703125" defaultRowHeight="15"/>
  <sheetData>
    <row r="2" spans="3:7">
      <c r="C2" s="1" t="s">
        <v>0</v>
      </c>
    </row>
    <row r="3" spans="3:7">
      <c r="G3" t="s">
        <v>1</v>
      </c>
    </row>
    <row r="4" spans="3:7">
      <c r="C4" t="s">
        <v>2</v>
      </c>
      <c r="D4">
        <v>0</v>
      </c>
      <c r="G4" t="str">
        <f>CHAR(34)&amp;C4&amp;CHAR(34)&amp;": "&amp;D4&amp;","</f>
        <v>"Id": 0,</v>
      </c>
    </row>
    <row r="5" spans="3:7">
      <c r="C5" t="s">
        <v>3</v>
      </c>
      <c r="D5">
        <v>-32</v>
      </c>
      <c r="G5" t="str">
        <f>CHAR(34)&amp;C5&amp;CHAR(34)&amp;": "&amp;D5&amp;","</f>
        <v>"X": -32,</v>
      </c>
    </row>
    <row r="6" spans="3:7">
      <c r="C6" t="s">
        <v>4</v>
      </c>
      <c r="D6">
        <v>-51</v>
      </c>
      <c r="G6" t="str">
        <f>CHAR(34)&amp;C6&amp;CHAR(34)&amp;": "&amp;D6</f>
        <v>"Y": -51</v>
      </c>
    </row>
    <row r="7" spans="3:7">
      <c r="G7" t="s">
        <v>5</v>
      </c>
    </row>
    <row r="8" spans="3:7">
      <c r="G8" t="s">
        <v>1</v>
      </c>
    </row>
    <row r="9" spans="3:7">
      <c r="C9" t="s">
        <v>2</v>
      </c>
      <c r="D9">
        <v>1</v>
      </c>
      <c r="G9" t="str">
        <f>CHAR(34)&amp;C9&amp;CHAR(34)&amp;": "&amp;D9&amp;","</f>
        <v>"Id": 1,</v>
      </c>
    </row>
    <row r="10" spans="3:7">
      <c r="C10" t="s">
        <v>3</v>
      </c>
      <c r="D10">
        <v>-30</v>
      </c>
      <c r="G10" t="str">
        <f>CHAR(34)&amp;C10&amp;CHAR(34)&amp;": "&amp;D10&amp;","</f>
        <v>"X": -30,</v>
      </c>
    </row>
    <row r="11" spans="3:7">
      <c r="C11" t="s">
        <v>4</v>
      </c>
      <c r="D11">
        <v>-51</v>
      </c>
      <c r="G11" t="str">
        <f>CHAR(34)&amp;C11&amp;CHAR(34)&amp;": "&amp;D11</f>
        <v>"Y": -51</v>
      </c>
    </row>
    <row r="12" spans="3:7">
      <c r="G12" t="s">
        <v>5</v>
      </c>
    </row>
    <row r="13" spans="3:7">
      <c r="G13" t="s">
        <v>1</v>
      </c>
    </row>
    <row r="14" spans="3:7">
      <c r="C14" t="s">
        <v>2</v>
      </c>
      <c r="D14">
        <v>2</v>
      </c>
      <c r="G14" t="str">
        <f>CHAR(34)&amp;C14&amp;CHAR(34)&amp;": "&amp;D14&amp;","</f>
        <v>"Id": 2,</v>
      </c>
    </row>
    <row r="15" spans="3:7">
      <c r="C15" t="s">
        <v>3</v>
      </c>
      <c r="D15">
        <v>-33</v>
      </c>
      <c r="G15" t="str">
        <f>CHAR(34)&amp;C15&amp;CHAR(34)&amp;": "&amp;D15&amp;","</f>
        <v>"X": -33,</v>
      </c>
    </row>
    <row r="16" spans="3:7">
      <c r="C16" t="s">
        <v>4</v>
      </c>
      <c r="D16">
        <v>-49</v>
      </c>
      <c r="G16" t="str">
        <f>CHAR(34)&amp;C16&amp;CHAR(34)&amp;": "&amp;D16</f>
        <v>"Y": -49</v>
      </c>
    </row>
    <row r="17" spans="3:7">
      <c r="G17" t="s">
        <v>5</v>
      </c>
    </row>
    <row r="18" spans="3:7">
      <c r="G18" t="s">
        <v>1</v>
      </c>
    </row>
    <row r="19" spans="3:7">
      <c r="C19" t="s">
        <v>2</v>
      </c>
      <c r="D19">
        <v>3</v>
      </c>
      <c r="G19" t="str">
        <f>CHAR(34)&amp;C19&amp;CHAR(34)&amp;": "&amp;D19&amp;","</f>
        <v>"Id": 3,</v>
      </c>
    </row>
    <row r="20" spans="3:7">
      <c r="C20" t="s">
        <v>3</v>
      </c>
      <c r="D20">
        <v>-29</v>
      </c>
      <c r="G20" t="str">
        <f>CHAR(34)&amp;C20&amp;CHAR(34)&amp;": "&amp;D20&amp;","</f>
        <v>"X": -29,</v>
      </c>
    </row>
    <row r="21" spans="3:7">
      <c r="C21" t="s">
        <v>4</v>
      </c>
      <c r="D21">
        <v>-49</v>
      </c>
      <c r="G21" t="str">
        <f>CHAR(34)&amp;C21&amp;CHAR(34)&amp;": "&amp;D21</f>
        <v>"Y": -49</v>
      </c>
    </row>
    <row r="22" spans="3:7">
      <c r="G22" t="s">
        <v>5</v>
      </c>
    </row>
    <row r="23" spans="3:7">
      <c r="G23" t="s">
        <v>1</v>
      </c>
    </row>
    <row r="24" spans="3:7">
      <c r="C24" t="s">
        <v>2</v>
      </c>
      <c r="D24">
        <v>4</v>
      </c>
      <c r="G24" t="str">
        <f>CHAR(34)&amp;C24&amp;CHAR(34)&amp;": "&amp;D24&amp;","</f>
        <v>"Id": 4,</v>
      </c>
    </row>
    <row r="25" spans="3:7">
      <c r="C25" t="s">
        <v>3</v>
      </c>
      <c r="D25">
        <v>-29</v>
      </c>
      <c r="G25" t="str">
        <f>CHAR(34)&amp;C25&amp;CHAR(34)&amp;": "&amp;D25&amp;","</f>
        <v>"X": -29,</v>
      </c>
    </row>
    <row r="26" spans="3:7">
      <c r="C26" t="s">
        <v>4</v>
      </c>
      <c r="D26">
        <v>-52</v>
      </c>
      <c r="G26" t="str">
        <f>CHAR(34)&amp;C26&amp;CHAR(34)&amp;": "&amp;D26</f>
        <v>"Y": -52</v>
      </c>
    </row>
    <row r="27" spans="3:7">
      <c r="G27" t="s">
        <v>5</v>
      </c>
    </row>
    <row r="28" spans="3:7">
      <c r="G28" t="s">
        <v>1</v>
      </c>
    </row>
    <row r="29" spans="3:7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>
      <c r="C30" t="s">
        <v>3</v>
      </c>
      <c r="D30">
        <v>-33</v>
      </c>
      <c r="G30" t="str">
        <f>CHAR(34)&amp;C30&amp;CHAR(34)&amp;": "&amp;D30&amp;","</f>
        <v>"X": -33,</v>
      </c>
    </row>
    <row r="31" spans="3:7">
      <c r="C31" t="s">
        <v>4</v>
      </c>
      <c r="D31">
        <v>-54</v>
      </c>
      <c r="G31" t="str">
        <f>CHAR(34)&amp;C31&amp;CHAR(34)&amp;": "&amp;D31</f>
        <v>"Y": -54</v>
      </c>
    </row>
    <row r="32" spans="3:7">
      <c r="G32" t="s">
        <v>5</v>
      </c>
    </row>
    <row r="33" spans="3:7">
      <c r="G33" t="s">
        <v>1</v>
      </c>
    </row>
    <row r="34" spans="3:7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>
      <c r="C35" t="s">
        <v>3</v>
      </c>
      <c r="D35">
        <v>-37</v>
      </c>
      <c r="G35" t="str">
        <f>CHAR(34)&amp;C35&amp;CHAR(34)&amp;": "&amp;D35&amp;","</f>
        <v>"X": -37,</v>
      </c>
    </row>
    <row r="36" spans="3:7">
      <c r="C36" t="s">
        <v>4</v>
      </c>
      <c r="D36">
        <v>-53</v>
      </c>
      <c r="G36" t="str">
        <f>CHAR(34)&amp;C36&amp;CHAR(34)&amp;": "&amp;D36</f>
        <v>"Y": -53</v>
      </c>
    </row>
    <row r="37" spans="3:7">
      <c r="G37" t="s">
        <v>5</v>
      </c>
    </row>
    <row r="38" spans="3:7">
      <c r="G38" t="s">
        <v>1</v>
      </c>
    </row>
    <row r="39" spans="3:7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>
      <c r="C40" t="s">
        <v>3</v>
      </c>
      <c r="D40">
        <v>-38</v>
      </c>
      <c r="G40" t="str">
        <f>CHAR(34)&amp;C40&amp;CHAR(34)&amp;": "&amp;D40&amp;","</f>
        <v>"X": -38,</v>
      </c>
    </row>
    <row r="41" spans="3:7">
      <c r="C41" t="s">
        <v>4</v>
      </c>
      <c r="D41">
        <v>-53</v>
      </c>
      <c r="G41" t="str">
        <f>CHAR(34)&amp;C41&amp;CHAR(34)&amp;": "&amp;D41</f>
        <v>"Y": -53</v>
      </c>
    </row>
    <row r="42" spans="3:7">
      <c r="G42" t="s">
        <v>5</v>
      </c>
    </row>
    <row r="43" spans="3:7">
      <c r="G43" t="s">
        <v>1</v>
      </c>
    </row>
    <row r="44" spans="3:7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>
      <c r="C45" t="s">
        <v>3</v>
      </c>
      <c r="D45">
        <v>-27</v>
      </c>
      <c r="G45" t="str">
        <f>CHAR(34)&amp;C45&amp;CHAR(34)&amp;": "&amp;D45&amp;","</f>
        <v>"X": -27,</v>
      </c>
    </row>
    <row r="46" spans="3:7">
      <c r="C46" t="s">
        <v>4</v>
      </c>
      <c r="D46">
        <v>-56</v>
      </c>
      <c r="G46" t="str">
        <f>CHAR(34)&amp;C46&amp;CHAR(34)&amp;": "&amp;D46</f>
        <v>"Y": -56</v>
      </c>
    </row>
    <row r="47" spans="3:7">
      <c r="G47" t="s">
        <v>5</v>
      </c>
    </row>
    <row r="48" spans="3:7">
      <c r="G48" t="s">
        <v>1</v>
      </c>
    </row>
    <row r="49" spans="3:7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>
      <c r="C50" t="s">
        <v>3</v>
      </c>
      <c r="D50">
        <v>-23</v>
      </c>
      <c r="G50" t="str">
        <f>CHAR(34)&amp;C50&amp;CHAR(34)&amp;": "&amp;D50&amp;","</f>
        <v>"X": -23,</v>
      </c>
    </row>
    <row r="51" spans="3:7">
      <c r="C51" t="s">
        <v>4</v>
      </c>
      <c r="D51">
        <v>-44</v>
      </c>
      <c r="G51" t="str">
        <f>CHAR(34)&amp;C51&amp;CHAR(34)&amp;": "&amp;D51</f>
        <v>"Y": -44</v>
      </c>
    </row>
    <row r="52" spans="3:7">
      <c r="G52" t="s">
        <v>5</v>
      </c>
    </row>
    <row r="53" spans="3:7">
      <c r="G53" t="s">
        <v>1</v>
      </c>
    </row>
    <row r="54" spans="3:7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>
      <c r="C55" t="s">
        <v>3</v>
      </c>
      <c r="D55">
        <v>-29</v>
      </c>
      <c r="G55" t="str">
        <f>CHAR(34)&amp;C55&amp;CHAR(34)&amp;": "&amp;D55&amp;","</f>
        <v>"X": -29,</v>
      </c>
    </row>
    <row r="56" spans="3:7">
      <c r="C56" t="s">
        <v>4</v>
      </c>
      <c r="D56">
        <v>-47</v>
      </c>
      <c r="G56" t="str">
        <f>CHAR(34)&amp;C56&amp;CHAR(34)&amp;": "&amp;D56</f>
        <v>"Y": -47</v>
      </c>
    </row>
    <row r="57" spans="3:7">
      <c r="G57" t="s">
        <v>5</v>
      </c>
    </row>
    <row r="58" spans="3:7">
      <c r="G58" t="s">
        <v>1</v>
      </c>
    </row>
    <row r="59" spans="3:7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>
      <c r="C60" t="s">
        <v>3</v>
      </c>
      <c r="D60">
        <v>-29</v>
      </c>
      <c r="G60" t="str">
        <f>CHAR(34)&amp;C60&amp;CHAR(34)&amp;": "&amp;D60&amp;","</f>
        <v>"X": -29,</v>
      </c>
    </row>
    <row r="61" spans="3:7">
      <c r="C61" t="s">
        <v>4</v>
      </c>
      <c r="D61">
        <v>-48</v>
      </c>
      <c r="G61" t="str">
        <f>CHAR(34)&amp;C61&amp;CHAR(34)&amp;": "&amp;D61</f>
        <v>"Y": -48</v>
      </c>
    </row>
    <row r="62" spans="3:7">
      <c r="G62" t="s">
        <v>5</v>
      </c>
    </row>
    <row r="63" spans="3:7">
      <c r="G63" t="s">
        <v>1</v>
      </c>
    </row>
    <row r="64" spans="3:7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>
      <c r="C65" t="s">
        <v>3</v>
      </c>
      <c r="D65">
        <v>-30</v>
      </c>
      <c r="G65" t="str">
        <f>CHAR(34)&amp;C65&amp;CHAR(34)&amp;": "&amp;D65&amp;","</f>
        <v>"X": -30,</v>
      </c>
    </row>
    <row r="66" spans="3:7">
      <c r="C66" t="s">
        <v>4</v>
      </c>
      <c r="D66">
        <v>-47</v>
      </c>
      <c r="G66" t="str">
        <f>CHAR(34)&amp;C66&amp;CHAR(34)&amp;": "&amp;D66</f>
        <v>"Y": -47</v>
      </c>
    </row>
    <row r="67" spans="3:7">
      <c r="G67" t="s">
        <v>5</v>
      </c>
    </row>
    <row r="68" spans="3:7">
      <c r="G68" t="s">
        <v>1</v>
      </c>
    </row>
    <row r="69" spans="3:7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>
      <c r="C70" t="s">
        <v>3</v>
      </c>
      <c r="D70">
        <v>-35</v>
      </c>
      <c r="G70" t="str">
        <f>CHAR(34)&amp;C70&amp;CHAR(34)&amp;": "&amp;D70&amp;","</f>
        <v>"X": -35,</v>
      </c>
    </row>
    <row r="71" spans="3:7">
      <c r="C71" t="s">
        <v>4</v>
      </c>
      <c r="D71">
        <v>-44</v>
      </c>
      <c r="G71" t="str">
        <f>CHAR(34)&amp;C71&amp;CHAR(34)&amp;": "&amp;D71</f>
        <v>"Y": -44</v>
      </c>
    </row>
    <row r="72" spans="3:7">
      <c r="G72" t="s">
        <v>5</v>
      </c>
    </row>
    <row r="73" spans="3:7">
      <c r="G73" t="s">
        <v>1</v>
      </c>
    </row>
    <row r="74" spans="3:7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>
      <c r="C75" t="s">
        <v>3</v>
      </c>
      <c r="D75">
        <v>-38</v>
      </c>
      <c r="G75" t="str">
        <f>CHAR(34)&amp;C75&amp;CHAR(34)&amp;": "&amp;D75&amp;","</f>
        <v>"X": -38,</v>
      </c>
    </row>
    <row r="76" spans="3:7">
      <c r="C76" t="s">
        <v>4</v>
      </c>
      <c r="D76">
        <v>-44</v>
      </c>
      <c r="G76" t="str">
        <f>CHAR(34)&amp;C76&amp;CHAR(34)&amp;": "&amp;D76</f>
        <v>"Y": -44</v>
      </c>
    </row>
    <row r="77" spans="3:7">
      <c r="G77" t="s">
        <v>5</v>
      </c>
    </row>
    <row r="78" spans="3:7">
      <c r="G78" t="s">
        <v>1</v>
      </c>
    </row>
    <row r="79" spans="3:7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>
      <c r="C80" t="s">
        <v>3</v>
      </c>
      <c r="D80">
        <v>-38</v>
      </c>
      <c r="G80" t="str">
        <f>CHAR(34)&amp;C80&amp;CHAR(34)&amp;": "&amp;D80&amp;","</f>
        <v>"X": -38,</v>
      </c>
    </row>
    <row r="81" spans="3:7">
      <c r="C81" t="s">
        <v>4</v>
      </c>
      <c r="D81">
        <v>-45</v>
      </c>
      <c r="G81" t="str">
        <f>CHAR(34)&amp;C81&amp;CHAR(34)&amp;": "&amp;D81</f>
        <v>"Y": -45</v>
      </c>
    </row>
    <row r="82" spans="3:7">
      <c r="D82" t="s">
        <v>6</v>
      </c>
      <c r="G82" t="s">
        <v>5</v>
      </c>
    </row>
    <row r="83" spans="3:7">
      <c r="G83" t="s">
        <v>1</v>
      </c>
    </row>
    <row r="84" spans="3:7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>
      <c r="C85" t="s">
        <v>3</v>
      </c>
      <c r="D85">
        <v>-20</v>
      </c>
      <c r="G85" t="str">
        <f>CHAR(34)&amp;C85&amp;CHAR(34)&amp;": "&amp;D85&amp;","</f>
        <v>"X": -20,</v>
      </c>
    </row>
    <row r="86" spans="3:7">
      <c r="C86" t="s">
        <v>4</v>
      </c>
      <c r="D86">
        <v>-46</v>
      </c>
      <c r="G86" t="str">
        <f>CHAR(34)&amp;C86&amp;CHAR(34)&amp;": "&amp;D86</f>
        <v>"Y": -46</v>
      </c>
    </row>
    <row r="87" spans="3:7">
      <c r="G87" t="s">
        <v>5</v>
      </c>
    </row>
    <row r="88" spans="3:7">
      <c r="G88" t="s">
        <v>1</v>
      </c>
    </row>
    <row r="89" spans="3:7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>
      <c r="C90" t="s">
        <v>3</v>
      </c>
      <c r="D90">
        <v>-19</v>
      </c>
      <c r="G90" t="str">
        <f>CHAR(34)&amp;C90&amp;CHAR(34)&amp;": "&amp;D90&amp;","</f>
        <v>"X": -19,</v>
      </c>
    </row>
    <row r="91" spans="3:7">
      <c r="C91" t="s">
        <v>4</v>
      </c>
      <c r="D91">
        <v>-46</v>
      </c>
      <c r="G91" t="str">
        <f>CHAR(34)&amp;C91&amp;CHAR(34)&amp;": "&amp;D91</f>
        <v>"Y": -46</v>
      </c>
    </row>
    <row r="92" spans="3:7">
      <c r="G92" t="s">
        <v>5</v>
      </c>
    </row>
    <row r="93" spans="3:7">
      <c r="G93" t="s">
        <v>1</v>
      </c>
    </row>
    <row r="94" spans="3:7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>
      <c r="C95" t="s">
        <v>3</v>
      </c>
      <c r="D95">
        <v>-20</v>
      </c>
      <c r="G95" t="str">
        <f>CHAR(34)&amp;C95&amp;CHAR(34)&amp;": "&amp;D95&amp;","</f>
        <v>"X": -20,</v>
      </c>
    </row>
    <row r="96" spans="3:7">
      <c r="C96" t="s">
        <v>4</v>
      </c>
      <c r="D96">
        <v>-47</v>
      </c>
      <c r="G96" t="str">
        <f>CHAR(34)&amp;C96&amp;CHAR(34)&amp;": "&amp;D96</f>
        <v>"Y": -47</v>
      </c>
    </row>
    <row r="97" spans="3:7">
      <c r="G97" t="s">
        <v>5</v>
      </c>
    </row>
    <row r="98" spans="3:7">
      <c r="G98" t="s">
        <v>1</v>
      </c>
    </row>
    <row r="99" spans="3:7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>
      <c r="C100" t="s">
        <v>3</v>
      </c>
      <c r="D100">
        <v>-19</v>
      </c>
      <c r="G100" t="str">
        <f>CHAR(34)&amp;C100&amp;CHAR(34)&amp;": "&amp;D100&amp;","</f>
        <v>"X": -19,</v>
      </c>
    </row>
    <row r="101" spans="3:7">
      <c r="C101" t="s">
        <v>4</v>
      </c>
      <c r="D101">
        <v>-47</v>
      </c>
      <c r="G101" t="str">
        <f>CHAR(34)&amp;C101&amp;CHAR(34)&amp;": "&amp;D101</f>
        <v>"Y": -47</v>
      </c>
    </row>
    <row r="102" spans="3:7">
      <c r="G102" t="s">
        <v>5</v>
      </c>
    </row>
    <row r="103" spans="3:7">
      <c r="G103" t="s">
        <v>1</v>
      </c>
    </row>
    <row r="104" spans="3:7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>
      <c r="C105" t="s">
        <v>3</v>
      </c>
      <c r="D105">
        <v>-18</v>
      </c>
      <c r="G105" t="str">
        <f>CHAR(34)&amp;C105&amp;CHAR(34)&amp;": "&amp;D105&amp;","</f>
        <v>"X": -18,</v>
      </c>
    </row>
    <row r="106" spans="3:7">
      <c r="C106" t="s">
        <v>4</v>
      </c>
      <c r="D106">
        <v>-47</v>
      </c>
      <c r="G106" t="str">
        <f>CHAR(34)&amp;C106&amp;CHAR(34)&amp;": "&amp;D106</f>
        <v>"Y": -47</v>
      </c>
    </row>
    <row r="107" spans="3:7">
      <c r="G107" t="s">
        <v>5</v>
      </c>
    </row>
    <row r="108" spans="3:7">
      <c r="G108" t="s">
        <v>1</v>
      </c>
    </row>
    <row r="109" spans="3:7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>
      <c r="C110" t="s">
        <v>3</v>
      </c>
      <c r="D110">
        <v>-19</v>
      </c>
      <c r="G110" t="str">
        <f>CHAR(34)&amp;C110&amp;CHAR(34)&amp;": "&amp;D110&amp;","</f>
        <v>"X": -19,</v>
      </c>
    </row>
    <row r="111" spans="3:7">
      <c r="C111" t="s">
        <v>4</v>
      </c>
      <c r="D111">
        <v>-48</v>
      </c>
      <c r="G111" t="str">
        <f>CHAR(34)&amp;C111&amp;CHAR(34)&amp;": "&amp;D111</f>
        <v>"Y": -48</v>
      </c>
    </row>
    <row r="112" spans="3:7">
      <c r="G112" t="s">
        <v>5</v>
      </c>
    </row>
    <row r="113" spans="3:7">
      <c r="G113" t="s">
        <v>1</v>
      </c>
    </row>
    <row r="114" spans="3:7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>
      <c r="C115" t="s">
        <v>3</v>
      </c>
      <c r="D115">
        <v>-18</v>
      </c>
      <c r="G115" t="str">
        <f>CHAR(34)&amp;C115&amp;CHAR(34)&amp;": "&amp;D115&amp;","</f>
        <v>"X": -18,</v>
      </c>
    </row>
    <row r="116" spans="3:7">
      <c r="C116" t="s">
        <v>4</v>
      </c>
      <c r="D116">
        <v>-50</v>
      </c>
      <c r="G116" t="str">
        <f>CHAR(34)&amp;C116&amp;CHAR(34)&amp;": "&amp;D116</f>
        <v>"Y": -50</v>
      </c>
    </row>
    <row r="117" spans="3:7">
      <c r="G117" t="s">
        <v>5</v>
      </c>
    </row>
    <row r="118" spans="3:7">
      <c r="G118" t="s">
        <v>1</v>
      </c>
    </row>
    <row r="119" spans="3:7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>
      <c r="C120" t="s">
        <v>3</v>
      </c>
      <c r="D120">
        <v>-17</v>
      </c>
      <c r="G120" t="str">
        <f>CHAR(34)&amp;C120&amp;CHAR(34)&amp;": "&amp;D120&amp;","</f>
        <v>"X": -17,</v>
      </c>
    </row>
    <row r="121" spans="3:7">
      <c r="C121" t="s">
        <v>4</v>
      </c>
      <c r="D121">
        <v>-50</v>
      </c>
      <c r="G121" t="str">
        <f>CHAR(34)&amp;C121&amp;CHAR(34)&amp;": "&amp;D121</f>
        <v>"Y": -50</v>
      </c>
    </row>
    <row r="122" spans="3:7">
      <c r="G122" t="s">
        <v>5</v>
      </c>
    </row>
    <row r="123" spans="3:7">
      <c r="G123" t="s">
        <v>1</v>
      </c>
    </row>
    <row r="124" spans="3:7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>
      <c r="C125" t="s">
        <v>3</v>
      </c>
      <c r="D125">
        <v>-18</v>
      </c>
      <c r="G125" t="str">
        <f>CHAR(34)&amp;C125&amp;CHAR(34)&amp;": "&amp;D125&amp;","</f>
        <v>"X": -18,</v>
      </c>
    </row>
    <row r="126" spans="3:7">
      <c r="C126" t="s">
        <v>4</v>
      </c>
      <c r="D126">
        <v>-52</v>
      </c>
      <c r="G126" t="str">
        <f>CHAR(34)&amp;C126&amp;CHAR(34)&amp;": "&amp;D126</f>
        <v>"Y": -52</v>
      </c>
    </row>
    <row r="127" spans="3:7">
      <c r="G127" t="s">
        <v>5</v>
      </c>
    </row>
    <row r="128" spans="3:7">
      <c r="G128" t="s">
        <v>1</v>
      </c>
    </row>
    <row r="129" spans="3:7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>
      <c r="C130" t="s">
        <v>3</v>
      </c>
      <c r="G130" t="str">
        <f>CHAR(34)&amp;C130&amp;CHAR(34)&amp;": "&amp;D130&amp;","</f>
        <v>"X": ,</v>
      </c>
    </row>
    <row r="131" spans="3:7">
      <c r="C131" t="s">
        <v>4</v>
      </c>
      <c r="G131" t="str">
        <f>CHAR(34)&amp;C131&amp;CHAR(34)&amp;": "&amp;D131</f>
        <v xml:space="preserve">"Y": </v>
      </c>
    </row>
    <row r="132" spans="3:7">
      <c r="G132" t="s">
        <v>5</v>
      </c>
    </row>
    <row r="133" spans="3:7">
      <c r="G133" t="s">
        <v>1</v>
      </c>
    </row>
    <row r="134" spans="3:7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>
      <c r="C135" t="s">
        <v>3</v>
      </c>
      <c r="G135" t="str">
        <f>CHAR(34)&amp;C135&amp;CHAR(34)&amp;": "&amp;D135&amp;","</f>
        <v>"X": ,</v>
      </c>
    </row>
    <row r="136" spans="3:7">
      <c r="C136" t="s">
        <v>4</v>
      </c>
      <c r="G136" t="str">
        <f>CHAR(34)&amp;C136&amp;CHAR(34)&amp;": "&amp;D136</f>
        <v xml:space="preserve">"Y": </v>
      </c>
    </row>
    <row r="137" spans="3:7">
      <c r="G137" t="s">
        <v>5</v>
      </c>
    </row>
    <row r="138" spans="3:7">
      <c r="G138" t="s">
        <v>1</v>
      </c>
    </row>
    <row r="139" spans="3:7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>
      <c r="C140" t="s">
        <v>3</v>
      </c>
      <c r="G140" t="str">
        <f>CHAR(34)&amp;C140&amp;CHAR(34)&amp;": "&amp;D140&amp;","</f>
        <v>"X": ,</v>
      </c>
    </row>
    <row r="141" spans="3:7">
      <c r="C141" t="s">
        <v>4</v>
      </c>
      <c r="G141" t="str">
        <f>CHAR(34)&amp;C141&amp;CHAR(34)&amp;": "&amp;D141</f>
        <v xml:space="preserve">"Y": </v>
      </c>
    </row>
    <row r="142" spans="3:7">
      <c r="G142" t="s">
        <v>5</v>
      </c>
    </row>
    <row r="143" spans="3:7">
      <c r="G143" t="s">
        <v>1</v>
      </c>
    </row>
    <row r="144" spans="3:7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>
      <c r="C145" t="s">
        <v>3</v>
      </c>
      <c r="G145" t="str">
        <f>CHAR(34)&amp;C145&amp;CHAR(34)&amp;": "&amp;D145&amp;","</f>
        <v>"X": ,</v>
      </c>
    </row>
    <row r="146" spans="3:7">
      <c r="C146" t="s">
        <v>4</v>
      </c>
      <c r="G146" t="str">
        <f>CHAR(34)&amp;C146&amp;CHAR(34)&amp;": "&amp;D146</f>
        <v xml:space="preserve">"Y": </v>
      </c>
    </row>
    <row r="147" spans="3:7">
      <c r="G147" t="s">
        <v>5</v>
      </c>
    </row>
    <row r="148" spans="3:7">
      <c r="G148" t="s">
        <v>1</v>
      </c>
    </row>
    <row r="149" spans="3:7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>
      <c r="C150" t="s">
        <v>3</v>
      </c>
      <c r="G150" t="str">
        <f>CHAR(34)&amp;C150&amp;CHAR(34)&amp;": "&amp;D150&amp;","</f>
        <v>"X": ,</v>
      </c>
    </row>
    <row r="151" spans="3:7">
      <c r="C151" t="s">
        <v>4</v>
      </c>
      <c r="G151" t="str">
        <f>CHAR(34)&amp;C151&amp;CHAR(34)&amp;": "&amp;D151</f>
        <v xml:space="preserve">"Y": </v>
      </c>
    </row>
    <row r="152" spans="3:7">
      <c r="G152" t="s">
        <v>5</v>
      </c>
    </row>
    <row r="153" spans="3:7">
      <c r="G153" t="s">
        <v>1</v>
      </c>
    </row>
    <row r="154" spans="3:7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>
      <c r="C155" t="s">
        <v>3</v>
      </c>
      <c r="G155" t="str">
        <f>CHAR(34)&amp;C155&amp;CHAR(34)&amp;": "&amp;D155&amp;","</f>
        <v>"X": ,</v>
      </c>
    </row>
    <row r="156" spans="3:7">
      <c r="C156" t="s">
        <v>4</v>
      </c>
      <c r="G156" t="str">
        <f>CHAR(34)&amp;C156&amp;CHAR(34)&amp;": "&amp;D156</f>
        <v xml:space="preserve">"Y": </v>
      </c>
    </row>
    <row r="157" spans="3:7">
      <c r="G157" t="s">
        <v>5</v>
      </c>
    </row>
    <row r="158" spans="3:7">
      <c r="G158" t="s">
        <v>1</v>
      </c>
    </row>
    <row r="159" spans="3:7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>
      <c r="C160" t="s">
        <v>3</v>
      </c>
      <c r="G160" t="str">
        <f>CHAR(34)&amp;C160&amp;CHAR(34)&amp;": "&amp;D160&amp;","</f>
        <v>"X": ,</v>
      </c>
    </row>
    <row r="161" spans="3:7">
      <c r="C161" t="s">
        <v>4</v>
      </c>
      <c r="G161" t="str">
        <f>CHAR(34)&amp;C161&amp;CHAR(34)&amp;": "&amp;D161</f>
        <v xml:space="preserve">"Y": </v>
      </c>
    </row>
    <row r="162" spans="3:7">
      <c r="G162" t="s">
        <v>5</v>
      </c>
    </row>
    <row r="164" spans="3:7">
      <c r="C164" t="s">
        <v>2</v>
      </c>
      <c r="D164">
        <f>D159+1</f>
        <v>32</v>
      </c>
    </row>
    <row r="165" spans="3:7">
      <c r="C165" t="s">
        <v>3</v>
      </c>
    </row>
    <row r="166" spans="3:7">
      <c r="C166" t="s">
        <v>4</v>
      </c>
    </row>
    <row r="169" spans="3:7">
      <c r="C169" t="s">
        <v>2</v>
      </c>
      <c r="D169">
        <f>D164+1</f>
        <v>33</v>
      </c>
    </row>
    <row r="170" spans="3:7">
      <c r="C170" t="s">
        <v>3</v>
      </c>
    </row>
    <row r="171" spans="3:7">
      <c r="C171" t="s">
        <v>4</v>
      </c>
    </row>
    <row r="174" spans="3:7">
      <c r="C174" t="s">
        <v>2</v>
      </c>
      <c r="D174">
        <f>D169+1</f>
        <v>34</v>
      </c>
    </row>
    <row r="175" spans="3:7">
      <c r="C175" t="s">
        <v>3</v>
      </c>
    </row>
    <row r="176" spans="3:7">
      <c r="C176" t="s">
        <v>4</v>
      </c>
    </row>
    <row r="179" spans="3:4">
      <c r="C179" t="s">
        <v>2</v>
      </c>
      <c r="D179">
        <f>D174+1</f>
        <v>35</v>
      </c>
    </row>
    <row r="180" spans="3:4">
      <c r="C180" t="s">
        <v>3</v>
      </c>
    </row>
    <row r="181" spans="3:4">
      <c r="C181" t="s">
        <v>4</v>
      </c>
    </row>
    <row r="184" spans="3:4">
      <c r="C184" t="s">
        <v>2</v>
      </c>
      <c r="D184">
        <f>D179+1</f>
        <v>36</v>
      </c>
    </row>
    <row r="185" spans="3:4">
      <c r="C185" t="s">
        <v>3</v>
      </c>
    </row>
    <row r="186" spans="3:4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topLeftCell="A12" workbookViewId="0">
      <selection activeCell="K27" sqref="K27"/>
    </sheetView>
  </sheetViews>
  <sheetFormatPr baseColWidth="10" defaultColWidth="11.5703125" defaultRowHeight="15"/>
  <cols>
    <col min="6" max="6" width="12.7109375" bestFit="1" customWidth="1"/>
  </cols>
  <sheetData>
    <row r="1" spans="1:22">
      <c r="A1" s="4" t="s">
        <v>14</v>
      </c>
      <c r="C1">
        <v>-31</v>
      </c>
      <c r="D1">
        <v>-51</v>
      </c>
    </row>
    <row r="2" spans="1:22">
      <c r="K2" s="1" t="s">
        <v>7</v>
      </c>
    </row>
    <row r="3" spans="1:22">
      <c r="O3" t="s">
        <v>1</v>
      </c>
      <c r="T3">
        <v>1</v>
      </c>
      <c r="U3">
        <v>0</v>
      </c>
    </row>
    <row r="4" spans="1:22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>
      <c r="A6" t="str">
        <f t="shared" ref="A6:A37" si="0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>ROUND(SQRT((C6-$C$1)^2+(D6-$D$1)^2),2)</f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>
      <c r="A7" t="str">
        <f t="shared" si="0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>ROUND(SQRT((C7-$C$1)^2+(D7-$D$1)^2),2)</f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>
      <c r="A8" t="str">
        <f t="shared" si="0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>ROUND(SQRT((C8-$C$1)^2+(D8-$D$1)^2),2)</f>
        <v>3.16</v>
      </c>
      <c r="G8" s="2">
        <v>31</v>
      </c>
      <c r="O8" t="s">
        <v>5</v>
      </c>
      <c r="S8" s="2"/>
      <c r="T8" s="2"/>
      <c r="U8" s="2"/>
      <c r="V8" s="2"/>
    </row>
    <row r="9" spans="1:22">
      <c r="A9" t="str">
        <f t="shared" si="0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>ROUND(SQRT((C9-$C$1)^2+(D9-$D$1)^2),2)</f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>
      <c r="A10" t="str">
        <f t="shared" si="0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>ROUND(SQRT((C10-$C$1)^2+(D10-$D$1)^2),2)</f>
        <v>5</v>
      </c>
      <c r="G10" s="2">
        <v>196</v>
      </c>
      <c r="H10" s="2" t="s">
        <v>17</v>
      </c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>
      <c r="A11" t="str">
        <f t="shared" si="0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>ROUND(SQRT((C11-$C$1)^2+(D11-$D$1)^2),2)</f>
        <v>5.0999999999999996</v>
      </c>
      <c r="G11" s="2">
        <v>20</v>
      </c>
      <c r="I11">
        <f t="shared" ref="I11:I13" si="1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>
      <c r="A12" t="str">
        <f t="shared" si="0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>ROUND(SQRT((C12-$C$1)^2+(D12-$D$1)^2),2)</f>
        <v>5.39</v>
      </c>
      <c r="G12" s="2">
        <v>14</v>
      </c>
      <c r="H12" s="2"/>
      <c r="I12">
        <f t="shared" si="1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>
      <c r="A13" t="str">
        <f t="shared" si="0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>ROUND(SQRT((C13-$C$1)^2+(D13-$D$1)^2),2)</f>
        <v>5.83</v>
      </c>
      <c r="G13" s="2">
        <v>22</v>
      </c>
      <c r="I13">
        <f t="shared" si="1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>
      <c r="A14" t="str">
        <f t="shared" si="0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>ROUND(SQRT((C14-$C$1)^2+(D14-$D$1)^2),2)</f>
        <v>5.83</v>
      </c>
      <c r="G14" s="2">
        <v>15</v>
      </c>
      <c r="O14" t="s">
        <v>5</v>
      </c>
      <c r="S14" s="2"/>
      <c r="T14" s="2"/>
      <c r="U14" s="2"/>
      <c r="V14" s="2"/>
    </row>
    <row r="15" spans="1:22">
      <c r="A15" t="str">
        <f t="shared" si="0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>ROUND(SQRT((C15-$C$1)^2+(D15-$D$1)^2),2)</f>
        <v>6.08</v>
      </c>
      <c r="G15" s="2">
        <v>45</v>
      </c>
      <c r="O15" t="s">
        <v>1</v>
      </c>
      <c r="S15" s="2"/>
      <c r="T15" s="2"/>
      <c r="U15" s="2"/>
      <c r="V15" s="2"/>
    </row>
    <row r="16" spans="1:22">
      <c r="A16" t="str">
        <f t="shared" si="0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>ROUND(SQRT((C16-$C$1)^2+(D16-$D$1)^2),2)</f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>
      <c r="A17" t="str">
        <f t="shared" si="0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>ROUND(SQRT((C17-$C$1)^2+(D17-$D$1)^2),2)</f>
        <v>6.71</v>
      </c>
      <c r="G17" s="2">
        <v>21</v>
      </c>
      <c r="I17">
        <f t="shared" ref="I17:I19" si="2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>
      <c r="A18" t="str">
        <f t="shared" si="0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>ROUND(SQRT((C18-$C$1)^2+(D18-$D$1)^2),2)</f>
        <v>7.07</v>
      </c>
      <c r="G18" s="2">
        <v>14</v>
      </c>
      <c r="H18" s="2"/>
      <c r="I18">
        <f t="shared" si="2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>
      <c r="A19" t="str">
        <f t="shared" si="0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>ROUND(SQRT((C19-$C$1)^2+(D19-$D$1)^2),2)</f>
        <v>7.21</v>
      </c>
      <c r="G19" s="2">
        <v>209</v>
      </c>
      <c r="H19" s="2" t="s">
        <v>19</v>
      </c>
      <c r="I19">
        <f t="shared" si="2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>
      <c r="A20" t="str">
        <f t="shared" si="0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>ROUND(SQRT((C20-$C$1)^2+(D20-$D$1)^2),2)</f>
        <v>7.81</v>
      </c>
      <c r="G20" s="2">
        <v>11</v>
      </c>
      <c r="O20" t="s">
        <v>5</v>
      </c>
      <c r="S20" s="2"/>
      <c r="T20" s="2"/>
      <c r="U20" s="2"/>
      <c r="V20" s="2"/>
    </row>
    <row r="21" spans="1:22">
      <c r="A21" t="str">
        <f t="shared" si="0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>ROUND(SQRT((C21-$C$1)^2+(D21-$D$1)^2),2)</f>
        <v>8.06</v>
      </c>
      <c r="G21" s="2">
        <v>10</v>
      </c>
      <c r="O21" t="s">
        <v>1</v>
      </c>
      <c r="S21" s="2"/>
      <c r="T21" s="2"/>
      <c r="U21" s="2"/>
      <c r="V21" s="2"/>
    </row>
    <row r="22" spans="1:22">
      <c r="A22" t="str">
        <f t="shared" si="0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>ROUND(SQRT((C22-$C$1)^2+(D22-$D$1)^2),2)</f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>
      <c r="A23" t="str">
        <f t="shared" si="0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>ROUND(SQRT((C23-$C$1)^2+(D23-$D$1)^2),2)</f>
        <v>8.94</v>
      </c>
      <c r="G23" s="2">
        <v>30</v>
      </c>
      <c r="I23">
        <f t="shared" ref="I23:I25" si="3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>
      <c r="A24" t="str">
        <f t="shared" si="0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>ROUND(SQRT((C24-$C$1)^2+(D24-$D$1)^2),2)</f>
        <v>9</v>
      </c>
      <c r="G24" s="2">
        <v>190</v>
      </c>
      <c r="H24" t="s">
        <v>17</v>
      </c>
      <c r="I24">
        <f t="shared" si="3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>
      <c r="A25" t="str">
        <f t="shared" ref="A25:A88" si="4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>ROUND(SQRT((C25-$C$1)^2+(D25-$D$1)^2),2)</f>
        <v>9.49</v>
      </c>
      <c r="G25" s="2">
        <v>173</v>
      </c>
      <c r="H25" t="s">
        <v>15</v>
      </c>
      <c r="I25">
        <f t="shared" si="3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>
      <c r="A26" t="str">
        <f t="shared" si="4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>ROUND(SQRT((C26-$C$1)^2+(D26-$D$1)^2),2)</f>
        <v>9.49</v>
      </c>
      <c r="G26" s="2">
        <v>11</v>
      </c>
      <c r="O26" t="s">
        <v>5</v>
      </c>
      <c r="S26" s="2"/>
      <c r="T26" s="2"/>
      <c r="U26" s="2"/>
      <c r="V26" s="2"/>
    </row>
    <row r="27" spans="1:22">
      <c r="A27" t="str">
        <f t="shared" si="4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>ROUND(SQRT((C27-$C$1)^2+(D27-$D$1)^2),2)</f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>
      <c r="A28" t="str">
        <f t="shared" si="4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11</v>
      </c>
      <c r="F28">
        <f>ROUND(SQRT((C28-$C$1)^2+(D28-$D$1)^2),2)</f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>
      <c r="A29" t="str">
        <f t="shared" si="4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>ROUND(SQRT((C29-$C$1)^2+(D29-$D$1)^2),2)</f>
        <v>10.77</v>
      </c>
      <c r="G29" s="2">
        <v>10</v>
      </c>
      <c r="I29">
        <f t="shared" ref="I29:I31" si="5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>
      <c r="A30" t="str">
        <f t="shared" si="4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>ROUND(SQRT((C30-$C$1)^2+(D30-$D$1)^2),2)</f>
        <v>11.4</v>
      </c>
      <c r="G30" s="2">
        <v>7</v>
      </c>
      <c r="I30">
        <f t="shared" si="5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>
      <c r="A31" t="str">
        <f t="shared" si="4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>ROUND(SQRT((C31-$C$1)^2+(D31-$D$1)^2),2)</f>
        <v>11.4</v>
      </c>
      <c r="G31" s="2">
        <v>16</v>
      </c>
      <c r="H31" t="s">
        <v>176</v>
      </c>
      <c r="I31">
        <f t="shared" si="5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>
      <c r="A32" t="str">
        <f t="shared" si="4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11</v>
      </c>
      <c r="F32">
        <f>ROUND(SQRT((C32-$C$1)^2+(D32-$D$1)^2),2)</f>
        <v>12</v>
      </c>
      <c r="G32" s="2">
        <v>62</v>
      </c>
      <c r="O32" t="s">
        <v>5</v>
      </c>
      <c r="S32" s="2"/>
      <c r="T32" s="2"/>
      <c r="U32" s="2"/>
      <c r="V32" s="2"/>
    </row>
    <row r="33" spans="1:22">
      <c r="A33" t="str">
        <f t="shared" si="4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>ROUND(SQRT((C33-$C$1)^2+(D33-$D$1)^2),2)</f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>
      <c r="A34" t="str">
        <f t="shared" si="4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>ROUND(SQRT((C34-$C$1)^2+(D34-$D$1)^2),2)</f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>
      <c r="A35" t="str">
        <f t="shared" si="4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>ROUND(SQRT((C35-$C$1)^2+(D35-$D$1)^2),2)</f>
        <v>12.65</v>
      </c>
      <c r="G35" s="2">
        <v>192</v>
      </c>
      <c r="H35" t="s">
        <v>18</v>
      </c>
      <c r="I35">
        <f t="shared" ref="I35:I37" si="6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>
      <c r="A36" t="str">
        <f t="shared" si="4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>ROUND(SQRT((C36-$C$1)^2+(D36-$D$1)^2),2)</f>
        <v>12.65</v>
      </c>
      <c r="G36" s="2">
        <v>127</v>
      </c>
      <c r="I36">
        <f t="shared" si="6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>
      <c r="A37" t="str">
        <f t="shared" si="4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>ROUND(SQRT((C37-$C$1)^2+(D37-$D$1)^2),2)</f>
        <v>12.65</v>
      </c>
      <c r="G37" s="2">
        <v>63</v>
      </c>
      <c r="I37">
        <f t="shared" si="6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>
      <c r="A38" t="str">
        <f t="shared" si="4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>ROUND(SQRT((C38-$C$1)^2+(D38-$D$1)^2),2)</f>
        <v>12.81</v>
      </c>
      <c r="G38" s="2">
        <v>50</v>
      </c>
      <c r="O38" t="s">
        <v>5</v>
      </c>
    </row>
    <row r="39" spans="1:22">
      <c r="A39" t="str">
        <f t="shared" si="4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>ROUND(SQRT((C39-$C$1)^2+(D39-$D$1)^2),2)</f>
        <v>13</v>
      </c>
      <c r="G39" s="2">
        <v>114</v>
      </c>
      <c r="O39" t="s">
        <v>1</v>
      </c>
    </row>
    <row r="40" spans="1:22">
      <c r="A40" t="str">
        <f t="shared" si="4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>ROUND(SQRT((C40-$C$1)^2+(D40-$D$1)^2),2)</f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>
      <c r="A41" t="str">
        <f t="shared" si="4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>ROUND(SQRT((C41-$C$1)^2+(D41-$D$1)^2),2)</f>
        <v>13.04</v>
      </c>
      <c r="G41" s="2">
        <v>15</v>
      </c>
      <c r="I41">
        <f t="shared" ref="I41:I43" si="7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>
      <c r="A42" t="str">
        <f t="shared" si="4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>ROUND(SQRT((C42-$C$1)^2+(D42-$D$1)^2),2)</f>
        <v>13.34</v>
      </c>
      <c r="G42" s="2">
        <v>200</v>
      </c>
      <c r="H42" t="s">
        <v>15</v>
      </c>
      <c r="I42">
        <f t="shared" si="7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>
      <c r="A43" t="str">
        <f t="shared" si="4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>ROUND(SQRT((C43-$C$1)^2+(D43-$D$1)^2),2)</f>
        <v>13.42</v>
      </c>
      <c r="G43" s="2">
        <v>8</v>
      </c>
      <c r="I43">
        <f t="shared" si="7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>
      <c r="A44" t="str">
        <f t="shared" si="4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>ROUND(SQRT((C44-$C$1)^2+(D44-$D$1)^2),2)</f>
        <v>13.89</v>
      </c>
      <c r="G44" s="2">
        <v>2</v>
      </c>
      <c r="O44" t="s">
        <v>5</v>
      </c>
    </row>
    <row r="45" spans="1:22">
      <c r="A45" t="str">
        <f t="shared" si="4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>ROUND(SQRT((C45-$C$1)^2+(D45-$D$1)^2),2)</f>
        <v>13.89</v>
      </c>
      <c r="G45" s="2">
        <v>23</v>
      </c>
      <c r="O45" t="s">
        <v>1</v>
      </c>
    </row>
    <row r="46" spans="1:22">
      <c r="A46" t="str">
        <f t="shared" si="4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>ROUND(SQRT((C46-$C$1)^2+(D46-$D$1)^2),2)</f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>
      <c r="A47" t="str">
        <f t="shared" si="4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>ROUND(SQRT((C47-$C$1)^2+(D47-$D$1)^2),2)</f>
        <v>14.14</v>
      </c>
      <c r="G47" s="2">
        <v>10</v>
      </c>
      <c r="I47">
        <f t="shared" ref="I47:I49" si="8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>
      <c r="A48" t="str">
        <f t="shared" si="4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>ROUND(SQRT((C48-$C$1)^2+(D48-$D$1)^2),2)</f>
        <v>14.14</v>
      </c>
      <c r="G48" s="2">
        <v>34</v>
      </c>
      <c r="I48">
        <f t="shared" si="8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>
      <c r="A49" t="str">
        <f t="shared" si="4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>ROUND(SQRT((C49-$C$1)^2+(D49-$D$1)^2),2)</f>
        <v>14.14</v>
      </c>
      <c r="G49" s="2">
        <v>14</v>
      </c>
      <c r="I49">
        <f t="shared" si="8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>
      <c r="A50" t="str">
        <f t="shared" si="4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>ROUND(SQRT((C50-$C$1)^2+(D50-$D$1)^2),2)</f>
        <v>14.87</v>
      </c>
      <c r="G50" s="2">
        <v>41</v>
      </c>
      <c r="H50" t="s">
        <v>16</v>
      </c>
      <c r="O50" t="s">
        <v>5</v>
      </c>
    </row>
    <row r="51" spans="1:15">
      <c r="A51" t="str">
        <f t="shared" si="4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>ROUND(SQRT((C51-$C$1)^2+(D51-$D$1)^2),2)</f>
        <v>15.23</v>
      </c>
      <c r="G51" s="2">
        <v>181</v>
      </c>
      <c r="O51" t="s">
        <v>1</v>
      </c>
    </row>
    <row r="52" spans="1:15">
      <c r="A52" t="str">
        <f t="shared" si="4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>ROUND(SQRT((C52-$C$1)^2+(D52-$D$1)^2),2)</f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>
      <c r="A53" t="str">
        <f t="shared" si="4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12</v>
      </c>
      <c r="F53">
        <f>ROUND(SQRT((C53-$C$1)^2+(D53-$D$1)^2),2)</f>
        <v>15.26</v>
      </c>
      <c r="G53" s="2">
        <v>82</v>
      </c>
      <c r="I53">
        <f t="shared" ref="I53:I55" si="9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>
      <c r="A54" t="str">
        <f t="shared" si="4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>ROUND(SQRT((C54-$C$1)^2+(D54-$D$1)^2),2)</f>
        <v>15.65</v>
      </c>
      <c r="G54" s="2">
        <v>10</v>
      </c>
      <c r="I54">
        <f t="shared" si="9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>
      <c r="A55" t="str">
        <f t="shared" si="4"/>
        <v>https://ts4.travian.com/position_details.php?x=-17&amp;y=-44</v>
      </c>
      <c r="B55" s="2">
        <v>51</v>
      </c>
      <c r="C55" s="2">
        <v>-17</v>
      </c>
      <c r="D55" s="2">
        <v>-44</v>
      </c>
      <c r="E55" s="2" t="s">
        <v>11</v>
      </c>
      <c r="F55">
        <f>ROUND(SQRT((C55-$C$1)^2+(D55-$D$1)^2),2)</f>
        <v>15.65</v>
      </c>
      <c r="G55" s="2">
        <v>24</v>
      </c>
      <c r="I55">
        <f t="shared" si="9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>
      <c r="A56" t="str">
        <f t="shared" si="4"/>
        <v>https://ts4.travian.com/position_details.php?x=-16&amp;y=-46</v>
      </c>
      <c r="B56" s="2">
        <v>52</v>
      </c>
      <c r="C56" s="2">
        <v>-16</v>
      </c>
      <c r="D56" s="2">
        <v>-46</v>
      </c>
      <c r="E56" s="2" t="s">
        <v>11</v>
      </c>
      <c r="F56">
        <f>ROUND(SQRT((C56-$C$1)^2+(D56-$D$1)^2),2)</f>
        <v>15.81</v>
      </c>
      <c r="G56" s="2">
        <v>7</v>
      </c>
      <c r="O56" t="s">
        <v>5</v>
      </c>
    </row>
    <row r="57" spans="1:15">
      <c r="A57" t="str">
        <f t="shared" si="4"/>
        <v>https://ts4.travian.com/position_details.php?x=-46&amp;y=-45</v>
      </c>
      <c r="B57" s="2">
        <v>53</v>
      </c>
      <c r="C57" s="2">
        <v>-46</v>
      </c>
      <c r="D57" s="2">
        <v>-45</v>
      </c>
      <c r="E57" s="2" t="s">
        <v>11</v>
      </c>
      <c r="F57">
        <f>ROUND(SQRT((C57-$C$1)^2+(D57-$D$1)^2),2)</f>
        <v>16.16</v>
      </c>
      <c r="G57" s="2">
        <v>4</v>
      </c>
      <c r="O57" t="s">
        <v>1</v>
      </c>
    </row>
    <row r="58" spans="1:15">
      <c r="A58" t="str">
        <f t="shared" si="4"/>
        <v>https://ts4.travian.com/position_details.php?x=-21&amp;y=-38</v>
      </c>
      <c r="B58" s="2">
        <v>54</v>
      </c>
      <c r="C58" s="2">
        <v>-21</v>
      </c>
      <c r="D58" s="2">
        <v>-38</v>
      </c>
      <c r="E58" s="2" t="s">
        <v>11</v>
      </c>
      <c r="F58">
        <f>ROUND(SQRT((C58-$C$1)^2+(D58-$D$1)^2),2)</f>
        <v>16.399999999999999</v>
      </c>
      <c r="G58" s="2">
        <v>32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>
      <c r="A59" t="str">
        <f t="shared" si="4"/>
        <v>https://ts4.travian.com/position_details.php?x=-46&amp;y=-43</v>
      </c>
      <c r="B59" s="2">
        <v>55</v>
      </c>
      <c r="C59" s="2">
        <v>-46</v>
      </c>
      <c r="D59" s="2">
        <v>-43</v>
      </c>
      <c r="E59" s="2" t="s">
        <v>11</v>
      </c>
      <c r="F59">
        <f>ROUND(SQRT((C59-$C$1)^2+(D59-$D$1)^2),2)</f>
        <v>17</v>
      </c>
      <c r="G59" s="2">
        <v>7</v>
      </c>
      <c r="I59">
        <f t="shared" ref="I59:I61" si="10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>
      <c r="A60" t="str">
        <f t="shared" si="4"/>
        <v>https://ts4.travian.com/position_details.php?x=-16&amp;y=-43</v>
      </c>
      <c r="B60" s="2">
        <v>56</v>
      </c>
      <c r="C60" s="2">
        <v>-16</v>
      </c>
      <c r="D60" s="2">
        <v>-43</v>
      </c>
      <c r="E60" s="2" t="s">
        <v>11</v>
      </c>
      <c r="F60">
        <f>ROUND(SQRT((C60-$C$1)^2+(D60-$D$1)^2),2)</f>
        <v>17</v>
      </c>
      <c r="G60" s="2">
        <v>15</v>
      </c>
      <c r="I60">
        <f t="shared" si="10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>
      <c r="A61" t="str">
        <f t="shared" si="4"/>
        <v>https://ts4.travian.com/position_details.php?x=-18&amp;y=-37</v>
      </c>
      <c r="B61" s="2">
        <v>57</v>
      </c>
      <c r="C61" s="2">
        <v>-18</v>
      </c>
      <c r="D61" s="2">
        <v>-37</v>
      </c>
      <c r="E61" s="2" t="s">
        <v>11</v>
      </c>
      <c r="F61">
        <f>ROUND(SQRT((C61-$C$1)^2+(D61-$D$1)^2),2)</f>
        <v>19.100000000000001</v>
      </c>
      <c r="G61" s="2">
        <v>14</v>
      </c>
      <c r="I61">
        <f t="shared" si="10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>
      <c r="A62" t="str">
        <f t="shared" si="4"/>
        <v>https://ts4.travian.com/position_details.php?x=-17&amp;y=-38</v>
      </c>
      <c r="B62" s="2">
        <v>58</v>
      </c>
      <c r="C62" s="2">
        <v>-17</v>
      </c>
      <c r="D62" s="2">
        <v>-38</v>
      </c>
      <c r="E62" s="2" t="s">
        <v>11</v>
      </c>
      <c r="F62">
        <f>ROUND(SQRT((C62-$C$1)^2+(D62-$D$1)^2),2)</f>
        <v>19.100000000000001</v>
      </c>
      <c r="G62" s="2">
        <v>26</v>
      </c>
      <c r="O62" t="s">
        <v>5</v>
      </c>
    </row>
    <row r="63" spans="1:15">
      <c r="A63" t="str">
        <f t="shared" si="4"/>
        <v>https://ts4.travian.com/position_details.php?x=-46&amp;y=-38</v>
      </c>
      <c r="B63" s="2">
        <v>59</v>
      </c>
      <c r="C63" s="2">
        <v>-46</v>
      </c>
      <c r="D63" s="2">
        <v>-38</v>
      </c>
      <c r="E63" s="2" t="s">
        <v>12</v>
      </c>
      <c r="F63">
        <f>ROUND(SQRT((C63-$C$1)^2+(D63-$D$1)^2),2)</f>
        <v>19.850000000000001</v>
      </c>
      <c r="G63" s="2">
        <v>129</v>
      </c>
      <c r="H63" t="s">
        <v>15</v>
      </c>
      <c r="O63" t="s">
        <v>1</v>
      </c>
    </row>
    <row r="64" spans="1:15">
      <c r="A64" t="str">
        <f t="shared" si="4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>
      <c r="A65" t="str">
        <f t="shared" si="4"/>
        <v>https://ts4.travian.com/position_details.php?x=&amp;y=</v>
      </c>
      <c r="B65" s="2">
        <v>61</v>
      </c>
      <c r="I65">
        <f t="shared" ref="I65:I67" si="11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>
      <c r="A66" t="str">
        <f t="shared" si="4"/>
        <v>https://ts4.travian.com/position_details.php?x=&amp;y=</v>
      </c>
      <c r="B66" s="2">
        <v>62</v>
      </c>
      <c r="I66">
        <f t="shared" si="11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>
      <c r="A67" t="str">
        <f t="shared" si="4"/>
        <v>https://ts4.travian.com/position_details.php?x=&amp;y=</v>
      </c>
      <c r="B67" s="2">
        <v>63</v>
      </c>
      <c r="I67">
        <f t="shared" si="11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>
      <c r="A68" t="str">
        <f t="shared" si="4"/>
        <v>https://ts4.travian.com/position_details.php?x=&amp;y=</v>
      </c>
      <c r="B68" s="2">
        <v>64</v>
      </c>
      <c r="O68" t="s">
        <v>5</v>
      </c>
    </row>
    <row r="69" spans="1:15">
      <c r="A69" t="str">
        <f t="shared" si="4"/>
        <v>https://ts4.travian.com/position_details.php?x=&amp;y=</v>
      </c>
      <c r="B69" s="2">
        <v>65</v>
      </c>
      <c r="O69" t="s">
        <v>1</v>
      </c>
    </row>
    <row r="70" spans="1:15">
      <c r="A70" t="str">
        <f t="shared" si="4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>
      <c r="A71" t="str">
        <f t="shared" si="4"/>
        <v>https://ts4.travian.com/position_details.php?x=&amp;y=</v>
      </c>
      <c r="B71" s="2">
        <v>67</v>
      </c>
      <c r="I71">
        <f t="shared" ref="I71:I73" si="12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>
      <c r="A72" t="str">
        <f t="shared" si="4"/>
        <v>https://ts4.travian.com/position_details.php?x=&amp;y=</v>
      </c>
      <c r="B72" s="2">
        <v>68</v>
      </c>
      <c r="I72">
        <f t="shared" si="12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>
      <c r="A73" t="str">
        <f t="shared" si="4"/>
        <v>https://ts4.travian.com/position_details.php?x=&amp;y=</v>
      </c>
      <c r="B73" s="2">
        <v>69</v>
      </c>
      <c r="I73">
        <f t="shared" si="12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>
      <c r="A74" t="str">
        <f t="shared" si="4"/>
        <v>https://ts4.travian.com/position_details.php?x=&amp;y=</v>
      </c>
      <c r="B74" s="2">
        <v>70</v>
      </c>
      <c r="O74" t="s">
        <v>5</v>
      </c>
    </row>
    <row r="75" spans="1:15">
      <c r="A75" t="str">
        <f t="shared" si="4"/>
        <v>https://ts4.travian.com/position_details.php?x=&amp;y=</v>
      </c>
      <c r="B75" s="2">
        <v>71</v>
      </c>
      <c r="O75" t="s">
        <v>1</v>
      </c>
    </row>
    <row r="76" spans="1:15">
      <c r="A76" t="str">
        <f t="shared" si="4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>
      <c r="A77" t="str">
        <f t="shared" si="4"/>
        <v>https://ts4.travian.com/position_details.php?x=&amp;y=</v>
      </c>
      <c r="B77" s="2">
        <v>73</v>
      </c>
      <c r="I77">
        <f t="shared" ref="I77:I79" si="13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>
      <c r="A78" t="str">
        <f t="shared" si="4"/>
        <v>https://ts4.travian.com/position_details.php?x=&amp;y=</v>
      </c>
      <c r="B78" s="2">
        <v>74</v>
      </c>
      <c r="I78">
        <f t="shared" si="13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>
      <c r="A79" t="str">
        <f t="shared" si="4"/>
        <v>https://ts4.travian.com/position_details.php?x=&amp;y=</v>
      </c>
      <c r="B79" s="2">
        <v>75</v>
      </c>
      <c r="I79">
        <f t="shared" si="13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>
      <c r="A80" t="str">
        <f t="shared" si="4"/>
        <v>https://ts4.travian.com/position_details.php?x=&amp;y=</v>
      </c>
      <c r="B80" s="2">
        <v>76</v>
      </c>
      <c r="O80" t="s">
        <v>5</v>
      </c>
    </row>
    <row r="81" spans="1:15">
      <c r="A81" t="str">
        <f t="shared" si="4"/>
        <v>https://ts4.travian.com/position_details.php?x=&amp;y=</v>
      </c>
      <c r="B81" s="2">
        <v>77</v>
      </c>
      <c r="O81" t="s">
        <v>1</v>
      </c>
    </row>
    <row r="82" spans="1:15">
      <c r="A82" t="str">
        <f t="shared" si="4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>
      <c r="A83" t="str">
        <f t="shared" si="4"/>
        <v>https://ts4.travian.com/position_details.php?x=&amp;y=</v>
      </c>
      <c r="B83" s="2">
        <v>79</v>
      </c>
      <c r="I83">
        <f t="shared" ref="I83:I85" si="14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>
      <c r="A84" t="str">
        <f t="shared" si="4"/>
        <v>https://ts4.travian.com/position_details.php?x=&amp;y=</v>
      </c>
      <c r="B84" s="2">
        <v>80</v>
      </c>
      <c r="I84">
        <f t="shared" si="14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>
      <c r="A85" t="str">
        <f t="shared" si="4"/>
        <v>https://ts4.travian.com/position_details.php?x=&amp;y=</v>
      </c>
      <c r="B85" s="2">
        <v>81</v>
      </c>
      <c r="I85">
        <f t="shared" si="14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>
      <c r="A86" t="str">
        <f t="shared" si="4"/>
        <v>https://ts4.travian.com/position_details.php?x=&amp;y=</v>
      </c>
      <c r="B86" s="2">
        <v>82</v>
      </c>
      <c r="O86" t="s">
        <v>5</v>
      </c>
    </row>
    <row r="87" spans="1:15">
      <c r="A87" t="str">
        <f t="shared" si="4"/>
        <v>https://ts4.travian.com/position_details.php?x=&amp;y=</v>
      </c>
      <c r="B87" s="2">
        <v>83</v>
      </c>
      <c r="O87" t="s">
        <v>1</v>
      </c>
    </row>
    <row r="88" spans="1:15">
      <c r="A88" t="str">
        <f t="shared" si="4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>
      <c r="A89" t="str">
        <f t="shared" ref="A89:A94" si="15">$A$1&amp;C89&amp;"&amp;y="&amp;D89</f>
        <v>https://ts4.travian.com/position_details.php?x=&amp;y=</v>
      </c>
      <c r="B89" s="2">
        <v>85</v>
      </c>
      <c r="I89">
        <f t="shared" ref="I89:I91" si="16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>
      <c r="A90" t="str">
        <f t="shared" si="15"/>
        <v>https://ts4.travian.com/position_details.php?x=&amp;y=</v>
      </c>
      <c r="B90" s="2">
        <v>86</v>
      </c>
      <c r="I90">
        <f t="shared" si="16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>
      <c r="A91" t="str">
        <f t="shared" si="15"/>
        <v>https://ts4.travian.com/position_details.php?x=&amp;y=</v>
      </c>
      <c r="B91" s="2">
        <v>87</v>
      </c>
      <c r="I91">
        <f t="shared" si="16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>
      <c r="A92" t="str">
        <f t="shared" si="15"/>
        <v>https://ts4.travian.com/position_details.php?x=&amp;y=</v>
      </c>
      <c r="B92" s="2">
        <v>88</v>
      </c>
      <c r="O92" t="s">
        <v>5</v>
      </c>
    </row>
    <row r="93" spans="1:15">
      <c r="A93" t="str">
        <f t="shared" si="15"/>
        <v>https://ts4.travian.com/position_details.php?x=&amp;y=</v>
      </c>
      <c r="B93" s="2">
        <v>89</v>
      </c>
      <c r="O93" t="s">
        <v>1</v>
      </c>
    </row>
    <row r="94" spans="1:15">
      <c r="A94" t="str">
        <f t="shared" si="15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>
      <c r="B95" s="2"/>
      <c r="I95">
        <f t="shared" ref="I95:I97" si="17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>
      <c r="I96">
        <f t="shared" si="17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>
      <c r="I97">
        <f t="shared" si="17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>
      <c r="O98" t="s">
        <v>5</v>
      </c>
    </row>
    <row r="99" spans="9:15">
      <c r="O99" t="s">
        <v>1</v>
      </c>
    </row>
    <row r="100" spans="9:1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>
      <c r="I101">
        <f t="shared" ref="I101:I103" si="18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>
      <c r="I102">
        <f t="shared" si="18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>
      <c r="I103">
        <f t="shared" si="18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>
      <c r="O104" t="s">
        <v>5</v>
      </c>
    </row>
    <row r="105" spans="9:15">
      <c r="O105" t="s">
        <v>1</v>
      </c>
    </row>
    <row r="106" spans="9:1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>
      <c r="I107">
        <f t="shared" ref="I107:I109" si="19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>
      <c r="I108">
        <f t="shared" si="19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>
      <c r="I109">
        <f t="shared" si="19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>
      <c r="O110" t="s">
        <v>5</v>
      </c>
    </row>
    <row r="111" spans="9:15">
      <c r="O111" t="s">
        <v>1</v>
      </c>
    </row>
    <row r="112" spans="9:1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>
      <c r="I113">
        <f t="shared" ref="I113:I115" si="20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>
      <c r="I114">
        <f t="shared" si="20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>
      <c r="I115">
        <f t="shared" si="20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>
      <c r="O116" t="s">
        <v>5</v>
      </c>
    </row>
    <row r="117" spans="9:15">
      <c r="O117" t="s">
        <v>1</v>
      </c>
    </row>
    <row r="118" spans="9:1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>
      <c r="I119">
        <f t="shared" ref="I119:I121" si="21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>
      <c r="I120">
        <f t="shared" si="21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>
      <c r="I121">
        <f t="shared" si="21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>
      <c r="O122" t="s">
        <v>5</v>
      </c>
    </row>
    <row r="123" spans="9:15">
      <c r="O123" t="s">
        <v>1</v>
      </c>
    </row>
    <row r="124" spans="9:1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>
      <c r="I125">
        <f t="shared" ref="I125:I127" si="22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>
      <c r="I126">
        <f t="shared" si="22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>
      <c r="I127">
        <f t="shared" si="22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>
      <c r="O128" t="s">
        <v>5</v>
      </c>
    </row>
    <row r="129" spans="9:15">
      <c r="O129" t="s">
        <v>1</v>
      </c>
    </row>
    <row r="130" spans="9:1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>
      <c r="I131">
        <f t="shared" ref="I131:I133" si="23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>
      <c r="I132">
        <f t="shared" si="23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>
      <c r="I133">
        <f t="shared" si="23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>
      <c r="O134" t="s">
        <v>5</v>
      </c>
    </row>
    <row r="135" spans="9:15">
      <c r="O135" t="s">
        <v>1</v>
      </c>
    </row>
    <row r="136" spans="9:1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>
      <c r="I137">
        <f t="shared" ref="I137:I139" si="24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>
      <c r="I138">
        <f t="shared" si="24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>
      <c r="I139">
        <f t="shared" si="24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>
      <c r="O140" t="s">
        <v>5</v>
      </c>
    </row>
    <row r="141" spans="9:15">
      <c r="O141" t="s">
        <v>1</v>
      </c>
    </row>
    <row r="142" spans="9:1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>
      <c r="I143">
        <f t="shared" ref="I143:I145" si="25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>
      <c r="I144">
        <f t="shared" si="25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>
      <c r="I145">
        <f t="shared" si="25"/>
        <v>24</v>
      </c>
      <c r="J145">
        <v>4</v>
      </c>
      <c r="K145" t="s">
        <v>10</v>
      </c>
      <c r="L145" t="str">
        <f>VLOOKUP(I145,ToRaid,J145,FALSE)</f>
        <v>true</v>
      </c>
      <c r="O145" t="str">
        <f>CHAR(34)&amp;K145&amp;CHAR(34)&amp;": "&amp;CHAR(34)&amp;L145&amp;CHAR(34)</f>
        <v>"CanRaid": "true"</v>
      </c>
    </row>
    <row r="146" spans="9:15">
      <c r="O146" t="s">
        <v>5</v>
      </c>
    </row>
    <row r="147" spans="9:15">
      <c r="O147" t="s">
        <v>1</v>
      </c>
    </row>
    <row r="148" spans="9:1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>
      <c r="I149">
        <f t="shared" ref="I149:I151" si="26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>
      <c r="I150">
        <f t="shared" si="26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>
      <c r="I151">
        <f t="shared" si="26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>
      <c r="O152" t="s">
        <v>5</v>
      </c>
    </row>
    <row r="153" spans="9:15">
      <c r="O153" t="s">
        <v>1</v>
      </c>
    </row>
    <row r="154" spans="9:1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>
      <c r="I155">
        <f t="shared" ref="I155:I157" si="27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>
      <c r="I156">
        <f t="shared" si="27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>
      <c r="I157">
        <f t="shared" si="27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>
      <c r="O158" t="s">
        <v>5</v>
      </c>
    </row>
    <row r="159" spans="9:15">
      <c r="O159" t="s">
        <v>1</v>
      </c>
    </row>
    <row r="160" spans="9:1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>
      <c r="I161">
        <f t="shared" ref="I161:I163" si="28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>
      <c r="I162">
        <f t="shared" si="28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>
      <c r="I163">
        <f t="shared" si="28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>
      <c r="O164" t="s">
        <v>5</v>
      </c>
    </row>
    <row r="165" spans="9:15">
      <c r="O165" t="s">
        <v>1</v>
      </c>
    </row>
    <row r="166" spans="9:1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29">CHAR(34)&amp;K166&amp;CHAR(34)&amp;": "&amp;L166&amp;","</f>
        <v>"Id": 28,</v>
      </c>
    </row>
    <row r="167" spans="9:15">
      <c r="I167">
        <f t="shared" ref="I167:I169" si="30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29"/>
        <v>"X": -31,</v>
      </c>
    </row>
    <row r="168" spans="9:15">
      <c r="I168">
        <f t="shared" si="30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1">CHAR(34)&amp;K168&amp;CHAR(34)&amp;": "&amp;L168</f>
        <v>"Y": -63</v>
      </c>
    </row>
    <row r="169" spans="9:15">
      <c r="I169">
        <f t="shared" si="30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2">CHAR(34)&amp;K169&amp;CHAR(34)&amp;": "&amp;CHAR(34)&amp;L169&amp;CHAR(34)</f>
        <v>"CanRaid": "true"</v>
      </c>
    </row>
    <row r="170" spans="9:15">
      <c r="O170" t="s">
        <v>5</v>
      </c>
    </row>
    <row r="171" spans="9:15">
      <c r="O171" t="s">
        <v>1</v>
      </c>
    </row>
    <row r="172" spans="9:1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3">CHAR(34)&amp;K172&amp;CHAR(34)&amp;": "&amp;L172&amp;","</f>
        <v>"Id": 29,</v>
      </c>
    </row>
    <row r="173" spans="9:15">
      <c r="I173">
        <f t="shared" ref="I173:I175" si="34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3"/>
        <v>"X": -42,</v>
      </c>
    </row>
    <row r="174" spans="9:15">
      <c r="I174">
        <f t="shared" si="34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5">CHAR(34)&amp;K174&amp;CHAR(34)&amp;": "&amp;L174</f>
        <v>"Y": -56</v>
      </c>
    </row>
    <row r="175" spans="9:15">
      <c r="I175">
        <f t="shared" si="34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6">CHAR(34)&amp;K175&amp;CHAR(34)&amp;": "&amp;CHAR(34)&amp;L175&amp;CHAR(34)</f>
        <v>"CanRaid": "false"</v>
      </c>
    </row>
    <row r="176" spans="9:15">
      <c r="O176" t="s">
        <v>5</v>
      </c>
    </row>
    <row r="177" spans="9:15">
      <c r="O177" t="s">
        <v>1</v>
      </c>
    </row>
    <row r="178" spans="9:1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37">CHAR(34)&amp;K178&amp;CHAR(34)&amp;": "&amp;L178&amp;","</f>
        <v>"Id": 30,</v>
      </c>
    </row>
    <row r="179" spans="9:15">
      <c r="I179">
        <f t="shared" ref="I179:I181" si="38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37"/>
        <v>"X": -43,</v>
      </c>
    </row>
    <row r="180" spans="9:15">
      <c r="I180">
        <f t="shared" si="38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39">CHAR(34)&amp;K180&amp;CHAR(34)&amp;": "&amp;L180</f>
        <v>"Y": -53</v>
      </c>
    </row>
    <row r="181" spans="9:15">
      <c r="I181">
        <f t="shared" si="38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0">CHAR(34)&amp;K181&amp;CHAR(34)&amp;": "&amp;CHAR(34)&amp;L181&amp;CHAR(34)</f>
        <v>"CanRaid": "false"</v>
      </c>
    </row>
    <row r="182" spans="9:15">
      <c r="O182" t="s">
        <v>5</v>
      </c>
    </row>
    <row r="183" spans="9:15">
      <c r="O183" t="s">
        <v>1</v>
      </c>
    </row>
    <row r="184" spans="9:1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1">CHAR(34)&amp;K184&amp;CHAR(34)&amp;": "&amp;L184&amp;","</f>
        <v>"Id": 31,</v>
      </c>
    </row>
    <row r="185" spans="9:15">
      <c r="I185">
        <f t="shared" ref="I185:I187" si="42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1"/>
        <v>"X": -43,</v>
      </c>
    </row>
    <row r="186" spans="9:15">
      <c r="I186">
        <f t="shared" si="42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3">CHAR(34)&amp;K186&amp;CHAR(34)&amp;": "&amp;L186</f>
        <v>"Y": -55</v>
      </c>
    </row>
    <row r="187" spans="9:15">
      <c r="I187">
        <f t="shared" si="42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4">CHAR(34)&amp;K187&amp;CHAR(34)&amp;": "&amp;CHAR(34)&amp;L187&amp;CHAR(34)</f>
        <v>"CanRaid": "false"</v>
      </c>
    </row>
    <row r="188" spans="9:15">
      <c r="O188" t="s">
        <v>5</v>
      </c>
    </row>
    <row r="189" spans="9:15">
      <c r="O189" t="s">
        <v>1</v>
      </c>
    </row>
    <row r="190" spans="9:1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5">CHAR(34)&amp;K190&amp;CHAR(34)&amp;": "&amp;L190&amp;","</f>
        <v>"Id": 32,</v>
      </c>
    </row>
    <row r="191" spans="9:15">
      <c r="I191">
        <f t="shared" ref="I191:I193" si="46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5"/>
        <v>"X": -35,</v>
      </c>
    </row>
    <row r="192" spans="9:15">
      <c r="I192">
        <f t="shared" si="46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47">CHAR(34)&amp;K192&amp;CHAR(34)&amp;": "&amp;L192</f>
        <v>"Y": -39</v>
      </c>
    </row>
    <row r="193" spans="9:15">
      <c r="I193">
        <f t="shared" si="46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48">CHAR(34)&amp;K193&amp;CHAR(34)&amp;": "&amp;CHAR(34)&amp;L193&amp;CHAR(34)</f>
        <v>"CanRaid": "false"</v>
      </c>
    </row>
    <row r="194" spans="9:15">
      <c r="O194" t="s">
        <v>5</v>
      </c>
    </row>
    <row r="195" spans="9:15">
      <c r="O195" t="s">
        <v>1</v>
      </c>
    </row>
    <row r="196" spans="9:1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49">CHAR(34)&amp;K196&amp;CHAR(34)&amp;": "&amp;L196&amp;","</f>
        <v>"Id": 33,</v>
      </c>
    </row>
    <row r="197" spans="9:15">
      <c r="I197">
        <f t="shared" ref="I197:I199" si="50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49"/>
        <v>"X": -27,</v>
      </c>
    </row>
    <row r="198" spans="9:15">
      <c r="I198">
        <f t="shared" si="50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1">CHAR(34)&amp;K198&amp;CHAR(34)&amp;": "&amp;L198</f>
        <v>"Y": -39</v>
      </c>
    </row>
    <row r="199" spans="9:15">
      <c r="I199">
        <f t="shared" si="50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2">CHAR(34)&amp;K199&amp;CHAR(34)&amp;": "&amp;CHAR(34)&amp;L199&amp;CHAR(34)</f>
        <v>"CanRaid": "true"</v>
      </c>
    </row>
    <row r="200" spans="9:15">
      <c r="O200" t="s">
        <v>5</v>
      </c>
    </row>
    <row r="201" spans="9:15">
      <c r="O201" t="s">
        <v>1</v>
      </c>
    </row>
    <row r="202" spans="9:1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3">CHAR(34)&amp;K202&amp;CHAR(34)&amp;": "&amp;L202&amp;","</f>
        <v>"Id": 34,</v>
      </c>
    </row>
    <row r="203" spans="9:15">
      <c r="I203">
        <f t="shared" ref="I203:I205" si="54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3"/>
        <v>"X": -39,</v>
      </c>
    </row>
    <row r="204" spans="9:15">
      <c r="I204">
        <f t="shared" si="54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5">CHAR(34)&amp;K204&amp;CHAR(34)&amp;": "&amp;L204</f>
        <v>"Y": -41</v>
      </c>
    </row>
    <row r="205" spans="9:15">
      <c r="I205">
        <f t="shared" si="54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6">CHAR(34)&amp;K205&amp;CHAR(34)&amp;": "&amp;CHAR(34)&amp;L205&amp;CHAR(34)</f>
        <v>"CanRaid": "true"</v>
      </c>
    </row>
    <row r="206" spans="9:15">
      <c r="O206" t="s">
        <v>5</v>
      </c>
    </row>
    <row r="207" spans="9:15">
      <c r="O207" t="s">
        <v>1</v>
      </c>
    </row>
    <row r="208" spans="9:1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57">CHAR(34)&amp;K208&amp;CHAR(34)&amp;": "&amp;L208&amp;","</f>
        <v>"Id": 35,</v>
      </c>
    </row>
    <row r="209" spans="9:15">
      <c r="I209">
        <f t="shared" ref="I209:I211" si="58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57"/>
        <v>"X": -44,</v>
      </c>
    </row>
    <row r="210" spans="9:15">
      <c r="I210">
        <f t="shared" si="58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59">CHAR(34)&amp;K210&amp;CHAR(34)&amp;": "&amp;L210</f>
        <v>"Y": -51</v>
      </c>
    </row>
    <row r="211" spans="9:15">
      <c r="I211">
        <f t="shared" si="58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0">CHAR(34)&amp;K211&amp;CHAR(34)&amp;": "&amp;CHAR(34)&amp;L211&amp;CHAR(34)</f>
        <v>"CanRaid": "false"</v>
      </c>
    </row>
    <row r="212" spans="9:15">
      <c r="O212" t="s">
        <v>5</v>
      </c>
    </row>
    <row r="213" spans="9:15">
      <c r="O213" t="s">
        <v>1</v>
      </c>
    </row>
    <row r="214" spans="9:1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1">CHAR(34)&amp;K214&amp;CHAR(34)&amp;": "&amp;L214&amp;","</f>
        <v>"Id": 36,</v>
      </c>
    </row>
    <row r="215" spans="9:15">
      <c r="I215">
        <f t="shared" ref="I215:I217" si="62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1"/>
        <v>"X": -43,</v>
      </c>
    </row>
    <row r="216" spans="9:15">
      <c r="I216">
        <f t="shared" si="62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3">CHAR(34)&amp;K216&amp;CHAR(34)&amp;": "&amp;L216</f>
        <v>"Y": -46</v>
      </c>
    </row>
    <row r="217" spans="9:15">
      <c r="I217">
        <f t="shared" si="62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4">CHAR(34)&amp;K217&amp;CHAR(34)&amp;": "&amp;CHAR(34)&amp;L217&amp;CHAR(34)</f>
        <v>"CanRaid": "true"</v>
      </c>
    </row>
    <row r="218" spans="9:15">
      <c r="O218" t="s">
        <v>5</v>
      </c>
    </row>
    <row r="219" spans="9:15">
      <c r="O219" t="s">
        <v>1</v>
      </c>
    </row>
    <row r="220" spans="9:1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>
      <c r="I221">
        <f t="shared" ref="I221:I223" si="65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>
      <c r="I222">
        <f t="shared" si="65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>
      <c r="I223">
        <f t="shared" si="65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>
      <c r="O224" t="s">
        <v>5</v>
      </c>
    </row>
    <row r="225" spans="9:15">
      <c r="O225" t="s">
        <v>1</v>
      </c>
    </row>
    <row r="226" spans="9:1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>
      <c r="I227">
        <f t="shared" ref="I227:I229" si="66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>
      <c r="I228">
        <f t="shared" si="66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>
      <c r="I229">
        <f t="shared" si="66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>
      <c r="O230" t="s">
        <v>5</v>
      </c>
    </row>
    <row r="231" spans="9:15">
      <c r="O231" t="s">
        <v>1</v>
      </c>
    </row>
    <row r="232" spans="9:1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>
      <c r="I233">
        <f t="shared" ref="I233:I235" si="67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>
      <c r="I234">
        <f t="shared" si="67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>
      <c r="I235">
        <f t="shared" si="67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>
      <c r="O236" t="s">
        <v>5</v>
      </c>
    </row>
    <row r="237" spans="9:15">
      <c r="O237" t="s">
        <v>1</v>
      </c>
    </row>
    <row r="238" spans="9:1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>
      <c r="I239">
        <f t="shared" ref="I239:I241" si="68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>
      <c r="I240">
        <f t="shared" si="68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>
      <c r="I241">
        <f t="shared" si="68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>
      <c r="O242" t="s">
        <v>5</v>
      </c>
    </row>
    <row r="243" spans="9:15">
      <c r="O243" t="s">
        <v>1</v>
      </c>
    </row>
    <row r="244" spans="9:1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>
      <c r="I245">
        <f t="shared" ref="I245:I247" si="69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>
      <c r="I246">
        <f t="shared" si="69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>
      <c r="I247">
        <f t="shared" si="69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>
      <c r="O248" t="s">
        <v>5</v>
      </c>
    </row>
    <row r="249" spans="9:15">
      <c r="O249" t="s">
        <v>1</v>
      </c>
    </row>
    <row r="250" spans="9:1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>
      <c r="I251">
        <f t="shared" ref="I251:I253" si="70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>
      <c r="I252">
        <f t="shared" si="70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>
      <c r="I253">
        <f t="shared" si="70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>
      <c r="O254" t="s">
        <v>5</v>
      </c>
    </row>
    <row r="255" spans="9:15">
      <c r="O255" t="s">
        <v>1</v>
      </c>
    </row>
    <row r="256" spans="9:1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>
      <c r="I257">
        <f t="shared" ref="I257:I259" si="71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>
      <c r="I258">
        <f t="shared" si="71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>
      <c r="I259">
        <f t="shared" si="71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>
      <c r="O260" t="s">
        <v>5</v>
      </c>
    </row>
    <row r="261" spans="9:15">
      <c r="O261" t="s">
        <v>1</v>
      </c>
    </row>
    <row r="262" spans="9:1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>
      <c r="I263">
        <f t="shared" ref="I263:I265" si="72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>
      <c r="I264">
        <f t="shared" si="72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>
      <c r="I265">
        <f t="shared" si="72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>
      <c r="O266" t="s">
        <v>5</v>
      </c>
    </row>
    <row r="267" spans="9:15">
      <c r="O267" t="s">
        <v>1</v>
      </c>
    </row>
    <row r="268" spans="9:1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>
      <c r="I269">
        <f t="shared" ref="I269:I271" si="73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>
      <c r="I270">
        <f t="shared" si="73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>
      <c r="I271">
        <f t="shared" si="73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>
      <c r="O272" t="s">
        <v>5</v>
      </c>
    </row>
    <row r="273" spans="9:15">
      <c r="O273" t="s">
        <v>1</v>
      </c>
    </row>
    <row r="274" spans="9:1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>
      <c r="I275">
        <f t="shared" ref="I275:I277" si="74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>
      <c r="I276">
        <f t="shared" si="74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>
      <c r="I277">
        <f t="shared" si="74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>
      <c r="O278" t="s">
        <v>5</v>
      </c>
    </row>
    <row r="279" spans="9:15">
      <c r="O279" t="s">
        <v>1</v>
      </c>
    </row>
    <row r="280" spans="9:1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>
      <c r="I281">
        <f t="shared" ref="I281:I283" si="75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>
      <c r="I282">
        <f t="shared" si="75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>
      <c r="I283">
        <f t="shared" si="75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>
      <c r="O284" t="s">
        <v>5</v>
      </c>
    </row>
    <row r="285" spans="9:15">
      <c r="O285" t="s">
        <v>1</v>
      </c>
    </row>
    <row r="286" spans="9:1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>
      <c r="I287">
        <f t="shared" ref="I287:I289" si="76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>
      <c r="I288">
        <f t="shared" si="76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>
      <c r="I289">
        <f t="shared" si="76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>
      <c r="O290" t="s">
        <v>5</v>
      </c>
    </row>
    <row r="291" spans="9:15">
      <c r="O291" t="s">
        <v>1</v>
      </c>
    </row>
    <row r="292" spans="9:1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>
      <c r="I293">
        <f t="shared" ref="I293:I295" si="77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>
      <c r="I294">
        <f t="shared" si="77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>
      <c r="I295">
        <f t="shared" si="77"/>
        <v>49</v>
      </c>
      <c r="J295">
        <v>4</v>
      </c>
      <c r="K295" t="s">
        <v>10</v>
      </c>
      <c r="L295" t="str">
        <f>VLOOKUP(I295,ToRaid,J295,FALSE)</f>
        <v>false</v>
      </c>
      <c r="O295" t="str">
        <f>CHAR(34)&amp;K295&amp;CHAR(34)&amp;": "&amp;CHAR(34)&amp;L295&amp;CHAR(34)</f>
        <v>"CanRaid": "false"</v>
      </c>
    </row>
    <row r="296" spans="9:15">
      <c r="O296" t="s">
        <v>5</v>
      </c>
    </row>
    <row r="297" spans="9:15">
      <c r="O297" t="s">
        <v>1</v>
      </c>
    </row>
    <row r="298" spans="9:1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78">CHAR(34)&amp;K298&amp;CHAR(34)&amp;": "&amp;L298&amp;","</f>
        <v>"Id": 50,</v>
      </c>
    </row>
    <row r="299" spans="9:15">
      <c r="I299">
        <f t="shared" ref="I299:I301" si="79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78"/>
        <v>"X": -17,</v>
      </c>
    </row>
    <row r="300" spans="9:15">
      <c r="I300">
        <f t="shared" si="79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0">CHAR(34)&amp;K300&amp;CHAR(34)&amp;": "&amp;L300</f>
        <v>"Y": -44</v>
      </c>
    </row>
    <row r="301" spans="9:15">
      <c r="I301">
        <f t="shared" si="79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1">CHAR(34)&amp;K301&amp;CHAR(34)&amp;": "&amp;CHAR(34)&amp;L301&amp;CHAR(34)</f>
        <v>"CanRaid": "true"</v>
      </c>
    </row>
    <row r="302" spans="9:15">
      <c r="O302" t="s">
        <v>5</v>
      </c>
    </row>
    <row r="303" spans="9:15">
      <c r="O303" t="s">
        <v>1</v>
      </c>
    </row>
    <row r="304" spans="9:1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2">CHAR(34)&amp;K304&amp;CHAR(34)&amp;": "&amp;L304&amp;","</f>
        <v>"Id": 51,</v>
      </c>
    </row>
    <row r="305" spans="9:15">
      <c r="I305">
        <f t="shared" ref="I305:I307" si="83">I299+1</f>
        <v>51</v>
      </c>
      <c r="J305">
        <v>2</v>
      </c>
      <c r="K305" t="s">
        <v>3</v>
      </c>
      <c r="L305">
        <f>VLOOKUP(I305,ToRaid,J305,FALSE)</f>
        <v>-17</v>
      </c>
      <c r="O305" t="str">
        <f t="shared" si="82"/>
        <v>"X": -17,</v>
      </c>
    </row>
    <row r="306" spans="9:15">
      <c r="I306">
        <f t="shared" si="83"/>
        <v>51</v>
      </c>
      <c r="J306">
        <v>3</v>
      </c>
      <c r="K306" t="s">
        <v>4</v>
      </c>
      <c r="L306">
        <f>VLOOKUP(I306,ToRaid,J306,FALSE)</f>
        <v>-44</v>
      </c>
      <c r="O306" t="str">
        <f t="shared" ref="O306" si="84">CHAR(34)&amp;K306&amp;CHAR(34)&amp;": "&amp;L306</f>
        <v>"Y": -44</v>
      </c>
    </row>
    <row r="307" spans="9:15">
      <c r="I307">
        <f t="shared" si="83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5">CHAR(34)&amp;K307&amp;CHAR(34)&amp;": "&amp;CHAR(34)&amp;L307&amp;CHAR(34)</f>
        <v>"CanRaid": "true"</v>
      </c>
    </row>
    <row r="308" spans="9:15">
      <c r="O308" t="s">
        <v>5</v>
      </c>
    </row>
    <row r="309" spans="9:15">
      <c r="O309" t="s">
        <v>1</v>
      </c>
    </row>
    <row r="310" spans="9:1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6">CHAR(34)&amp;K310&amp;CHAR(34)&amp;": "&amp;L310&amp;","</f>
        <v>"Id": 52,</v>
      </c>
    </row>
    <row r="311" spans="9:15">
      <c r="I311">
        <f t="shared" ref="I311:I313" si="87">I305+1</f>
        <v>52</v>
      </c>
      <c r="J311">
        <v>2</v>
      </c>
      <c r="K311" t="s">
        <v>3</v>
      </c>
      <c r="L311">
        <f>VLOOKUP(I311,ToRaid,J311,FALSE)</f>
        <v>-16</v>
      </c>
      <c r="O311" t="str">
        <f t="shared" si="86"/>
        <v>"X": -16,</v>
      </c>
    </row>
    <row r="312" spans="9:15">
      <c r="I312">
        <f t="shared" si="87"/>
        <v>52</v>
      </c>
      <c r="J312">
        <v>3</v>
      </c>
      <c r="K312" t="s">
        <v>4</v>
      </c>
      <c r="L312">
        <f>VLOOKUP(I312,ToRaid,J312,FALSE)</f>
        <v>-46</v>
      </c>
      <c r="O312" t="str">
        <f t="shared" ref="O312" si="88">CHAR(34)&amp;K312&amp;CHAR(34)&amp;": "&amp;L312</f>
        <v>"Y": -46</v>
      </c>
    </row>
    <row r="313" spans="9:15">
      <c r="I313">
        <f t="shared" si="87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89">CHAR(34)&amp;K313&amp;CHAR(34)&amp;": "&amp;CHAR(34)&amp;L313&amp;CHAR(34)</f>
        <v>"CanRaid": "true"</v>
      </c>
    </row>
    <row r="314" spans="9:15">
      <c r="O314" t="s">
        <v>5</v>
      </c>
    </row>
    <row r="315" spans="9:15">
      <c r="O315" t="s">
        <v>1</v>
      </c>
    </row>
    <row r="316" spans="9:1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0">CHAR(34)&amp;K316&amp;CHAR(34)&amp;": "&amp;L316&amp;","</f>
        <v>"Id": 53,</v>
      </c>
    </row>
    <row r="317" spans="9:15">
      <c r="I317">
        <f t="shared" ref="I317:I319" si="91">I311+1</f>
        <v>53</v>
      </c>
      <c r="J317">
        <v>2</v>
      </c>
      <c r="K317" t="s">
        <v>3</v>
      </c>
      <c r="L317">
        <f>VLOOKUP(I317,ToRaid,J317,FALSE)</f>
        <v>-46</v>
      </c>
      <c r="O317" t="str">
        <f t="shared" si="90"/>
        <v>"X": -46,</v>
      </c>
    </row>
    <row r="318" spans="9:15">
      <c r="I318">
        <f t="shared" si="91"/>
        <v>53</v>
      </c>
      <c r="J318">
        <v>3</v>
      </c>
      <c r="K318" t="s">
        <v>4</v>
      </c>
      <c r="L318">
        <f>VLOOKUP(I318,ToRaid,J318,FALSE)</f>
        <v>-45</v>
      </c>
      <c r="O318" t="str">
        <f t="shared" ref="O318" si="92">CHAR(34)&amp;K318&amp;CHAR(34)&amp;": "&amp;L318</f>
        <v>"Y": -45</v>
      </c>
    </row>
    <row r="319" spans="9:15">
      <c r="I319">
        <f t="shared" si="91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3">CHAR(34)&amp;K319&amp;CHAR(34)&amp;": "&amp;CHAR(34)&amp;L319&amp;CHAR(34)</f>
        <v>"CanRaid": "true"</v>
      </c>
    </row>
    <row r="320" spans="9:15">
      <c r="O320" t="s">
        <v>5</v>
      </c>
    </row>
    <row r="321" spans="9:15">
      <c r="O321" t="s">
        <v>1</v>
      </c>
    </row>
    <row r="322" spans="9:1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4">CHAR(34)&amp;K322&amp;CHAR(34)&amp;": "&amp;L322&amp;","</f>
        <v>"Id": 54,</v>
      </c>
    </row>
    <row r="323" spans="9:15">
      <c r="I323">
        <f t="shared" ref="I323:I325" si="95">I317+1</f>
        <v>54</v>
      </c>
      <c r="J323">
        <v>2</v>
      </c>
      <c r="K323" t="s">
        <v>3</v>
      </c>
      <c r="L323">
        <f>VLOOKUP(I323,ToRaid,J323,FALSE)</f>
        <v>-21</v>
      </c>
      <c r="O323" t="str">
        <f t="shared" si="94"/>
        <v>"X": -21,</v>
      </c>
    </row>
    <row r="324" spans="9:15">
      <c r="I324">
        <f t="shared" si="95"/>
        <v>54</v>
      </c>
      <c r="J324">
        <v>3</v>
      </c>
      <c r="K324" t="s">
        <v>4</v>
      </c>
      <c r="L324">
        <f>VLOOKUP(I324,ToRaid,J324,FALSE)</f>
        <v>-38</v>
      </c>
      <c r="O324" t="str">
        <f t="shared" ref="O324" si="96">CHAR(34)&amp;K324&amp;CHAR(34)&amp;": "&amp;L324</f>
        <v>"Y": -38</v>
      </c>
    </row>
    <row r="325" spans="9:15">
      <c r="I325">
        <f t="shared" si="95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97">CHAR(34)&amp;K325&amp;CHAR(34)&amp;": "&amp;CHAR(34)&amp;L325&amp;CHAR(34)</f>
        <v>"CanRaid": "true"</v>
      </c>
    </row>
    <row r="326" spans="9:15">
      <c r="O326" t="s">
        <v>5</v>
      </c>
    </row>
    <row r="327" spans="9:15">
      <c r="O327" t="s">
        <v>1</v>
      </c>
    </row>
    <row r="328" spans="9:1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98">CHAR(34)&amp;K328&amp;CHAR(34)&amp;": "&amp;L328&amp;","</f>
        <v>"Id": 55,</v>
      </c>
    </row>
    <row r="329" spans="9:15">
      <c r="I329">
        <f t="shared" ref="I329:I331" si="99">I323+1</f>
        <v>55</v>
      </c>
      <c r="J329">
        <v>2</v>
      </c>
      <c r="K329" t="s">
        <v>3</v>
      </c>
      <c r="L329">
        <f>VLOOKUP(I329,ToRaid,J329,FALSE)</f>
        <v>-46</v>
      </c>
      <c r="O329" t="str">
        <f t="shared" si="98"/>
        <v>"X": -46,</v>
      </c>
    </row>
    <row r="330" spans="9:15">
      <c r="I330">
        <f t="shared" si="99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0">CHAR(34)&amp;K330&amp;CHAR(34)&amp;": "&amp;L330</f>
        <v>"Y": -43</v>
      </c>
    </row>
    <row r="331" spans="9:15">
      <c r="I331">
        <f t="shared" si="99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1">CHAR(34)&amp;K331&amp;CHAR(34)&amp;": "&amp;CHAR(34)&amp;L331&amp;CHAR(34)</f>
        <v>"CanRaid": "true"</v>
      </c>
    </row>
    <row r="332" spans="9:15">
      <c r="O332" t="s">
        <v>5</v>
      </c>
    </row>
    <row r="333" spans="9:15">
      <c r="O333" t="s">
        <v>1</v>
      </c>
    </row>
    <row r="334" spans="9:1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2">CHAR(34)&amp;K334&amp;CHAR(34)&amp;": "&amp;L334&amp;","</f>
        <v>"Id": 56,</v>
      </c>
    </row>
    <row r="335" spans="9:15">
      <c r="I335">
        <f t="shared" ref="I335:I337" si="103">I329+1</f>
        <v>56</v>
      </c>
      <c r="J335">
        <v>2</v>
      </c>
      <c r="K335" t="s">
        <v>3</v>
      </c>
      <c r="L335">
        <f>VLOOKUP(I335,ToRaid,J335,FALSE)</f>
        <v>-16</v>
      </c>
      <c r="O335" t="str">
        <f t="shared" si="102"/>
        <v>"X": -16,</v>
      </c>
    </row>
    <row r="336" spans="9:15">
      <c r="I336">
        <f t="shared" si="103"/>
        <v>56</v>
      </c>
      <c r="J336">
        <v>3</v>
      </c>
      <c r="K336" t="s">
        <v>4</v>
      </c>
      <c r="L336">
        <f>VLOOKUP(I336,ToRaid,J336,FALSE)</f>
        <v>-43</v>
      </c>
      <c r="O336" t="str">
        <f t="shared" ref="O336" si="104">CHAR(34)&amp;K336&amp;CHAR(34)&amp;": "&amp;L336</f>
        <v>"Y": -43</v>
      </c>
    </row>
    <row r="337" spans="9:15">
      <c r="I337">
        <f t="shared" si="103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5">CHAR(34)&amp;K337&amp;CHAR(34)&amp;": "&amp;CHAR(34)&amp;L337&amp;CHAR(34)</f>
        <v>"CanRaid": "true"</v>
      </c>
    </row>
    <row r="338" spans="9:15">
      <c r="O338" t="s">
        <v>5</v>
      </c>
    </row>
    <row r="339" spans="9:15">
      <c r="O339" t="s">
        <v>1</v>
      </c>
    </row>
    <row r="340" spans="9:1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6">CHAR(34)&amp;K340&amp;CHAR(34)&amp;": "&amp;L340&amp;","</f>
        <v>"Id": 57,</v>
      </c>
    </row>
    <row r="341" spans="9:15">
      <c r="I341">
        <f t="shared" ref="I341:I343" si="107">I335+1</f>
        <v>57</v>
      </c>
      <c r="J341">
        <v>2</v>
      </c>
      <c r="K341" t="s">
        <v>3</v>
      </c>
      <c r="L341">
        <f>VLOOKUP(I341,ToRaid,J341,FALSE)</f>
        <v>-18</v>
      </c>
      <c r="O341" t="str">
        <f t="shared" si="106"/>
        <v>"X": -18,</v>
      </c>
    </row>
    <row r="342" spans="9:15">
      <c r="I342">
        <f t="shared" si="107"/>
        <v>57</v>
      </c>
      <c r="J342">
        <v>3</v>
      </c>
      <c r="K342" t="s">
        <v>4</v>
      </c>
      <c r="L342">
        <f>VLOOKUP(I342,ToRaid,J342,FALSE)</f>
        <v>-37</v>
      </c>
      <c r="O342" t="str">
        <f t="shared" ref="O342" si="108">CHAR(34)&amp;K342&amp;CHAR(34)&amp;": "&amp;L342</f>
        <v>"Y": -37</v>
      </c>
    </row>
    <row r="343" spans="9:15">
      <c r="I343">
        <f t="shared" si="107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09">CHAR(34)&amp;K343&amp;CHAR(34)&amp;": "&amp;CHAR(34)&amp;L343&amp;CHAR(34)</f>
        <v>"CanRaid": "true"</v>
      </c>
    </row>
    <row r="344" spans="9:15">
      <c r="O344" t="s">
        <v>5</v>
      </c>
    </row>
    <row r="345" spans="9:15">
      <c r="O345" t="s">
        <v>1</v>
      </c>
    </row>
    <row r="346" spans="9:1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0">CHAR(34)&amp;K346&amp;CHAR(34)&amp;": "&amp;L346&amp;","</f>
        <v>"Id": 58,</v>
      </c>
    </row>
    <row r="347" spans="9:15">
      <c r="I347">
        <f t="shared" ref="I347:I349" si="111">I341+1</f>
        <v>58</v>
      </c>
      <c r="J347">
        <v>2</v>
      </c>
      <c r="K347" t="s">
        <v>3</v>
      </c>
      <c r="L347">
        <f>VLOOKUP(I347,ToRaid,J347,FALSE)</f>
        <v>-17</v>
      </c>
      <c r="O347" t="str">
        <f t="shared" si="110"/>
        <v>"X": -17,</v>
      </c>
    </row>
    <row r="348" spans="9:15">
      <c r="I348">
        <f t="shared" si="111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2">CHAR(34)&amp;K348&amp;CHAR(34)&amp;": "&amp;L348</f>
        <v>"Y": -38</v>
      </c>
    </row>
    <row r="349" spans="9:15">
      <c r="I349">
        <f t="shared" si="111"/>
        <v>58</v>
      </c>
      <c r="J349">
        <v>4</v>
      </c>
      <c r="K349" t="s">
        <v>10</v>
      </c>
      <c r="L349" t="str">
        <f>VLOOKUP(I349,ToRaid,J349,FALSE)</f>
        <v>true</v>
      </c>
      <c r="O349" t="str">
        <f t="shared" ref="O349" si="113">CHAR(34)&amp;K349&amp;CHAR(34)&amp;": "&amp;CHAR(34)&amp;L349&amp;CHAR(34)</f>
        <v>"CanRaid": "true"</v>
      </c>
    </row>
    <row r="350" spans="9:15">
      <c r="O350" t="s">
        <v>5</v>
      </c>
    </row>
    <row r="351" spans="9:15">
      <c r="O351" t="s">
        <v>1</v>
      </c>
    </row>
    <row r="352" spans="9:1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>
      <c r="I353">
        <f t="shared" ref="I353:I355" si="114">I347+1</f>
        <v>59</v>
      </c>
      <c r="J353">
        <v>2</v>
      </c>
      <c r="K353" t="s">
        <v>3</v>
      </c>
      <c r="L353">
        <f>VLOOKUP(I353,ToRaid,J353,FALSE)</f>
        <v>-46</v>
      </c>
      <c r="O353" t="str">
        <f>CHAR(34)&amp;K353&amp;CHAR(34)&amp;": "&amp;L353&amp;","</f>
        <v>"X": -46,</v>
      </c>
    </row>
    <row r="354" spans="9:15">
      <c r="I354">
        <f t="shared" si="114"/>
        <v>59</v>
      </c>
      <c r="J354">
        <v>3</v>
      </c>
      <c r="K354" t="s">
        <v>4</v>
      </c>
      <c r="L354">
        <f>VLOOKUP(I354,ToRaid,J354,FALSE)</f>
        <v>-38</v>
      </c>
      <c r="O354" t="str">
        <f>CHAR(34)&amp;K354&amp;CHAR(34)&amp;": "&amp;L354</f>
        <v>"Y": -38</v>
      </c>
    </row>
    <row r="355" spans="9:15">
      <c r="I355">
        <f t="shared" si="114"/>
        <v>59</v>
      </c>
      <c r="J355">
        <v>4</v>
      </c>
      <c r="K355" t="s">
        <v>10</v>
      </c>
      <c r="L355" t="str">
        <f>VLOOKUP(I355,ToRaid,J355,FALSE)</f>
        <v>false</v>
      </c>
      <c r="O355" t="str">
        <f>CHAR(34)&amp;K355&amp;CHAR(34)&amp;": "&amp;CHAR(34)&amp;L355&amp;CHAR(34)</f>
        <v>"CanRaid": "false"</v>
      </c>
    </row>
    <row r="356" spans="9:15">
      <c r="O356" t="s">
        <v>5</v>
      </c>
    </row>
    <row r="357" spans="9:15">
      <c r="O357" t="s">
        <v>1</v>
      </c>
    </row>
    <row r="358" spans="9:1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>
      <c r="I359">
        <f t="shared" ref="I359:I361" si="115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>
      <c r="I360">
        <f t="shared" si="115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>
      <c r="I361">
        <f t="shared" si="115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>
      <c r="O362" t="s">
        <v>5</v>
      </c>
    </row>
    <row r="363" spans="9:15">
      <c r="O363" t="s">
        <v>1</v>
      </c>
    </row>
    <row r="364" spans="9:1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>
      <c r="I365">
        <f t="shared" ref="I365:I367" si="116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>
      <c r="I366">
        <f t="shared" si="116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>
      <c r="I367">
        <f t="shared" si="116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>
      <c r="O368" t="s">
        <v>5</v>
      </c>
    </row>
    <row r="369" spans="9:15">
      <c r="O369" t="s">
        <v>1</v>
      </c>
    </row>
    <row r="370" spans="9:1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>
      <c r="I371">
        <f t="shared" ref="I371:I373" si="117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>
      <c r="I372">
        <f t="shared" si="117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>
      <c r="I373">
        <f t="shared" si="117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>
      <c r="O374" t="s">
        <v>5</v>
      </c>
    </row>
    <row r="375" spans="9:15">
      <c r="O375" t="s">
        <v>1</v>
      </c>
    </row>
    <row r="376" spans="9:1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>
      <c r="I377">
        <f t="shared" ref="I377:I379" si="118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>
      <c r="I378">
        <f t="shared" si="118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>
      <c r="I379">
        <f t="shared" si="118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>
      <c r="O380" t="s">
        <v>5</v>
      </c>
    </row>
    <row r="381" spans="9:15">
      <c r="O381" t="s">
        <v>1</v>
      </c>
    </row>
    <row r="382" spans="9:1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>
      <c r="I383">
        <f t="shared" ref="I383:I385" si="119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>
      <c r="I384">
        <f t="shared" si="119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>
      <c r="I385">
        <f t="shared" si="119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>
      <c r="O386" t="s">
        <v>5</v>
      </c>
    </row>
    <row r="387" spans="9:15">
      <c r="O387" t="s">
        <v>1</v>
      </c>
    </row>
    <row r="388" spans="9:1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>
      <c r="I389">
        <f t="shared" ref="I389:I391" si="120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>
      <c r="I390">
        <f t="shared" si="120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>
      <c r="I391">
        <f t="shared" si="120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>
      <c r="O392" t="s">
        <v>5</v>
      </c>
    </row>
    <row r="393" spans="9:15">
      <c r="O393" t="s">
        <v>1</v>
      </c>
    </row>
    <row r="394" spans="9:1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>
      <c r="I395">
        <f t="shared" ref="I395:I397" si="121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>
      <c r="I396">
        <f t="shared" si="121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>
      <c r="I397">
        <f t="shared" si="121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>
      <c r="O398" t="s">
        <v>5</v>
      </c>
    </row>
    <row r="399" spans="9:15">
      <c r="O399" t="s">
        <v>1</v>
      </c>
    </row>
    <row r="400" spans="9:1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>
      <c r="I401">
        <f t="shared" ref="I401:I403" si="122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>
      <c r="I402">
        <f t="shared" si="122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>
      <c r="I403">
        <f t="shared" si="122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>
      <c r="O404" t="s">
        <v>5</v>
      </c>
    </row>
    <row r="405" spans="9:15">
      <c r="O405" t="s">
        <v>1</v>
      </c>
    </row>
    <row r="406" spans="9:1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>
      <c r="I407">
        <f t="shared" ref="I407:I409" si="123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>
      <c r="I408">
        <f t="shared" si="123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>
      <c r="I409">
        <f t="shared" si="123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>
      <c r="O410" t="s">
        <v>5</v>
      </c>
    </row>
    <row r="411" spans="9:15">
      <c r="O411" t="s">
        <v>1</v>
      </c>
    </row>
    <row r="412" spans="9:1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>
      <c r="I413">
        <f t="shared" ref="I413:I415" si="124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>
      <c r="I414">
        <f t="shared" si="124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>
      <c r="I415">
        <f t="shared" si="124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>
      <c r="O416" t="s">
        <v>5</v>
      </c>
    </row>
    <row r="417" spans="9:15">
      <c r="O417" t="s">
        <v>1</v>
      </c>
    </row>
    <row r="418" spans="9:1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>
      <c r="I419">
        <f t="shared" ref="I419:I421" si="125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>
      <c r="I420">
        <f t="shared" si="125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>
      <c r="I421">
        <f t="shared" si="125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>
      <c r="O422" t="s">
        <v>5</v>
      </c>
    </row>
    <row r="423" spans="9:15">
      <c r="O423" t="s">
        <v>1</v>
      </c>
    </row>
    <row r="424" spans="9:1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>
      <c r="I425">
        <f t="shared" ref="I425:I427" si="126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>
      <c r="I426">
        <f t="shared" si="126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>
      <c r="I427">
        <f t="shared" si="126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>
      <c r="O428" t="s">
        <v>5</v>
      </c>
    </row>
    <row r="429" spans="9:15">
      <c r="O429" t="s">
        <v>1</v>
      </c>
    </row>
    <row r="430" spans="9:1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27">CHAR(34)&amp;K430&amp;CHAR(34)&amp;": "&amp;L430&amp;","</f>
        <v>"Id": 72,</v>
      </c>
    </row>
    <row r="431" spans="9:15">
      <c r="I431">
        <f t="shared" ref="I431:I433" si="128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27"/>
        <v>"X": 0,</v>
      </c>
    </row>
    <row r="432" spans="9:15">
      <c r="I432">
        <f t="shared" si="128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29">CHAR(34)&amp;K432&amp;CHAR(34)&amp;": "&amp;L432</f>
        <v>"Y": 0</v>
      </c>
    </row>
    <row r="433" spans="9:15">
      <c r="I433">
        <f t="shared" si="128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0">CHAR(34)&amp;K433&amp;CHAR(34)&amp;": "&amp;CHAR(34)&amp;L433&amp;CHAR(34)</f>
        <v>"CanRaid": "0"</v>
      </c>
    </row>
    <row r="434" spans="9:15">
      <c r="O434" t="s">
        <v>5</v>
      </c>
    </row>
    <row r="435" spans="9:15">
      <c r="O435" t="s">
        <v>1</v>
      </c>
    </row>
    <row r="436" spans="9:1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1">CHAR(34)&amp;K436&amp;CHAR(34)&amp;": "&amp;L436&amp;","</f>
        <v>"Id": 73,</v>
      </c>
    </row>
    <row r="437" spans="9:15">
      <c r="I437">
        <f t="shared" ref="I437:I439" si="132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1"/>
        <v>"X": 0,</v>
      </c>
    </row>
    <row r="438" spans="9:15">
      <c r="I438">
        <f t="shared" si="132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3">CHAR(34)&amp;K438&amp;CHAR(34)&amp;": "&amp;L438</f>
        <v>"Y": 0</v>
      </c>
    </row>
    <row r="439" spans="9:15">
      <c r="I439">
        <f t="shared" si="132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4">CHAR(34)&amp;K439&amp;CHAR(34)&amp;": "&amp;CHAR(34)&amp;L439&amp;CHAR(34)</f>
        <v>"CanRaid": "0"</v>
      </c>
    </row>
    <row r="440" spans="9:15">
      <c r="O440" t="s">
        <v>5</v>
      </c>
    </row>
    <row r="441" spans="9:15">
      <c r="O441" t="s">
        <v>1</v>
      </c>
    </row>
    <row r="442" spans="9:1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5">CHAR(34)&amp;K442&amp;CHAR(34)&amp;": "&amp;L442&amp;","</f>
        <v>"Id": 74,</v>
      </c>
    </row>
    <row r="443" spans="9:15">
      <c r="I443">
        <f t="shared" ref="I443:I445" si="136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5"/>
        <v>"X": 0,</v>
      </c>
    </row>
    <row r="444" spans="9:15">
      <c r="I444">
        <f t="shared" si="136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37">CHAR(34)&amp;K444&amp;CHAR(34)&amp;": "&amp;L444</f>
        <v>"Y": 0</v>
      </c>
    </row>
    <row r="445" spans="9:15">
      <c r="I445">
        <f t="shared" si="136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38">CHAR(34)&amp;K445&amp;CHAR(34)&amp;": "&amp;CHAR(34)&amp;L445&amp;CHAR(34)</f>
        <v>"CanRaid": "0"</v>
      </c>
    </row>
    <row r="446" spans="9:15">
      <c r="O446" t="s">
        <v>5</v>
      </c>
    </row>
    <row r="447" spans="9:15">
      <c r="O447" t="s">
        <v>1</v>
      </c>
    </row>
    <row r="448" spans="9:1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39">CHAR(34)&amp;K448&amp;CHAR(34)&amp;": "&amp;L448&amp;","</f>
        <v>"Id": 75,</v>
      </c>
    </row>
    <row r="449" spans="9:15">
      <c r="I449">
        <f t="shared" ref="I449:I451" si="140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39"/>
        <v>"X": 0,</v>
      </c>
    </row>
    <row r="450" spans="9:15">
      <c r="I450">
        <f t="shared" si="140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1">CHAR(34)&amp;K450&amp;CHAR(34)&amp;": "&amp;L450</f>
        <v>"Y": 0</v>
      </c>
    </row>
    <row r="451" spans="9:15">
      <c r="I451">
        <f t="shared" si="140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2">CHAR(34)&amp;K451&amp;CHAR(34)&amp;": "&amp;CHAR(34)&amp;L451&amp;CHAR(34)</f>
        <v>"CanRaid": "0"</v>
      </c>
    </row>
    <row r="452" spans="9:15">
      <c r="O452" t="s">
        <v>5</v>
      </c>
    </row>
    <row r="453" spans="9:15">
      <c r="O453" t="s">
        <v>1</v>
      </c>
    </row>
    <row r="454" spans="9:1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3">CHAR(34)&amp;K454&amp;CHAR(34)&amp;": "&amp;L454&amp;","</f>
        <v>"Id": 76,</v>
      </c>
    </row>
    <row r="455" spans="9:15">
      <c r="I455">
        <f t="shared" ref="I455:I457" si="144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3"/>
        <v>"X": 0,</v>
      </c>
    </row>
    <row r="456" spans="9:15">
      <c r="I456">
        <f t="shared" si="144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5">CHAR(34)&amp;K456&amp;CHAR(34)&amp;": "&amp;L456</f>
        <v>"Y": 0</v>
      </c>
    </row>
    <row r="457" spans="9:15">
      <c r="I457">
        <f t="shared" si="144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6">CHAR(34)&amp;K457&amp;CHAR(34)&amp;": "&amp;CHAR(34)&amp;L457&amp;CHAR(34)</f>
        <v>"CanRaid": "0"</v>
      </c>
    </row>
    <row r="458" spans="9:15">
      <c r="O458" t="s">
        <v>5</v>
      </c>
    </row>
    <row r="459" spans="9:15">
      <c r="O459" t="s">
        <v>1</v>
      </c>
    </row>
    <row r="460" spans="9:1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47">CHAR(34)&amp;K460&amp;CHAR(34)&amp;": "&amp;L460&amp;","</f>
        <v>"Id": 77,</v>
      </c>
    </row>
    <row r="461" spans="9:15">
      <c r="I461">
        <f t="shared" ref="I461:I463" si="148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47"/>
        <v>"X": 0,</v>
      </c>
    </row>
    <row r="462" spans="9:15">
      <c r="I462">
        <f t="shared" si="148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49">CHAR(34)&amp;K462&amp;CHAR(34)&amp;": "&amp;L462</f>
        <v>"Y": 0</v>
      </c>
    </row>
    <row r="463" spans="9:15">
      <c r="I463">
        <f t="shared" si="148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0">CHAR(34)&amp;K463&amp;CHAR(34)&amp;": "&amp;CHAR(34)&amp;L463&amp;CHAR(34)</f>
        <v>"CanRaid": "0"</v>
      </c>
    </row>
    <row r="464" spans="9:15">
      <c r="O464" t="s">
        <v>5</v>
      </c>
    </row>
    <row r="465" spans="9:15">
      <c r="O465" t="s">
        <v>1</v>
      </c>
    </row>
    <row r="466" spans="9:1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1">CHAR(34)&amp;K466&amp;CHAR(34)&amp;": "&amp;L466&amp;","</f>
        <v>"Id": 78,</v>
      </c>
    </row>
    <row r="467" spans="9:15">
      <c r="I467">
        <f t="shared" ref="I467:I469" si="152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1"/>
        <v>"X": 0,</v>
      </c>
    </row>
    <row r="468" spans="9:15">
      <c r="I468">
        <f t="shared" si="152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3">CHAR(34)&amp;K468&amp;CHAR(34)&amp;": "&amp;L468</f>
        <v>"Y": 0</v>
      </c>
    </row>
    <row r="469" spans="9:15">
      <c r="I469">
        <f t="shared" si="152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4">CHAR(34)&amp;K469&amp;CHAR(34)&amp;": "&amp;CHAR(34)&amp;L469&amp;CHAR(34)</f>
        <v>"CanRaid": "0"</v>
      </c>
    </row>
    <row r="470" spans="9:15">
      <c r="O470" t="s">
        <v>5</v>
      </c>
    </row>
    <row r="471" spans="9:15">
      <c r="O471" t="s">
        <v>1</v>
      </c>
    </row>
    <row r="472" spans="9:1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5">CHAR(34)&amp;K472&amp;CHAR(34)&amp;": "&amp;L472&amp;","</f>
        <v>"Id": 79,</v>
      </c>
    </row>
    <row r="473" spans="9:15">
      <c r="I473">
        <f t="shared" ref="I473:I475" si="156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5"/>
        <v>"X": 0,</v>
      </c>
    </row>
    <row r="474" spans="9:15">
      <c r="I474">
        <f t="shared" si="156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57">CHAR(34)&amp;K474&amp;CHAR(34)&amp;": "&amp;L474</f>
        <v>"Y": 0</v>
      </c>
    </row>
    <row r="475" spans="9:15">
      <c r="I475">
        <f t="shared" si="156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58">CHAR(34)&amp;K475&amp;CHAR(34)&amp;": "&amp;CHAR(34)&amp;L475&amp;CHAR(34)</f>
        <v>"CanRaid": "0"</v>
      </c>
    </row>
    <row r="476" spans="9:15">
      <c r="O476" t="s">
        <v>5</v>
      </c>
    </row>
    <row r="477" spans="9:15">
      <c r="O477" t="s">
        <v>1</v>
      </c>
    </row>
    <row r="478" spans="9:1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59">CHAR(34)&amp;K478&amp;CHAR(34)&amp;": "&amp;L478&amp;","</f>
        <v>"Id": 80,</v>
      </c>
    </row>
    <row r="479" spans="9:15">
      <c r="I479">
        <f t="shared" ref="I479:I481" si="160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59"/>
        <v>"X": 0,</v>
      </c>
    </row>
    <row r="480" spans="9:15">
      <c r="I480">
        <f t="shared" si="160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1">CHAR(34)&amp;K480&amp;CHAR(34)&amp;": "&amp;L480</f>
        <v>"Y": 0</v>
      </c>
    </row>
    <row r="481" spans="9:15">
      <c r="I481">
        <f t="shared" si="160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2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3">
    <cfRule type="expression" dxfId="0" priority="7">
      <formula>IF(E5="false",TRUE,FALSE)</formula>
    </cfRule>
  </conditionalFormatting>
  <conditionalFormatting sqref="G6">
    <cfRule type="expression" dxfId="6" priority="6">
      <formula>IF(G6="false",TRUE,FALSE)</formula>
    </cfRule>
  </conditionalFormatting>
  <conditionalFormatting sqref="G25">
    <cfRule type="expression" dxfId="5" priority="5">
      <formula>IF(G25="false",TRUE,FALSE)</formula>
    </cfRule>
  </conditionalFormatting>
  <conditionalFormatting sqref="U4:U36">
    <cfRule type="expression" dxfId="4" priority="4">
      <formula>IF(U4="false",TRUE,FALSE)</formula>
    </cfRule>
  </conditionalFormatting>
  <conditionalFormatting sqref="V4 V6:V23 V25:V36">
    <cfRule type="expression" dxfId="3" priority="3">
      <formula>IF(V4="false",TRUE,FALSE)</formula>
    </cfRule>
  </conditionalFormatting>
  <conditionalFormatting sqref="V5">
    <cfRule type="expression" dxfId="2" priority="2">
      <formula>IF(V5="false",TRUE,FALSE)</formula>
    </cfRule>
  </conditionalFormatting>
  <conditionalFormatting sqref="V24">
    <cfRule type="expression" dxfId="1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A7:M57"/>
  <sheetViews>
    <sheetView topLeftCell="A43" workbookViewId="0">
      <selection activeCell="C52" sqref="C52"/>
    </sheetView>
  </sheetViews>
  <sheetFormatPr baseColWidth="10" defaultRowHeight="15"/>
  <sheetData>
    <row r="7" spans="1:13" ht="15.75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45.75" thickBot="1">
      <c r="A8" s="6">
        <v>1.41</v>
      </c>
      <c r="B8" s="7" t="s">
        <v>20</v>
      </c>
      <c r="C8" s="9" t="s">
        <v>21</v>
      </c>
      <c r="D8" s="11"/>
      <c r="E8" s="12"/>
      <c r="F8" s="10">
        <v>57</v>
      </c>
      <c r="G8" s="10" t="s">
        <v>22</v>
      </c>
      <c r="H8" s="10">
        <v>46</v>
      </c>
      <c r="I8" s="10" t="s">
        <v>23</v>
      </c>
      <c r="J8" s="10">
        <v>40</v>
      </c>
      <c r="K8" s="10"/>
      <c r="L8" s="8" t="s">
        <v>24</v>
      </c>
      <c r="M8" s="12"/>
    </row>
    <row r="9" spans="1:13" ht="30.75" thickBot="1">
      <c r="A9" s="6">
        <v>1.41</v>
      </c>
      <c r="B9" s="7" t="s">
        <v>25</v>
      </c>
      <c r="C9" s="9" t="s">
        <v>26</v>
      </c>
      <c r="D9" s="11"/>
      <c r="E9" s="12"/>
      <c r="F9" s="10">
        <v>10</v>
      </c>
      <c r="G9" s="10">
        <v>10</v>
      </c>
      <c r="H9" s="10">
        <v>10</v>
      </c>
      <c r="I9" s="10">
        <v>10</v>
      </c>
      <c r="J9" s="10">
        <v>10</v>
      </c>
      <c r="K9" s="10"/>
      <c r="L9" s="8" t="s">
        <v>27</v>
      </c>
      <c r="M9" s="12"/>
    </row>
    <row r="10" spans="1:13" ht="30.75" thickBot="1">
      <c r="A10" s="14">
        <v>3.16</v>
      </c>
      <c r="B10" s="15" t="s">
        <v>28</v>
      </c>
      <c r="C10" s="17" t="s">
        <v>29</v>
      </c>
      <c r="D10" s="19"/>
      <c r="E10" s="20"/>
      <c r="F10" s="18">
        <v>20</v>
      </c>
      <c r="G10" s="18">
        <v>20</v>
      </c>
      <c r="H10" s="18">
        <v>20</v>
      </c>
      <c r="I10" s="18">
        <v>20</v>
      </c>
      <c r="J10" s="18">
        <v>20</v>
      </c>
      <c r="K10" s="18"/>
      <c r="L10" s="16" t="s">
        <v>30</v>
      </c>
      <c r="M10" s="20"/>
    </row>
    <row r="11" spans="1:13" ht="18" thickBot="1">
      <c r="A11" s="14">
        <v>3.16</v>
      </c>
      <c r="B11" s="15" t="s">
        <v>31</v>
      </c>
      <c r="C11" s="17" t="s">
        <v>32</v>
      </c>
      <c r="D11" s="19"/>
      <c r="E11" s="20"/>
      <c r="F11" s="18">
        <v>31</v>
      </c>
      <c r="G11" s="18">
        <v>31</v>
      </c>
      <c r="H11" s="18">
        <v>31</v>
      </c>
      <c r="I11" s="18">
        <v>31</v>
      </c>
      <c r="J11" s="18">
        <v>31</v>
      </c>
      <c r="K11" s="18"/>
      <c r="L11" s="16" t="s">
        <v>33</v>
      </c>
      <c r="M11" s="20"/>
    </row>
    <row r="12" spans="1:13" ht="18" thickBot="1">
      <c r="A12" s="21">
        <v>4.47</v>
      </c>
      <c r="B12" s="22" t="s">
        <v>34</v>
      </c>
      <c r="C12" s="24" t="s">
        <v>35</v>
      </c>
      <c r="D12" s="26"/>
      <c r="E12" s="27"/>
      <c r="F12" s="25">
        <v>21</v>
      </c>
      <c r="G12" s="25">
        <v>21</v>
      </c>
      <c r="H12" s="25">
        <v>21</v>
      </c>
      <c r="I12" s="25">
        <v>21</v>
      </c>
      <c r="J12" s="25">
        <v>21</v>
      </c>
      <c r="K12" s="25"/>
      <c r="L12" s="23" t="s">
        <v>36</v>
      </c>
      <c r="M12" s="27"/>
    </row>
    <row r="13" spans="1:13" ht="30.75" thickBot="1">
      <c r="A13" s="28">
        <v>5.0999999999999996</v>
      </c>
      <c r="B13" s="29" t="s">
        <v>37</v>
      </c>
      <c r="C13" s="30" t="s">
        <v>38</v>
      </c>
      <c r="D13" s="32"/>
      <c r="E13" s="33"/>
      <c r="F13" s="31">
        <v>24</v>
      </c>
      <c r="G13" s="31">
        <v>20</v>
      </c>
      <c r="H13" s="31">
        <v>18</v>
      </c>
      <c r="I13" s="31">
        <v>14</v>
      </c>
      <c r="J13" s="31">
        <v>9</v>
      </c>
      <c r="K13" s="31"/>
      <c r="L13" s="30" t="s">
        <v>39</v>
      </c>
      <c r="M13" s="33"/>
    </row>
    <row r="14" spans="1:13" ht="30.75" thickBot="1">
      <c r="A14" s="14">
        <v>5.39</v>
      </c>
      <c r="B14" s="15" t="s">
        <v>40</v>
      </c>
      <c r="C14" s="17" t="s">
        <v>41</v>
      </c>
      <c r="D14" s="19"/>
      <c r="E14" s="20"/>
      <c r="F14" s="18">
        <v>14</v>
      </c>
      <c r="G14" s="18">
        <v>14</v>
      </c>
      <c r="H14" s="18">
        <v>14</v>
      </c>
      <c r="I14" s="18">
        <v>14</v>
      </c>
      <c r="J14" s="18">
        <v>14</v>
      </c>
      <c r="K14" s="18"/>
      <c r="L14" s="16" t="s">
        <v>42</v>
      </c>
      <c r="M14" s="20"/>
    </row>
    <row r="15" spans="1:13" ht="30.75" thickBot="1">
      <c r="A15" s="21">
        <v>5.83</v>
      </c>
      <c r="B15" s="22" t="s">
        <v>43</v>
      </c>
      <c r="C15" s="24" t="s">
        <v>44</v>
      </c>
      <c r="D15" s="26"/>
      <c r="E15" s="27"/>
      <c r="F15" s="25">
        <v>15</v>
      </c>
      <c r="G15" s="25">
        <v>15</v>
      </c>
      <c r="H15" s="25">
        <v>15</v>
      </c>
      <c r="I15" s="25">
        <v>15</v>
      </c>
      <c r="J15" s="25">
        <v>15</v>
      </c>
      <c r="K15" s="25"/>
      <c r="L15" s="23" t="s">
        <v>45</v>
      </c>
      <c r="M15" s="27"/>
    </row>
    <row r="16" spans="1:13" ht="30.75" thickBot="1">
      <c r="A16" s="6">
        <v>5.83</v>
      </c>
      <c r="B16" s="7" t="s">
        <v>46</v>
      </c>
      <c r="C16" s="9" t="s">
        <v>47</v>
      </c>
      <c r="D16" s="11"/>
      <c r="E16" s="12"/>
      <c r="F16" s="10">
        <v>22</v>
      </c>
      <c r="G16" s="10">
        <v>22</v>
      </c>
      <c r="H16" s="10">
        <v>22</v>
      </c>
      <c r="I16" s="10">
        <v>22</v>
      </c>
      <c r="J16" s="10">
        <v>22</v>
      </c>
      <c r="K16" s="10"/>
      <c r="L16" s="8" t="s">
        <v>48</v>
      </c>
      <c r="M16" s="12"/>
    </row>
    <row r="17" spans="1:13" ht="18" thickBot="1">
      <c r="A17" s="14">
        <v>6.08</v>
      </c>
      <c r="B17" s="15" t="s">
        <v>49</v>
      </c>
      <c r="C17" s="17" t="s">
        <v>50</v>
      </c>
      <c r="D17" s="19"/>
      <c r="E17" s="20"/>
      <c r="F17" s="18">
        <v>45</v>
      </c>
      <c r="G17" s="18">
        <v>45</v>
      </c>
      <c r="H17" s="18">
        <v>45</v>
      </c>
      <c r="I17" s="18">
        <v>45</v>
      </c>
      <c r="J17" s="18">
        <v>45</v>
      </c>
      <c r="K17" s="18"/>
      <c r="L17" s="16" t="s">
        <v>51</v>
      </c>
      <c r="M17" s="20"/>
    </row>
    <row r="18" spans="1:13" ht="30.75" thickBot="1">
      <c r="A18" s="28">
        <v>6.4</v>
      </c>
      <c r="B18" s="29" t="s">
        <v>52</v>
      </c>
      <c r="C18" s="30" t="s">
        <v>53</v>
      </c>
      <c r="D18" s="32"/>
      <c r="E18" s="33"/>
      <c r="F18" s="31">
        <v>12</v>
      </c>
      <c r="G18" s="31">
        <v>2</v>
      </c>
      <c r="H18" s="31">
        <v>2</v>
      </c>
      <c r="I18" s="31">
        <v>2</v>
      </c>
      <c r="J18" s="31">
        <v>2</v>
      </c>
      <c r="K18" s="31"/>
      <c r="L18" s="30" t="s">
        <v>39</v>
      </c>
      <c r="M18" s="33"/>
    </row>
    <row r="19" spans="1:13" ht="30.75" thickBot="1">
      <c r="A19" s="21">
        <v>6.71</v>
      </c>
      <c r="B19" s="22" t="s">
        <v>54</v>
      </c>
      <c r="C19" s="24" t="s">
        <v>55</v>
      </c>
      <c r="D19" s="26"/>
      <c r="E19" s="27"/>
      <c r="F19" s="25">
        <v>21</v>
      </c>
      <c r="G19" s="25">
        <v>21</v>
      </c>
      <c r="H19" s="25">
        <v>21</v>
      </c>
      <c r="I19" s="25">
        <v>21</v>
      </c>
      <c r="J19" s="25">
        <v>21</v>
      </c>
      <c r="K19" s="25"/>
      <c r="L19" s="23" t="s">
        <v>56</v>
      </c>
      <c r="M19" s="27"/>
    </row>
    <row r="20" spans="1:13" ht="30.75" thickBot="1">
      <c r="A20" s="6">
        <v>7.07</v>
      </c>
      <c r="B20" s="7" t="s">
        <v>57</v>
      </c>
      <c r="C20" s="9" t="s">
        <v>58</v>
      </c>
      <c r="D20" s="11"/>
      <c r="E20" s="12"/>
      <c r="F20" s="10">
        <v>14</v>
      </c>
      <c r="G20" s="10">
        <v>14</v>
      </c>
      <c r="H20" s="10">
        <v>14</v>
      </c>
      <c r="I20" s="10">
        <v>14</v>
      </c>
      <c r="J20" s="10">
        <v>14</v>
      </c>
      <c r="K20" s="10"/>
      <c r="L20" s="8" t="s">
        <v>59</v>
      </c>
      <c r="M20" s="12"/>
    </row>
    <row r="21" spans="1:13" ht="18" thickBot="1">
      <c r="A21" s="14">
        <v>7.21</v>
      </c>
      <c r="B21" s="15" t="s">
        <v>60</v>
      </c>
      <c r="C21" s="17" t="s">
        <v>61</v>
      </c>
      <c r="D21" s="19"/>
      <c r="E21" s="20"/>
      <c r="F21" s="18">
        <v>201</v>
      </c>
      <c r="G21" s="18" t="s">
        <v>62</v>
      </c>
      <c r="H21" s="18" t="s">
        <v>63</v>
      </c>
      <c r="I21" s="18" t="s">
        <v>64</v>
      </c>
      <c r="J21" s="18">
        <v>168</v>
      </c>
      <c r="K21" s="18"/>
      <c r="L21" s="16" t="s">
        <v>65</v>
      </c>
      <c r="M21" s="20"/>
    </row>
    <row r="22" spans="1:13" ht="30.75" thickBot="1">
      <c r="A22" s="21">
        <v>7.81</v>
      </c>
      <c r="B22" s="22" t="s">
        <v>66</v>
      </c>
      <c r="C22" s="24" t="s">
        <v>67</v>
      </c>
      <c r="D22" s="26"/>
      <c r="E22" s="27"/>
      <c r="F22" s="25">
        <v>11</v>
      </c>
      <c r="G22" s="25">
        <v>11</v>
      </c>
      <c r="H22" s="25">
        <v>11</v>
      </c>
      <c r="I22" s="25">
        <v>11</v>
      </c>
      <c r="J22" s="25">
        <v>11</v>
      </c>
      <c r="K22" s="25"/>
      <c r="L22" s="23" t="s">
        <v>68</v>
      </c>
      <c r="M22" s="27"/>
    </row>
    <row r="23" spans="1:13" ht="30.75" thickBot="1">
      <c r="A23" s="14">
        <v>8.06</v>
      </c>
      <c r="B23" s="15" t="s">
        <v>69</v>
      </c>
      <c r="C23" s="17" t="s">
        <v>70</v>
      </c>
      <c r="D23" s="19"/>
      <c r="E23" s="20"/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/>
      <c r="L23" s="16" t="s">
        <v>71</v>
      </c>
      <c r="M23" s="20"/>
    </row>
    <row r="24" spans="1:13" ht="30.75" thickBot="1">
      <c r="A24" s="6">
        <v>8.5399999999999991</v>
      </c>
      <c r="B24" s="7" t="s">
        <v>72</v>
      </c>
      <c r="C24" s="9" t="s">
        <v>73</v>
      </c>
      <c r="D24" s="11"/>
      <c r="E24" s="12"/>
      <c r="F24" s="10">
        <v>9</v>
      </c>
      <c r="G24" s="10">
        <v>9</v>
      </c>
      <c r="H24" s="10">
        <v>9</v>
      </c>
      <c r="I24" s="10">
        <v>9</v>
      </c>
      <c r="J24" s="10">
        <v>9</v>
      </c>
      <c r="K24" s="10"/>
      <c r="L24" s="8" t="s">
        <v>74</v>
      </c>
      <c r="M24" s="12"/>
    </row>
    <row r="25" spans="1:13" ht="30.75" thickBot="1">
      <c r="A25" s="21">
        <v>8.94</v>
      </c>
      <c r="B25" s="22" t="s">
        <v>75</v>
      </c>
      <c r="C25" s="24" t="s">
        <v>76</v>
      </c>
      <c r="D25" s="26"/>
      <c r="E25" s="27"/>
      <c r="F25" s="25">
        <v>30</v>
      </c>
      <c r="G25" s="25">
        <v>30</v>
      </c>
      <c r="H25" s="25">
        <v>30</v>
      </c>
      <c r="I25" s="25">
        <v>30</v>
      </c>
      <c r="J25" s="25">
        <v>30</v>
      </c>
      <c r="K25" s="25"/>
      <c r="L25" s="23" t="s">
        <v>77</v>
      </c>
      <c r="M25" s="27"/>
    </row>
    <row r="26" spans="1:13" ht="18" thickBot="1">
      <c r="A26" s="6">
        <v>9.06</v>
      </c>
      <c r="B26" s="7" t="s">
        <v>78</v>
      </c>
      <c r="C26" s="9" t="s">
        <v>79</v>
      </c>
      <c r="D26" s="11"/>
      <c r="E26" s="12"/>
      <c r="F26" s="10">
        <v>25</v>
      </c>
      <c r="G26" s="10">
        <v>25</v>
      </c>
      <c r="H26" s="10">
        <v>25</v>
      </c>
      <c r="I26" s="10">
        <v>25</v>
      </c>
      <c r="J26" s="10">
        <v>25</v>
      </c>
      <c r="K26" s="10"/>
      <c r="L26" s="8" t="s">
        <v>80</v>
      </c>
      <c r="M26" s="12"/>
    </row>
    <row r="27" spans="1:13" ht="30.75" thickBot="1">
      <c r="A27" s="14">
        <v>9.43</v>
      </c>
      <c r="B27" s="15" t="s">
        <v>81</v>
      </c>
      <c r="C27" s="17" t="s">
        <v>82</v>
      </c>
      <c r="D27" s="19"/>
      <c r="E27" s="20"/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/>
      <c r="L27" s="16" t="s">
        <v>83</v>
      </c>
      <c r="M27" s="20"/>
    </row>
    <row r="28" spans="1:13" ht="30.75" thickBot="1">
      <c r="A28" s="14">
        <v>9.49</v>
      </c>
      <c r="B28" s="15" t="s">
        <v>84</v>
      </c>
      <c r="C28" s="17" t="s">
        <v>85</v>
      </c>
      <c r="D28" s="19"/>
      <c r="E28" s="20"/>
      <c r="F28" s="18">
        <v>11</v>
      </c>
      <c r="G28" s="18">
        <v>11</v>
      </c>
      <c r="H28" s="18">
        <v>11</v>
      </c>
      <c r="I28" s="18">
        <v>11</v>
      </c>
      <c r="J28" s="18">
        <v>11</v>
      </c>
      <c r="K28" s="18"/>
      <c r="L28" s="16" t="s">
        <v>86</v>
      </c>
      <c r="M28" s="20"/>
    </row>
    <row r="29" spans="1:13" ht="30.75" thickBot="1">
      <c r="A29" s="21">
        <v>10.050000000000001</v>
      </c>
      <c r="B29" s="22" t="s">
        <v>87</v>
      </c>
      <c r="C29" s="24" t="s">
        <v>88</v>
      </c>
      <c r="D29" s="26"/>
      <c r="E29" s="27"/>
      <c r="F29" s="25">
        <v>2</v>
      </c>
      <c r="G29" s="25">
        <v>2</v>
      </c>
      <c r="H29" s="25">
        <v>2</v>
      </c>
      <c r="I29" s="25">
        <v>2</v>
      </c>
      <c r="J29" s="25">
        <v>2</v>
      </c>
      <c r="K29" s="25"/>
      <c r="L29" s="23" t="s">
        <v>89</v>
      </c>
      <c r="M29" s="27"/>
    </row>
    <row r="30" spans="1:13" ht="30.75" thickBot="1">
      <c r="A30" s="14">
        <v>10.050000000000001</v>
      </c>
      <c r="B30" s="15" t="s">
        <v>90</v>
      </c>
      <c r="C30" s="17" t="s">
        <v>91</v>
      </c>
      <c r="D30" s="19"/>
      <c r="E30" s="20"/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/>
      <c r="L30" s="16" t="s">
        <v>92</v>
      </c>
      <c r="M30" s="20"/>
    </row>
    <row r="31" spans="1:13" ht="18" thickBot="1">
      <c r="A31" s="14">
        <v>10.050000000000001</v>
      </c>
      <c r="B31" s="15" t="s">
        <v>93</v>
      </c>
      <c r="C31" s="17">
        <v>0</v>
      </c>
      <c r="D31" s="19"/>
      <c r="E31" s="20"/>
      <c r="F31" s="18">
        <v>70</v>
      </c>
      <c r="G31" s="18">
        <v>70</v>
      </c>
      <c r="H31" s="18">
        <v>70</v>
      </c>
      <c r="I31" s="18">
        <v>70</v>
      </c>
      <c r="J31" s="18">
        <v>70</v>
      </c>
      <c r="K31" s="18"/>
      <c r="L31" s="16" t="s">
        <v>94</v>
      </c>
      <c r="M31" s="20"/>
    </row>
    <row r="32" spans="1:13" ht="45.75" thickBot="1">
      <c r="A32" s="21">
        <v>10.77</v>
      </c>
      <c r="B32" s="22" t="s">
        <v>95</v>
      </c>
      <c r="C32" s="24" t="s">
        <v>96</v>
      </c>
      <c r="D32" s="26"/>
      <c r="E32" s="27"/>
      <c r="F32" s="25">
        <v>10</v>
      </c>
      <c r="G32" s="25">
        <v>10</v>
      </c>
      <c r="H32" s="25">
        <v>10</v>
      </c>
      <c r="I32" s="25">
        <v>10</v>
      </c>
      <c r="J32" s="25">
        <v>10</v>
      </c>
      <c r="K32" s="25"/>
      <c r="L32" s="23" t="s">
        <v>97</v>
      </c>
      <c r="M32" s="27"/>
    </row>
    <row r="33" spans="1:13" ht="30.75" thickBot="1">
      <c r="A33" s="6">
        <v>11.4</v>
      </c>
      <c r="B33" s="7" t="s">
        <v>98</v>
      </c>
      <c r="C33" s="9" t="s">
        <v>99</v>
      </c>
      <c r="D33" s="11"/>
      <c r="E33" s="12"/>
      <c r="F33" s="10">
        <v>12</v>
      </c>
      <c r="G33" s="10">
        <v>12</v>
      </c>
      <c r="H33" s="10">
        <v>12</v>
      </c>
      <c r="I33" s="10">
        <v>12</v>
      </c>
      <c r="J33" s="10">
        <v>12</v>
      </c>
      <c r="K33" s="10"/>
      <c r="L33" s="8" t="s">
        <v>100</v>
      </c>
      <c r="M33" s="12"/>
    </row>
    <row r="34" spans="1:13" ht="30.75" thickBot="1">
      <c r="A34" s="6">
        <v>11.4</v>
      </c>
      <c r="B34" s="7" t="s">
        <v>101</v>
      </c>
      <c r="C34" s="9" t="s">
        <v>102</v>
      </c>
      <c r="D34" s="11"/>
      <c r="E34" s="12"/>
      <c r="F34" s="10">
        <v>7</v>
      </c>
      <c r="G34" s="10">
        <v>7</v>
      </c>
      <c r="H34" s="10">
        <v>7</v>
      </c>
      <c r="I34" s="10">
        <v>7</v>
      </c>
      <c r="J34" s="10">
        <v>7</v>
      </c>
      <c r="K34" s="10"/>
      <c r="L34" s="8" t="s">
        <v>103</v>
      </c>
      <c r="M34" s="12"/>
    </row>
    <row r="35" spans="1:13" ht="30.75" thickBot="1">
      <c r="A35" s="6">
        <v>11.4</v>
      </c>
      <c r="B35" s="7" t="s">
        <v>104</v>
      </c>
      <c r="C35" s="9" t="s">
        <v>105</v>
      </c>
      <c r="D35" s="11"/>
      <c r="E35" s="12"/>
      <c r="F35" s="10">
        <v>16</v>
      </c>
      <c r="G35" s="10">
        <v>16</v>
      </c>
      <c r="H35" s="10">
        <v>16</v>
      </c>
      <c r="I35" s="10">
        <v>16</v>
      </c>
      <c r="J35" s="10">
        <v>16</v>
      </c>
      <c r="K35" s="10"/>
      <c r="L35" s="8" t="s">
        <v>106</v>
      </c>
      <c r="M35" s="12"/>
    </row>
    <row r="36" spans="1:13" ht="29.25" thickBot="1">
      <c r="A36" s="21">
        <v>12</v>
      </c>
      <c r="B36" s="22" t="s">
        <v>107</v>
      </c>
      <c r="C36" s="24" t="s">
        <v>108</v>
      </c>
      <c r="D36" s="26"/>
      <c r="E36" s="27"/>
      <c r="F36" s="25">
        <v>82</v>
      </c>
      <c r="G36" s="25">
        <v>82</v>
      </c>
      <c r="H36" s="25" t="s">
        <v>109</v>
      </c>
      <c r="I36" s="25" t="s">
        <v>110</v>
      </c>
      <c r="J36" s="25">
        <v>76</v>
      </c>
      <c r="K36" s="25"/>
      <c r="L36" s="23" t="s">
        <v>111</v>
      </c>
      <c r="M36" s="27"/>
    </row>
    <row r="37" spans="1:13" ht="18" thickBot="1">
      <c r="A37" s="6">
        <v>12.21</v>
      </c>
      <c r="B37" s="7" t="s">
        <v>112</v>
      </c>
      <c r="C37" s="9">
        <v>0</v>
      </c>
      <c r="D37" s="11"/>
      <c r="E37" s="12"/>
      <c r="F37" s="10">
        <v>38</v>
      </c>
      <c r="G37" s="10">
        <v>38</v>
      </c>
      <c r="H37" s="10">
        <v>38</v>
      </c>
      <c r="I37" s="10">
        <v>38</v>
      </c>
      <c r="J37" s="10">
        <v>38</v>
      </c>
      <c r="K37" s="10"/>
      <c r="L37" s="8" t="s">
        <v>113</v>
      </c>
      <c r="M37" s="12"/>
    </row>
    <row r="38" spans="1:13" ht="30.75" thickBot="1">
      <c r="A38" s="28">
        <v>12.65</v>
      </c>
      <c r="B38" s="29" t="s">
        <v>114</v>
      </c>
      <c r="C38" s="30" t="s">
        <v>115</v>
      </c>
      <c r="D38" s="32"/>
      <c r="E38" s="33"/>
      <c r="F38" s="31">
        <v>61</v>
      </c>
      <c r="G38" s="31">
        <v>61</v>
      </c>
      <c r="H38" s="31">
        <v>61</v>
      </c>
      <c r="I38" s="31">
        <v>58</v>
      </c>
      <c r="J38" s="31">
        <v>58</v>
      </c>
      <c r="K38" s="31"/>
      <c r="L38" s="30" t="s">
        <v>39</v>
      </c>
      <c r="M38" s="33"/>
    </row>
    <row r="39" spans="1:13" ht="18" thickBot="1">
      <c r="A39" s="6">
        <v>12.81</v>
      </c>
      <c r="B39" s="7" t="s">
        <v>116</v>
      </c>
      <c r="C39" s="9" t="s">
        <v>117</v>
      </c>
      <c r="D39" s="11"/>
      <c r="E39" s="12"/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/>
      <c r="L39" s="8" t="s">
        <v>118</v>
      </c>
      <c r="M39" s="12"/>
    </row>
    <row r="40" spans="1:13" ht="18" thickBot="1">
      <c r="A40" s="14">
        <v>13</v>
      </c>
      <c r="B40" s="15" t="s">
        <v>119</v>
      </c>
      <c r="C40" s="17" t="s">
        <v>120</v>
      </c>
      <c r="D40" s="19"/>
      <c r="E40" s="20"/>
      <c r="F40" s="18">
        <v>114</v>
      </c>
      <c r="G40" s="18">
        <v>114</v>
      </c>
      <c r="H40" s="18">
        <v>114</v>
      </c>
      <c r="I40" s="18">
        <v>114</v>
      </c>
      <c r="J40" s="18">
        <v>114</v>
      </c>
      <c r="K40" s="18"/>
      <c r="L40" s="16" t="s">
        <v>121</v>
      </c>
      <c r="M40" s="20"/>
    </row>
    <row r="41" spans="1:13" ht="30.75" thickBot="1">
      <c r="A41" s="14">
        <v>13</v>
      </c>
      <c r="B41" s="15" t="s">
        <v>122</v>
      </c>
      <c r="C41" s="17" t="s">
        <v>123</v>
      </c>
      <c r="D41" s="19"/>
      <c r="E41" s="20"/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/>
      <c r="L41" s="16" t="s">
        <v>124</v>
      </c>
      <c r="M41" s="20"/>
    </row>
    <row r="42" spans="1:13" ht="30.75" thickBot="1">
      <c r="A42" s="6">
        <v>13.04</v>
      </c>
      <c r="B42" s="7" t="s">
        <v>125</v>
      </c>
      <c r="C42" s="9" t="s">
        <v>126</v>
      </c>
      <c r="D42" s="11"/>
      <c r="E42" s="12"/>
      <c r="F42" s="10">
        <v>15</v>
      </c>
      <c r="G42" s="10">
        <v>15</v>
      </c>
      <c r="H42" s="10">
        <v>15</v>
      </c>
      <c r="I42" s="10">
        <v>15</v>
      </c>
      <c r="J42" s="10">
        <v>15</v>
      </c>
      <c r="K42" s="10"/>
      <c r="L42" s="8" t="s">
        <v>127</v>
      </c>
      <c r="M42" s="13" t="s">
        <v>128</v>
      </c>
    </row>
    <row r="43" spans="1:13" ht="30.75" thickBot="1">
      <c r="A43" s="14">
        <v>13.42</v>
      </c>
      <c r="B43" s="15" t="s">
        <v>129</v>
      </c>
      <c r="C43" s="17" t="s">
        <v>130</v>
      </c>
      <c r="D43" s="19"/>
      <c r="E43" s="20"/>
      <c r="F43" s="18">
        <v>8</v>
      </c>
      <c r="G43" s="18">
        <v>8</v>
      </c>
      <c r="H43" s="18">
        <v>8</v>
      </c>
      <c r="I43" s="18">
        <v>8</v>
      </c>
      <c r="J43" s="18">
        <v>8</v>
      </c>
      <c r="K43" s="18"/>
      <c r="L43" s="16" t="s">
        <v>131</v>
      </c>
      <c r="M43" s="20"/>
    </row>
    <row r="44" spans="1:13" ht="30.75" thickBot="1">
      <c r="A44" s="14">
        <v>13.6</v>
      </c>
      <c r="B44" s="15" t="s">
        <v>132</v>
      </c>
      <c r="C44" s="17" t="s">
        <v>133</v>
      </c>
      <c r="D44" s="19"/>
      <c r="E44" s="20"/>
      <c r="F44" s="18">
        <v>7</v>
      </c>
      <c r="G44" s="18">
        <v>7</v>
      </c>
      <c r="H44" s="18">
        <v>7</v>
      </c>
      <c r="I44" s="18">
        <v>7</v>
      </c>
      <c r="J44" s="18">
        <v>7</v>
      </c>
      <c r="K44" s="18"/>
      <c r="L44" s="16" t="s">
        <v>134</v>
      </c>
      <c r="M44" s="20"/>
    </row>
    <row r="45" spans="1:13" ht="30.75" thickBot="1">
      <c r="A45" s="21">
        <v>13.6</v>
      </c>
      <c r="B45" s="22" t="s">
        <v>135</v>
      </c>
      <c r="C45" s="24" t="s">
        <v>136</v>
      </c>
      <c r="D45" s="26"/>
      <c r="E45" s="27"/>
      <c r="F45" s="25">
        <v>8</v>
      </c>
      <c r="G45" s="25">
        <v>8</v>
      </c>
      <c r="H45" s="25">
        <v>8</v>
      </c>
      <c r="I45" s="25">
        <v>8</v>
      </c>
      <c r="J45" s="25">
        <v>8</v>
      </c>
      <c r="K45" s="25"/>
      <c r="L45" s="23" t="s">
        <v>137</v>
      </c>
      <c r="M45" s="27"/>
    </row>
    <row r="46" spans="1:13" ht="18" thickBot="1">
      <c r="A46" s="14">
        <v>13.6</v>
      </c>
      <c r="B46" s="15" t="s">
        <v>138</v>
      </c>
      <c r="C46" s="17" t="s">
        <v>139</v>
      </c>
      <c r="D46" s="19"/>
      <c r="E46" s="20"/>
      <c r="F46" s="18">
        <v>15</v>
      </c>
      <c r="G46" s="18">
        <v>15</v>
      </c>
      <c r="H46" s="18">
        <v>15</v>
      </c>
      <c r="I46" s="18">
        <v>15</v>
      </c>
      <c r="J46" s="18">
        <v>15</v>
      </c>
      <c r="K46" s="18"/>
      <c r="L46" s="16" t="s">
        <v>140</v>
      </c>
      <c r="M46" s="20"/>
    </row>
    <row r="47" spans="1:13" ht="30.75" thickBot="1">
      <c r="A47" s="21">
        <v>13.89</v>
      </c>
      <c r="B47" s="22" t="s">
        <v>141</v>
      </c>
      <c r="C47" s="24" t="s">
        <v>142</v>
      </c>
      <c r="D47" s="26"/>
      <c r="E47" s="27"/>
      <c r="F47" s="25">
        <v>63</v>
      </c>
      <c r="G47" s="25">
        <v>63</v>
      </c>
      <c r="H47" s="25">
        <v>63</v>
      </c>
      <c r="I47" s="25">
        <v>63</v>
      </c>
      <c r="J47" s="25">
        <v>63</v>
      </c>
      <c r="K47" s="25"/>
      <c r="L47" s="23" t="s">
        <v>143</v>
      </c>
      <c r="M47" s="27"/>
    </row>
    <row r="48" spans="1:13" ht="30.75" thickBot="1">
      <c r="A48" s="28">
        <v>13.89</v>
      </c>
      <c r="B48" s="29" t="s">
        <v>144</v>
      </c>
      <c r="C48" s="30" t="s">
        <v>145</v>
      </c>
      <c r="D48" s="32"/>
      <c r="E48" s="33"/>
      <c r="F48" s="31">
        <v>27</v>
      </c>
      <c r="G48" s="31">
        <v>23</v>
      </c>
      <c r="H48" s="31">
        <v>23</v>
      </c>
      <c r="I48" s="31">
        <v>20</v>
      </c>
      <c r="J48" s="31">
        <v>17</v>
      </c>
      <c r="K48" s="31"/>
      <c r="L48" s="30" t="s">
        <v>39</v>
      </c>
      <c r="M48" s="33"/>
    </row>
    <row r="49" spans="1:13" ht="30.75" thickBot="1">
      <c r="A49" s="14">
        <v>13.89</v>
      </c>
      <c r="B49" s="15" t="s">
        <v>146</v>
      </c>
      <c r="C49" s="17" t="s">
        <v>147</v>
      </c>
      <c r="D49" s="19"/>
      <c r="E49" s="20"/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/>
      <c r="L49" s="16" t="s">
        <v>148</v>
      </c>
      <c r="M49" s="20"/>
    </row>
    <row r="50" spans="1:13" ht="29.25" thickBot="1">
      <c r="A50" s="21">
        <v>14.04</v>
      </c>
      <c r="B50" s="22" t="s">
        <v>149</v>
      </c>
      <c r="C50" s="24">
        <v>623</v>
      </c>
      <c r="D50" s="26"/>
      <c r="E50" s="27"/>
      <c r="F50" s="25">
        <v>154</v>
      </c>
      <c r="G50" s="25" t="s">
        <v>150</v>
      </c>
      <c r="H50" s="25" t="s">
        <v>151</v>
      </c>
      <c r="I50" s="25" t="s">
        <v>152</v>
      </c>
      <c r="J50" s="25">
        <v>107</v>
      </c>
      <c r="K50" s="25"/>
      <c r="L50" s="23" t="s">
        <v>153</v>
      </c>
      <c r="M50" s="27"/>
    </row>
    <row r="51" spans="1:13" ht="30.75" thickBot="1">
      <c r="A51" s="14">
        <v>14.14</v>
      </c>
      <c r="B51" s="15" t="s">
        <v>154</v>
      </c>
      <c r="C51" s="17" t="s">
        <v>155</v>
      </c>
      <c r="D51" s="19"/>
      <c r="E51" s="20"/>
      <c r="F51" s="18">
        <v>34</v>
      </c>
      <c r="G51" s="18">
        <v>34</v>
      </c>
      <c r="H51" s="18">
        <v>34</v>
      </c>
      <c r="I51" s="18">
        <v>34</v>
      </c>
      <c r="J51" s="18">
        <v>34</v>
      </c>
      <c r="K51" s="18"/>
      <c r="L51" s="16" t="s">
        <v>156</v>
      </c>
      <c r="M51" s="20"/>
    </row>
    <row r="52" spans="1:13" ht="18" thickBot="1">
      <c r="A52" s="6">
        <v>14.14</v>
      </c>
      <c r="B52" s="7" t="s">
        <v>157</v>
      </c>
      <c r="C52" s="9" t="s">
        <v>158</v>
      </c>
      <c r="D52" s="11"/>
      <c r="E52" s="12"/>
      <c r="F52" s="10">
        <v>65</v>
      </c>
      <c r="G52" s="10">
        <v>65</v>
      </c>
      <c r="H52" s="10">
        <v>65</v>
      </c>
      <c r="I52" s="10">
        <v>65</v>
      </c>
      <c r="J52" s="10">
        <v>65</v>
      </c>
      <c r="K52" s="10"/>
      <c r="L52" s="8" t="s">
        <v>159</v>
      </c>
      <c r="M52" s="12"/>
    </row>
    <row r="53" spans="1:13" ht="45.75" thickBot="1">
      <c r="A53" s="6">
        <v>14.14</v>
      </c>
      <c r="B53" s="7" t="s">
        <v>160</v>
      </c>
      <c r="C53" s="9" t="s">
        <v>161</v>
      </c>
      <c r="D53" s="11"/>
      <c r="E53" s="12"/>
      <c r="F53" s="10">
        <v>14</v>
      </c>
      <c r="G53" s="10">
        <v>14</v>
      </c>
      <c r="H53" s="10">
        <v>14</v>
      </c>
      <c r="I53" s="10">
        <v>14</v>
      </c>
      <c r="J53" s="10">
        <v>14</v>
      </c>
      <c r="K53" s="10"/>
      <c r="L53" s="8" t="s">
        <v>162</v>
      </c>
      <c r="M53" s="12"/>
    </row>
    <row r="54" spans="1:13" ht="30.75" thickBot="1">
      <c r="A54" s="14">
        <v>14.32</v>
      </c>
      <c r="B54" s="15" t="s">
        <v>163</v>
      </c>
      <c r="C54" s="17" t="s">
        <v>164</v>
      </c>
      <c r="D54" s="19"/>
      <c r="E54" s="20"/>
      <c r="F54" s="18">
        <v>6</v>
      </c>
      <c r="G54" s="18">
        <v>6</v>
      </c>
      <c r="H54" s="18">
        <v>6</v>
      </c>
      <c r="I54" s="18">
        <v>6</v>
      </c>
      <c r="J54" s="18">
        <v>6</v>
      </c>
      <c r="K54" s="18"/>
      <c r="L54" s="16" t="s">
        <v>165</v>
      </c>
      <c r="M54" s="20"/>
    </row>
    <row r="55" spans="1:13" ht="18" thickBot="1">
      <c r="A55" s="14">
        <v>14.87</v>
      </c>
      <c r="B55" s="15" t="s">
        <v>166</v>
      </c>
      <c r="C55" s="17" t="s">
        <v>167</v>
      </c>
      <c r="D55" s="19"/>
      <c r="E55" s="20"/>
      <c r="F55" s="18">
        <v>41</v>
      </c>
      <c r="G55" s="18">
        <v>41</v>
      </c>
      <c r="H55" s="18">
        <v>41</v>
      </c>
      <c r="I55" s="18" t="s">
        <v>168</v>
      </c>
      <c r="J55" s="18">
        <v>40</v>
      </c>
      <c r="K55" s="18"/>
      <c r="L55" s="16" t="s">
        <v>169</v>
      </c>
      <c r="M55" s="20"/>
    </row>
    <row r="56" spans="1:13" ht="18" thickBot="1">
      <c r="A56" s="14">
        <v>15</v>
      </c>
      <c r="B56" s="15" t="s">
        <v>170</v>
      </c>
      <c r="C56" s="17" t="s">
        <v>171</v>
      </c>
      <c r="D56" s="19"/>
      <c r="E56" s="20"/>
      <c r="F56" s="18">
        <v>12</v>
      </c>
      <c r="G56" s="18">
        <v>12</v>
      </c>
      <c r="H56" s="18">
        <v>12</v>
      </c>
      <c r="I56" s="18">
        <v>12</v>
      </c>
      <c r="J56" s="18">
        <v>12</v>
      </c>
      <c r="K56" s="18"/>
      <c r="L56" s="16" t="s">
        <v>172</v>
      </c>
      <c r="M56" s="20"/>
    </row>
    <row r="57" spans="1:13" ht="17.25">
      <c r="A57" s="21">
        <v>15.23</v>
      </c>
      <c r="B57" s="22" t="s">
        <v>173</v>
      </c>
      <c r="C57" s="24" t="s">
        <v>174</v>
      </c>
      <c r="D57" s="26"/>
      <c r="E57" s="27"/>
      <c r="F57" s="25">
        <v>36</v>
      </c>
      <c r="G57" s="25">
        <v>36</v>
      </c>
      <c r="H57" s="25">
        <v>36</v>
      </c>
      <c r="I57" s="25">
        <v>36</v>
      </c>
      <c r="J57" s="25">
        <v>36</v>
      </c>
      <c r="K57" s="25"/>
      <c r="L57" s="23" t="s">
        <v>175</v>
      </c>
      <c r="M57" s="5"/>
    </row>
  </sheetData>
  <hyperlinks>
    <hyperlink ref="C8" r:id="rId1" display="http://ts4.travian.com/position_details.php?x=-32&amp;y=-52" xr:uid="{071FB95F-6A37-47AE-BABF-A6D6026E42A9}"/>
    <hyperlink ref="E8" r:id="rId2" display="http://ts4.travian.com/build.php?id=39&amp;tt=2&amp;c=4&amp;z=362421" xr:uid="{CF5EFF3B-F73E-456A-91FD-9DE41293FE03}"/>
    <hyperlink ref="M8" r:id="rId3" display="http://ts4.travian.com/allianz.php?aid=0" xr:uid="{E31F3AB3-6A9A-4F90-829A-4DCE4D7B839E}"/>
    <hyperlink ref="C9" r:id="rId4" display="http://ts4.travian.com/position_details.php?x=-32&amp;y=-50" xr:uid="{324E4010-4727-4331-B70B-25049E5259A9}"/>
    <hyperlink ref="E9" r:id="rId5" display="http://ts4.travian.com/build.php?id=39&amp;tt=2&amp;c=4&amp;z=360819" xr:uid="{30AFD922-0FC8-4A6D-8A0C-0415B93983B8}"/>
    <hyperlink ref="M9" r:id="rId6" display="http://ts4.travian.com/allianz.php?aid=0" xr:uid="{8F6E7E67-CEE3-4FA5-BBB8-D9901E9DF553}"/>
    <hyperlink ref="C10" r:id="rId7" display="http://ts4.travian.com/position_details.php?x=-32&amp;y=-54" xr:uid="{9691B423-3A73-4252-8E08-DAA5870F458F}"/>
    <hyperlink ref="E10" r:id="rId8" display="http://ts4.travian.com/build.php?id=39&amp;tt=2&amp;c=4&amp;z=364023" xr:uid="{74CC697D-317B-4E1E-B953-6A4E02A0AA83}"/>
    <hyperlink ref="M10" r:id="rId9" display="http://ts4.travian.com/allianz.php?aid=0" xr:uid="{D9F05DDD-3685-49E4-8FF2-36FED838EBBD}"/>
    <hyperlink ref="C11" r:id="rId10" display="http://ts4.travian.com/position_details.php?x=-30&amp;y=-54" xr:uid="{626E3FBF-1B8E-421E-AC67-B4D1D83E7A54}"/>
    <hyperlink ref="E11" r:id="rId11" display="http://ts4.travian.com/build.php?id=39&amp;tt=2&amp;c=4&amp;z=364025" xr:uid="{DEED4A03-6ACA-408A-9880-F2A0CDB2F15E}"/>
    <hyperlink ref="M11" r:id="rId12" display="http://ts4.travian.com/allianz.php?aid=0" xr:uid="{0DA34BF1-BDC5-44E8-A6EE-A706FEE2568F}"/>
    <hyperlink ref="C12" r:id="rId13" display="http://ts4.travian.com/position_details.php?x=-35&amp;y=-53" xr:uid="{99583DB2-C58B-4031-9472-4FFD888B022F}"/>
    <hyperlink ref="E12" r:id="rId14" display="http://ts4.travian.com/build.php?id=39&amp;tt=2&amp;c=4&amp;z=363219" xr:uid="{F584BA03-2004-486D-9821-98F5BEA8B3E3}"/>
    <hyperlink ref="M12" r:id="rId15" display="http://ts4.travian.com/allianz.php?aid=0" xr:uid="{0980B34B-8905-4959-BEAF-BA3FCCBF7B63}"/>
    <hyperlink ref="C13" r:id="rId16" display="http://ts4.travian.com/position_details.php?x=-30&amp;y=-56" xr:uid="{8E72AE45-74DE-4FFF-9AF3-F260B13937F3}"/>
    <hyperlink ref="E13" r:id="rId17" display="http://ts4.travian.com/build.php?id=39&amp;tt=2&amp;c=4&amp;z=365627" xr:uid="{C0FB34C7-D360-4816-85FD-28258BC7EEBC}"/>
    <hyperlink ref="L13" r:id="rId18" display="http://ts4.travian.com/spieler.php?uid=1" xr:uid="{A50A500F-717E-47CA-B1F2-831799AB21FA}"/>
    <hyperlink ref="M13" r:id="rId19" display="http://ts4.travian.com/allianz.php?aid=0" xr:uid="{F6266EB9-C48C-403B-9153-E3BAC38CF894}"/>
    <hyperlink ref="C14" r:id="rId20" display="http://ts4.travian.com/position_details.php?x=-33&amp;y=-46" xr:uid="{23C862FF-D320-4AEF-9831-2F721D0D6349}"/>
    <hyperlink ref="E14" r:id="rId21" display="http://ts4.travian.com/build.php?id=39&amp;tt=2&amp;c=4&amp;z=357614" xr:uid="{219E1221-78F6-40F3-8370-1F41ED5DFA61}"/>
    <hyperlink ref="M14" r:id="rId22" display="http://ts4.travian.com/allianz.php?aid=0" xr:uid="{936EAE3A-8B41-4EE4-A2F2-AABC0A5C56A6}"/>
    <hyperlink ref="C15" r:id="rId23" display="http://ts4.travian.com/position_details.php?x=-26&amp;y=-48" xr:uid="{078F15EB-8E75-4CC6-BE93-5A09A8CB8026}"/>
    <hyperlink ref="E15" r:id="rId24" display="http://ts4.travian.com/build.php?id=39&amp;tt=2&amp;c=4&amp;z=359223" xr:uid="{73CBFFA9-EC0A-4965-A5B6-B4FA6BEAD9CD}"/>
    <hyperlink ref="M15" r:id="rId25" display="http://ts4.travian.com/allianz.php?aid=0" xr:uid="{9E30BE55-6C7F-4696-A394-D9C7BED98C0E}"/>
    <hyperlink ref="C16" r:id="rId26" display="http://ts4.travian.com/position_details.php?x=-36&amp;y=-54" xr:uid="{14CBC797-56A5-4C22-A6E2-93EC9F2B9F8F}"/>
    <hyperlink ref="E16" r:id="rId27" display="http://ts4.travian.com/build.php?id=39&amp;tt=2&amp;c=4&amp;z=364019" xr:uid="{389B98EB-FBFE-4654-8FAD-AB99C68A2EE0}"/>
    <hyperlink ref="M16" r:id="rId28" display="http://ts4.travian.com/allianz.php?aid=0" xr:uid="{FAC2E297-82BA-47CF-89BF-A1EADA9128FC}"/>
    <hyperlink ref="C17" r:id="rId29" display="http://ts4.travian.com/position_details.php?x=-37&amp;y=-50" xr:uid="{A71C4AEF-4342-46B1-8563-8ED299C638BF}"/>
    <hyperlink ref="E17" r:id="rId30" display="http://ts4.travian.com/build.php?id=39&amp;tt=2&amp;c=4&amp;z=360814" xr:uid="{CE929144-CF15-4FE4-A918-48F9268DAB92}"/>
    <hyperlink ref="M17" r:id="rId31" display="http://ts4.travian.com/allianz.php?aid=0" xr:uid="{5563C3B1-DCC3-4666-A915-8C56E2F98CCA}"/>
    <hyperlink ref="C18" r:id="rId32" display="http://ts4.travian.com/position_details.php?x=-26&amp;y=-55" xr:uid="{9D8BB395-723D-417C-BD56-94532BAA7EE2}"/>
    <hyperlink ref="E18" r:id="rId33" display="http://ts4.travian.com/build.php?id=39&amp;tt=2&amp;c=4&amp;z=364830" xr:uid="{392AA38F-72F2-4050-A757-1F4D2F2C049D}"/>
    <hyperlink ref="L18" r:id="rId34" display="http://ts4.travian.com/spieler.php?uid=1" xr:uid="{1277F556-F735-4565-8B05-3D5BC5273166}"/>
    <hyperlink ref="M18" r:id="rId35" display="http://ts4.travian.com/allianz.php?aid=0" xr:uid="{60A775F5-0584-4524-AC18-C27BDA7D7C57}"/>
    <hyperlink ref="C19" r:id="rId36" display="http://ts4.travian.com/position_details.php?x=-28&amp;y=-45" xr:uid="{F2430A47-C23B-4C97-856D-74F532A91CFD}"/>
    <hyperlink ref="E19" r:id="rId37" display="http://ts4.travian.com/build.php?id=39&amp;tt=2&amp;c=4&amp;z=356818" xr:uid="{DA75FF50-82B1-4941-914D-C2E641069C90}"/>
    <hyperlink ref="M19" r:id="rId38" display="http://ts4.travian.com/allianz.php?aid=0" xr:uid="{61507AF3-9AAD-45A9-8BB3-5775B0A32E8A}"/>
    <hyperlink ref="C20" r:id="rId39" display="http://ts4.travian.com/position_details.php?x=-32&amp;y=-58" xr:uid="{E4DC79CE-8ED4-468C-88FE-EC7F6261D532}"/>
    <hyperlink ref="E20" r:id="rId40" display="http://ts4.travian.com/build.php?id=39&amp;tt=2&amp;c=4&amp;z=367227" xr:uid="{F45E9EC0-8665-4F27-9771-14ECE7DEE21B}"/>
    <hyperlink ref="M20" r:id="rId41" display="http://ts4.travian.com/allianz.php?aid=0" xr:uid="{3142633F-B9D5-432B-8C4D-B5353006DF7A}"/>
    <hyperlink ref="C21" r:id="rId42" display="http://ts4.travian.com/position_details.php?x=-35&amp;y=-45" xr:uid="{B1F72E1B-2880-419E-A4BE-C9ECFBAB8342}"/>
    <hyperlink ref="E21" r:id="rId43" display="http://ts4.travian.com/build.php?id=39&amp;tt=2&amp;c=4&amp;z=356811" xr:uid="{C34B8609-4679-4E8A-8E0E-C0F6A7A76605}"/>
    <hyperlink ref="M21" r:id="rId44" display="http://ts4.travian.com/allianz.php?aid=0" xr:uid="{E65D4537-3EA8-4173-A1F0-29DE35E7DF4F}"/>
    <hyperlink ref="C22" r:id="rId45" display="http://ts4.travian.com/position_details.php?x=-25&amp;y=-46" xr:uid="{8EDF9149-F0C4-436E-8C57-C923277E47B3}"/>
    <hyperlink ref="E22" r:id="rId46" display="http://ts4.travian.com/build.php?id=39&amp;tt=2&amp;c=4&amp;z=357622" xr:uid="{FD0CEE17-81C6-459D-8887-5DB20B6FC10F}"/>
    <hyperlink ref="M22" r:id="rId47" display="http://ts4.travian.com/allianz.php?aid=0" xr:uid="{E6DCC102-EE81-4E3A-9AFF-68B604F36565}"/>
    <hyperlink ref="C23" r:id="rId48" display="http://ts4.travian.com/position_details.php?x=-24&amp;y=-55" xr:uid="{2F1BF5C4-63BD-40E7-8C54-4B6BD52C7C96}"/>
    <hyperlink ref="E23" r:id="rId49" display="http://ts4.travian.com/build.php?id=39&amp;tt=2&amp;c=4&amp;z=364832" xr:uid="{2FC75217-DE98-4DC2-ABC7-01F65AC6D839}"/>
    <hyperlink ref="M23" r:id="rId50" display="http://ts4.travian.com/allianz.php?aid=0" xr:uid="{37947232-414B-463A-87AC-977F51BCCF44}"/>
    <hyperlink ref="C24" r:id="rId51" display="http://ts4.travian.com/position_details.php?x=-28&amp;y=-59" xr:uid="{E92151AC-F271-492D-8D39-7519151EF441}"/>
    <hyperlink ref="E24" r:id="rId52" display="http://ts4.travian.com/build.php?id=39&amp;tt=2&amp;c=4&amp;z=368032" xr:uid="{38F8022D-78F5-4B24-972C-70A91E14795F}"/>
    <hyperlink ref="M24" r:id="rId53" display="http://ts4.travian.com/allianz.php?aid=0" xr:uid="{EB7EF2ED-083F-4234-B54E-D3752D388722}"/>
    <hyperlink ref="C25" r:id="rId54" display="http://ts4.travian.com/position_details.php?x=-27&amp;y=-43" xr:uid="{A28B2474-DFE7-4523-87C5-9B6B0BD400B3}"/>
    <hyperlink ref="E25" r:id="rId55" display="http://ts4.travian.com/build.php?id=39&amp;tt=2&amp;c=4&amp;z=355217" xr:uid="{88C8FB01-31C4-4C31-BD78-36368E298B6E}"/>
    <hyperlink ref="M25" r:id="rId56" display="http://ts4.travian.com/allianz.php?aid=0" xr:uid="{F015FDA6-235B-4E9E-AEFD-3C893563E0F1}"/>
    <hyperlink ref="C26" r:id="rId57" display="http://ts4.travian.com/position_details.php?x=-30&amp;y=-60" xr:uid="{E8CF0588-0592-4D4C-8976-0C374CECEE2A}"/>
    <hyperlink ref="E26" r:id="rId58" display="http://ts4.travian.com/build.php?id=39&amp;tt=2&amp;c=4&amp;z=368831" xr:uid="{8C8E4FCE-FDF9-49AD-BFC0-9CFB8D58F206}"/>
    <hyperlink ref="M26" r:id="rId59" display="http://ts4.travian.com/allianz.php?aid=0" xr:uid="{82A0A864-7E15-490D-B8C4-7622CA8BFC1B}"/>
    <hyperlink ref="C27" r:id="rId60" display="http://ts4.travian.com/position_details.php?x=-39&amp;y=-56" xr:uid="{BB590FF5-EF5A-4EF4-90AA-BB7A02EAF752}"/>
    <hyperlink ref="E27" r:id="rId61" display="http://ts4.travian.com/build.php?id=39&amp;tt=2&amp;c=4&amp;z=365618" xr:uid="{C8678F54-2918-4043-B0AC-C69633EED113}"/>
    <hyperlink ref="M27" r:id="rId62" display="http://ts4.travian.com/allianz.php?aid=0" xr:uid="{EC6AC968-8367-42BF-9D53-FE7A4FE82D73}"/>
    <hyperlink ref="C28" r:id="rId63" display="http://ts4.travian.com/position_details.php?x=-28&amp;y=-42" xr:uid="{314371F0-FD19-427D-A5B9-C51A5074A40F}"/>
    <hyperlink ref="E28" r:id="rId64" display="http://ts4.travian.com/build.php?id=39&amp;tt=2&amp;c=4&amp;z=354415" xr:uid="{437D7EF9-E6B3-4687-B802-CDA54E45BDEC}"/>
    <hyperlink ref="M28" r:id="rId65" display="http://ts4.travian.com/allianz.php?aid=0" xr:uid="{62BE8CEF-13BF-4E70-ABD0-73BC89CD686A}"/>
    <hyperlink ref="C29" r:id="rId66" display="http://ts4.travian.com/position_details.php?x=-41&amp;y=-52" xr:uid="{FFEF1C9D-133B-44E7-9714-19337919E514}"/>
    <hyperlink ref="E29" r:id="rId67" display="http://ts4.travian.com/build.php?id=39&amp;tt=2&amp;c=4&amp;z=362412" xr:uid="{C2C392D9-9293-42F1-92A5-D2A7B690B3F2}"/>
    <hyperlink ref="M29" r:id="rId68" display="http://ts4.travian.com/allianz.php?aid=0" xr:uid="{ABC8E2A1-8059-4D6C-AFE5-F26CFC63C229}"/>
    <hyperlink ref="C30" r:id="rId69" display="http://ts4.travian.com/position_details.php?x=-32&amp;y=-61" xr:uid="{6880A21A-02C1-40FE-B8E5-9B383C46389F}"/>
    <hyperlink ref="E30" r:id="rId70" display="http://ts4.travian.com/build.php?id=39&amp;tt=2&amp;c=4&amp;z=369630" xr:uid="{07B6F54B-DAEC-4F14-85A5-F23DFABB5428}"/>
    <hyperlink ref="M30" r:id="rId71" display="http://ts4.travian.com/allianz.php?aid=0" xr:uid="{5AEA1344-775B-48DB-B8DE-97A0904F9BAA}"/>
    <hyperlink ref="C31" r:id="rId72" display="http://ts4.travian.com/position_details.php?x=-21&amp;y=-52" xr:uid="{FC0E6EAB-AC68-49BC-B595-D8D9FF12CA24}"/>
    <hyperlink ref="E31" r:id="rId73" display="http://ts4.travian.com/build.php?id=39&amp;tt=2&amp;c=4&amp;z=362432" xr:uid="{87F258FD-2735-4E54-900A-24FC68B7ACB9}"/>
    <hyperlink ref="M31" r:id="rId74" display="http://ts4.travian.com/allianz.php?aid=0" xr:uid="{1FE10D7B-9571-4BAC-9237-16F06C6F00C3}"/>
    <hyperlink ref="C32" r:id="rId75" display="http://ts4.travian.com/position_details.php?x=-21&amp;y=-47" xr:uid="{987D7E51-025E-4C48-ADB3-296748C81997}"/>
    <hyperlink ref="E32" r:id="rId76" display="http://ts4.travian.com/build.php?id=39&amp;tt=2&amp;c=4&amp;z=358427" xr:uid="{81C711C9-0DE9-486E-BC69-2F6398B734A5}"/>
    <hyperlink ref="M32" r:id="rId77" display="http://ts4.travian.com/allianz.php?aid=0" xr:uid="{69D6816B-D01E-4B24-B297-D2CFB18EED72}"/>
    <hyperlink ref="C33" r:id="rId78" display="http://ts4.travian.com/position_details.php?x=-34&amp;y=-62" xr:uid="{2A19CE98-AB7A-4D52-A66B-B8E1D29246C5}"/>
    <hyperlink ref="E33" r:id="rId79" display="http://ts4.travian.com/build.php?id=39&amp;tt=2&amp;c=4&amp;z=370429" xr:uid="{04491846-8336-432F-B912-75191C7EFF22}"/>
    <hyperlink ref="M33" r:id="rId80" display="http://ts4.travian.com/allianz.php?aid=0" xr:uid="{6C185096-42E9-4B05-82FE-D6950450BB6C}"/>
    <hyperlink ref="C34" r:id="rId81" display="http://ts4.travian.com/position_details.php?x=-42&amp;y=-54" xr:uid="{B9E9D9BE-4CDB-4C75-BF59-551B7516F829}"/>
    <hyperlink ref="E34" r:id="rId82" display="http://ts4.travian.com/build.php?id=39&amp;tt=2&amp;c=4&amp;z=364013" xr:uid="{EF7F12B3-5F00-4C91-8772-F7B9AD8B4823}"/>
    <hyperlink ref="M34" r:id="rId83" display="http://ts4.travian.com/allianz.php?aid=0" xr:uid="{4F8C4B59-3899-433F-B985-8FD1BAADD1F0}"/>
    <hyperlink ref="C35" r:id="rId84" display="http://ts4.travian.com/position_details.php?x=-22&amp;y=-58" xr:uid="{CB68B4AA-B6FB-4C74-AFF0-6243EEAFF622}"/>
    <hyperlink ref="E35" r:id="rId85" display="http://ts4.travian.com/build.php?id=39&amp;tt=2&amp;c=4&amp;z=367237" xr:uid="{2100265B-D015-427B-9699-4E66DF088BF9}"/>
    <hyperlink ref="M35" r:id="rId86" display="http://ts4.travian.com/allianz.php?aid=0" xr:uid="{41A1309E-A5F7-4E0B-8EF0-5F090CC39641}"/>
    <hyperlink ref="C36" r:id="rId87" display="http://ts4.travian.com/position_details.php?x=-31&amp;y=-63" xr:uid="{6832CC2E-749C-4255-9747-934C09134420}"/>
    <hyperlink ref="E36" r:id="rId88" display="http://ts4.travian.com/build.php?id=39&amp;tt=2&amp;c=4&amp;z=371233" xr:uid="{C3B18C52-2F9D-4E15-95C6-C3A655E93160}"/>
    <hyperlink ref="M36" r:id="rId89" display="http://ts4.travian.com/allianz.php?aid=0" xr:uid="{ABE62F92-7A55-4782-A716-0C8325BE405C}"/>
    <hyperlink ref="C37" r:id="rId90" display="http://ts4.travian.com/position_details.php?x=-38&amp;y=-61" xr:uid="{1F90DCA2-6733-435E-A627-AE1337F4F113}"/>
    <hyperlink ref="E37" r:id="rId91" display="http://ts4.travian.com/build.php?id=39&amp;tt=2&amp;c=4&amp;z=369624" xr:uid="{051FECB8-9A7B-464A-B2EA-E035AD24E2C4}"/>
    <hyperlink ref="M37" r:id="rId92" display="http://ts4.travian.com/allianz.php?aid=0" xr:uid="{422E0BB0-6653-42CB-9716-1DE80132C12A}"/>
    <hyperlink ref="C38" r:id="rId93" display="http://ts4.travian.com/position_details.php?x=-27&amp;y=-39" xr:uid="{E7093AE1-621C-4371-96C5-3426212A1DAC}"/>
    <hyperlink ref="E38" r:id="rId94" display="http://ts4.travian.com/build.php?id=39&amp;tt=2&amp;c=4&amp;z=352013" xr:uid="{623043A1-0941-4F77-89FD-7BEE6FCA09AD}"/>
    <hyperlink ref="L38" r:id="rId95" display="http://ts4.travian.com/spieler.php?uid=1" xr:uid="{676FD9F6-2D6F-4F7A-B1ED-A8E87D92437A}"/>
    <hyperlink ref="M38" r:id="rId96" display="http://ts4.travian.com/allianz.php?aid=0" xr:uid="{BCC74A25-3B01-46F0-B8BA-FF1AAAFDAFAB}"/>
    <hyperlink ref="C39" r:id="rId97" display="http://ts4.travian.com/position_details.php?x=-39&amp;y=-41" xr:uid="{624795DE-5027-4D0C-8485-481AFB7CF210}"/>
    <hyperlink ref="E39" r:id="rId98" display="http://ts4.travian.com/build.php?id=39&amp;tt=2&amp;c=4&amp;z=353603" xr:uid="{15F62B51-D552-4809-8277-BE0893A79FEC}"/>
    <hyperlink ref="M39" r:id="rId99" display="http://ts4.travian.com/allianz.php?aid=0" xr:uid="{0E19ADCA-2B3D-44FA-AA43-A903BD12A757}"/>
    <hyperlink ref="C40" r:id="rId100" display="http://ts4.travian.com/position_details.php?x=-44&amp;y=-51" xr:uid="{A90455BA-0298-4332-AAB9-BE01E79D99DC}"/>
    <hyperlink ref="E40" r:id="rId101" display="http://ts4.travian.com/build.php?id=39&amp;tt=2&amp;c=4&amp;z=361608" xr:uid="{FB502B00-DB5E-49FC-989A-5DEB3388456D}"/>
    <hyperlink ref="M40" r:id="rId102" display="http://ts4.travian.com/allianz.php?aid=0" xr:uid="{ECFF9143-280C-4E85-84F7-8A652C5353A2}"/>
    <hyperlink ref="C41" r:id="rId103" display="http://ts4.travian.com/position_details.php?x=-43&amp;y=-46" xr:uid="{DA7A33AE-1C71-4A45-86B1-14F17F64E07E}"/>
    <hyperlink ref="E41" r:id="rId104" display="http://ts4.travian.com/build.php?id=39&amp;tt=2&amp;c=4&amp;z=357604" xr:uid="{6DCCC435-A2A4-454C-B932-BF7BC6FED192}"/>
    <hyperlink ref="M41" r:id="rId105" display="http://ts4.travian.com/allianz.php?aid=0" xr:uid="{2EC6E56E-FA03-4200-9857-C11C31C74F3D}"/>
    <hyperlink ref="C42" r:id="rId106" display="http://ts4.travian.com/position_details.php?x=-38&amp;y=-40" xr:uid="{CFE3C6BC-BA6A-448F-B8BB-1269097D4C0B}"/>
    <hyperlink ref="E42" r:id="rId107" display="http://ts4.travian.com/build.php?id=39&amp;tt=2&amp;c=4&amp;z=352803" xr:uid="{7F6AE572-F047-412E-B750-C85D08800BEB}"/>
    <hyperlink ref="C43" r:id="rId108" display="http://ts4.travian.com/position_details.php?x=-37&amp;y=-39" xr:uid="{181618A0-442D-4F2D-8CCF-BF093ED5A2EF}"/>
    <hyperlink ref="E43" r:id="rId109" display="http://ts4.travian.com/build.php?id=39&amp;tt=2&amp;c=4&amp;z=352003" xr:uid="{DCDF56C0-215F-46D0-A495-C203F255961D}"/>
    <hyperlink ref="M43" r:id="rId110" display="http://ts4.travian.com/allianz.php?aid=0" xr:uid="{E89C16B8-B00C-4F9C-BEC2-CD6D80E2FC2F}"/>
    <hyperlink ref="C44" r:id="rId111" display="http://ts4.travian.com/position_details.php?x=-20&amp;y=-59" xr:uid="{AFA29E1F-6579-4360-93BC-3D7D0F6C449E}"/>
    <hyperlink ref="E44" r:id="rId112" display="http://ts4.travian.com/build.php?id=39&amp;tt=2&amp;c=4&amp;z=368040" xr:uid="{0C3F70C3-E1CE-43FB-BF97-C6CD0D4D6715}"/>
    <hyperlink ref="M44" r:id="rId113" display="http://ts4.travian.com/allianz.php?aid=0" xr:uid="{EA05F716-D703-4063-9CAA-DCF57548203A}"/>
    <hyperlink ref="C45" r:id="rId114" display="http://ts4.travian.com/position_details.php?x=-23&amp;y=-62" xr:uid="{9B2B9D83-076E-44D4-AAC6-F3BA364E2A32}"/>
    <hyperlink ref="E45" r:id="rId115" display="http://ts4.travian.com/build.php?id=39&amp;tt=2&amp;c=4&amp;z=370440" xr:uid="{EA64E925-57E2-449A-A1F3-C21AC810E984}"/>
    <hyperlink ref="M45" r:id="rId116" display="http://ts4.travian.com/allianz.php?aid=0" xr:uid="{5F6E19E3-BBC1-411D-B13D-8AD59AA7F17A}"/>
    <hyperlink ref="C46" r:id="rId117" display="http://ts4.travian.com/position_details.php?x=-39&amp;y=-62" xr:uid="{FBE44B3A-E69F-45B4-A39B-65732751C7BF}"/>
    <hyperlink ref="E46" r:id="rId118" display="http://ts4.travian.com/build.php?id=39&amp;tt=2&amp;c=4&amp;z=370424" xr:uid="{660E3088-CCCD-481D-880A-111F969032A0}"/>
    <hyperlink ref="M46" r:id="rId119" display="http://ts4.travian.com/allianz.php?aid=0" xr:uid="{FF2D3E11-34FD-4066-8B3F-6C27AEA71C0D}"/>
    <hyperlink ref="C47" r:id="rId120" display="http://ts4.travian.com/position_details.php?x=-24&amp;y=-63" xr:uid="{10B544FF-3E15-4645-B529-C4C25A6F24F5}"/>
    <hyperlink ref="E47" r:id="rId121" display="http://ts4.travian.com/build.php?id=39&amp;tt=2&amp;c=4&amp;z=371240" xr:uid="{5A55B714-FC93-4845-9185-1E2687232F1B}"/>
    <hyperlink ref="M47" r:id="rId122" display="http://ts4.travian.com/allianz.php?aid=0" xr:uid="{DA6A9EEB-30C7-4A5F-9F64-58A5C9F93CD6}"/>
    <hyperlink ref="C48" r:id="rId123" display="http://ts4.travian.com/position_details.php?x=-24&amp;y=-39" xr:uid="{FED3C0F2-B760-4C7B-B90E-ABCAA75E5496}"/>
    <hyperlink ref="E48" r:id="rId124" display="http://ts4.travian.com/build.php?id=39&amp;tt=2&amp;c=4&amp;z=352016" xr:uid="{7DE7255E-0C3E-413B-B384-913FDCC41F98}"/>
    <hyperlink ref="L48" r:id="rId125" display="http://ts4.travian.com/spieler.php?uid=1" xr:uid="{4AF36572-172E-42ED-8816-C525C33F47FD}"/>
    <hyperlink ref="M48" r:id="rId126" display="http://ts4.travian.com/allianz.php?aid=0" xr:uid="{5EE8ED94-8528-4893-882B-B40DB0C88CEF}"/>
    <hyperlink ref="C49" r:id="rId127" display="http://ts4.travian.com/position_details.php?x=-43&amp;y=-44" xr:uid="{C75B5B7D-7025-4A54-8B8D-A4B87E0A7FD1}"/>
    <hyperlink ref="E49" r:id="rId128" display="http://ts4.travian.com/build.php?id=39&amp;tt=2&amp;c=4&amp;z=356002" xr:uid="{CE81A4EB-CE30-4182-B937-93A8DF050E85}"/>
    <hyperlink ref="M49" r:id="rId129" display="http://ts4.travian.com/allianz.php?aid=0" xr:uid="{7733455E-204F-4258-A500-05820B082E59}"/>
    <hyperlink ref="C50" r:id="rId130" display="http://ts4.travian.com/position_details.php?x=-32&amp;y=-65" xr:uid="{C86F97B9-91D6-4BF1-A700-E426F7B2B080}"/>
    <hyperlink ref="E50" r:id="rId131" display="http://ts4.travian.com/build.php?id=39&amp;tt=2&amp;c=4&amp;z=372834" xr:uid="{2EB0E887-FC10-4B0C-BB69-F704B0760D57}"/>
    <hyperlink ref="M50" r:id="rId132" display="http://ts4.travian.com/allianz.php?aid=0" xr:uid="{1BC10B7E-6D3C-4B78-AF1A-4D574D425C5F}"/>
    <hyperlink ref="C51" r:id="rId133" display="http://ts4.travian.com/position_details.php?x=-17&amp;y=-49" xr:uid="{44A1D956-54F9-47D9-8A2C-96D8650023AE}"/>
    <hyperlink ref="E51" r:id="rId134" display="http://ts4.travian.com/build.php?id=39&amp;tt=2&amp;c=4&amp;z=360033" xr:uid="{C6D00FFB-8EA5-497D-8AB3-0C068070C862}"/>
    <hyperlink ref="M51" r:id="rId135" display="http://ts4.travian.com/allianz.php?aid=0" xr:uid="{3DC35811-7144-4AE4-BEF4-27639312E63C}"/>
    <hyperlink ref="C52" r:id="rId136" display="http://ts4.travian.com/position_details.php?x=-17&amp;y=-53" xr:uid="{87368DED-B016-4FD3-8518-E9753172DAAD}"/>
    <hyperlink ref="E52" r:id="rId137" display="http://ts4.travian.com/build.php?id=39&amp;tt=2&amp;c=4&amp;z=363237" xr:uid="{7DC612B7-FAFF-4954-8047-F9D19034E0D5}"/>
    <hyperlink ref="M52" r:id="rId138" display="http://ts4.travian.com/allianz.php?aid=0" xr:uid="{2FF924C8-8258-4C39-9DCC-6B1EEF6CDEC8}"/>
    <hyperlink ref="C53" r:id="rId139" display="http://ts4.travian.com/position_details.php?x=-33&amp;y=-37" xr:uid="{6B7FA8AB-FB50-4F23-B2EA-15D6BA66B0BA}"/>
    <hyperlink ref="E53" r:id="rId140" display="http://ts4.travian.com/build.php?id=39&amp;tt=2&amp;c=4&amp;z=350405" xr:uid="{2395C2B2-D8D3-49FB-B28B-F226BD9E2F6A}"/>
    <hyperlink ref="M53" r:id="rId141" display="http://ts4.travian.com/allianz.php?aid=0" xr:uid="{46F7473F-3FD9-40B2-8404-4DBA758EA5B2}"/>
    <hyperlink ref="C54" r:id="rId142" display="http://ts4.travian.com/position_details.php?x=-28&amp;y=-65" xr:uid="{76E4182B-E217-4264-89CC-B7B193EACC08}"/>
    <hyperlink ref="E54" r:id="rId143" display="http://ts4.travian.com/build.php?id=39&amp;tt=2&amp;c=4&amp;z=372838" xr:uid="{72BCD847-A424-4925-A332-35968B55EB60}"/>
    <hyperlink ref="M54" r:id="rId144" display="http://ts4.travian.com/allianz.php?aid=0" xr:uid="{4E522321-3089-4C26-B045-8621D6B703AE}"/>
    <hyperlink ref="C55" r:id="rId145" display="http://ts4.travian.com/position_details.php?x=-21&amp;y=-40" xr:uid="{D412F986-C341-4A69-A1B8-D196B5E2308B}"/>
    <hyperlink ref="E55" r:id="rId146" display="http://ts4.travian.com/build.php?id=39&amp;tt=2&amp;c=4&amp;z=352820" xr:uid="{7EFBDC68-14FB-4A94-9429-A6D6E9563FE3}"/>
    <hyperlink ref="M55" r:id="rId147" display="http://ts4.travian.com/allianz.php?aid=0" xr:uid="{1169A240-4726-4BFD-9B04-6FB40843126A}"/>
    <hyperlink ref="C56" r:id="rId148" display="http://ts4.travian.com/position_details.php?x=-19&amp;y=-60" xr:uid="{0C370BCA-0D72-4CFF-9FEE-218584518E0B}"/>
    <hyperlink ref="E56" r:id="rId149" display="http://ts4.travian.com/build.php?id=39&amp;tt=2&amp;c=4&amp;z=368842" xr:uid="{FF04DA8F-B06D-4654-972F-6E825071BC2A}"/>
    <hyperlink ref="M56" r:id="rId150" display="http://ts4.travian.com/allianz.php?aid=0" xr:uid="{D8C4FBEA-2F2B-42E3-91E4-D4E8A732F22A}"/>
    <hyperlink ref="C57" r:id="rId151" display="http://ts4.travian.com/position_details.php?x=-37&amp;y=-65" xr:uid="{0397FABB-FADB-4297-AC5F-3C5B7BDBEDA7}"/>
    <hyperlink ref="E57" r:id="rId152" display="http://ts4.travian.com/build.php?id=39&amp;tt=2&amp;c=4&amp;z=372829" xr:uid="{88D50890-2D17-43EC-939F-EB2768C5137A}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Oasis</vt:lpstr>
      <vt:lpstr>Villages</vt:lpstr>
      <vt:lpstr>Feuil1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2019-05-07T11:38:04Z</dcterms:modified>
</cp:coreProperties>
</file>