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tivity 8\"/>
    </mc:Choice>
  </mc:AlternateContent>
  <xr:revisionPtr revIDLastSave="0" documentId="13_ncr:1_{61E83A52-9052-4DBB-BCE2-018439D5AFB5}" xr6:coauthVersionLast="47" xr6:coauthVersionMax="47" xr10:uidLastSave="{00000000-0000-0000-0000-000000000000}"/>
  <bookViews>
    <workbookView xWindow="-120" yWindow="-120" windowWidth="24240" windowHeight="13140" firstSheet="2" activeTab="4" xr2:uid="{15ED4E2D-D2F5-4891-AEB1-6F4538241C30}"/>
  </bookViews>
  <sheets>
    <sheet name="Activity 8.1" sheetId="1" r:id="rId1"/>
    <sheet name="Scenario Summary" sheetId="12" r:id="rId2"/>
    <sheet name="Activity 8.2" sheetId="6" r:id="rId3"/>
    <sheet name="Activity 8.3" sheetId="4" r:id="rId4"/>
    <sheet name="Activity 8.4" sheetId="5" r:id="rId5"/>
    <sheet name="Activity 8.5" sheetId="9" r:id="rId6"/>
    <sheet name="Activity 8.6" sheetId="11" r:id="rId7"/>
  </sheets>
  <definedNames>
    <definedName name="Food___beverage__Per_1_person">'Activity 8.2'!$B$16</definedName>
    <definedName name="Insurance">'Activity 8.2'!$B$10</definedName>
    <definedName name="Lighting">'Activity 8.2'!$B$7</definedName>
    <definedName name="Price_ticket">'Activity 8.2'!$B$15</definedName>
    <definedName name="Profit_or_loss">'Activity 8.2'!$B$23</definedName>
    <definedName name="seats">'Activity 8.2'!$B$4</definedName>
    <definedName name="Security">'Activity 8.2'!$B$9</definedName>
    <definedName name="solver_adj" localSheetId="3" hidden="1">'Activity 8.3'!$B$18:$E$18</definedName>
    <definedName name="solver_adj" localSheetId="4" hidden="1">'Activity 8.4'!$B$8:$E$9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drv" localSheetId="3" hidden="1">1</definedName>
    <definedName name="solver_drv" localSheetId="4" hidden="1">2</definedName>
    <definedName name="solver_drv" localSheetId="6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6" hidden="1">1</definedName>
    <definedName name="solver_est" localSheetId="3" hidden="1">1</definedName>
    <definedName name="solver_est" localSheetId="4" hidden="1">1</definedName>
    <definedName name="solver_est" localSheetId="6" hidden="1">1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lhs1" localSheetId="3" hidden="1">'Activity 8.3'!$F$5:$F$8</definedName>
    <definedName name="solver_lhs1" localSheetId="4" hidden="1">'Activity 8.4'!$B$10:$E$10</definedName>
    <definedName name="solver_lhs1" localSheetId="6" hidden="1">'Activity 8.6'!$E$5:$E$8</definedName>
    <definedName name="solver_lhs2" localSheetId="4" hidden="1">'Activity 8.4'!$F$8:$F$9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6" hidden="1">1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um" localSheetId="2" hidden="1">0</definedName>
    <definedName name="solver_num" localSheetId="3" hidden="1">1</definedName>
    <definedName name="solver_num" localSheetId="4" hidden="1">2</definedName>
    <definedName name="solver_num" localSheetId="6" hidden="1">0</definedName>
    <definedName name="solver_nwt" localSheetId="3" hidden="1">1</definedName>
    <definedName name="solver_nwt" localSheetId="4" hidden="1">1</definedName>
    <definedName name="solver_nwt" localSheetId="6" hidden="1">1</definedName>
    <definedName name="solver_opt" localSheetId="2" hidden="1">'Activity 8.2'!$A$18</definedName>
    <definedName name="solver_opt" localSheetId="3" hidden="1">'Activity 8.3'!$B$20</definedName>
    <definedName name="solver_opt" localSheetId="4" hidden="1">'Activity 8.4'!$B$14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rbv" localSheetId="3" hidden="1">1</definedName>
    <definedName name="solver_rbv" localSheetId="4" hidden="1">2</definedName>
    <definedName name="solver_rbv" localSheetId="6" hidden="1">1</definedName>
    <definedName name="solver_rel1" localSheetId="3" hidden="1">1</definedName>
    <definedName name="solver_rel1" localSheetId="4" hidden="1">2</definedName>
    <definedName name="solver_rel1" localSheetId="6" hidden="1">1</definedName>
    <definedName name="solver_rel2" localSheetId="4" hidden="1">1</definedName>
    <definedName name="solver_rhs1" localSheetId="3" hidden="1">'Activity 8.3'!$H$5:$H$8</definedName>
    <definedName name="solver_rhs1" localSheetId="4" hidden="1">'Activity 8.4'!$B$11:$E$11</definedName>
    <definedName name="solver_rhs1" localSheetId="6" hidden="1">'Activity 8.6'!$G$5:$G$8</definedName>
    <definedName name="solver_rhs2" localSheetId="4" hidden="1">'Activity 8.4'!$H$8:$H$9</definedName>
    <definedName name="solver_rlx" localSheetId="3" hidden="1">2</definedName>
    <definedName name="solver_rlx" localSheetId="4" hidden="1">2</definedName>
    <definedName name="solver_rlx" localSheetId="6" hidden="1">2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scl" localSheetId="3" hidden="1">1</definedName>
    <definedName name="solver_scl" localSheetId="4" hidden="1">2</definedName>
    <definedName name="solver_scl" localSheetId="6" hidden="1">1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yp" localSheetId="2" hidden="1">1</definedName>
    <definedName name="solver_typ" localSheetId="3" hidden="1">3</definedName>
    <definedName name="solver_typ" localSheetId="4" hidden="1">2</definedName>
    <definedName name="solver_typ" localSheetId="6" hidden="1">1</definedName>
    <definedName name="solver_val" localSheetId="2" hidden="1">0</definedName>
    <definedName name="solver_val" localSheetId="3" hidden="1">30000</definedName>
    <definedName name="solver_val" localSheetId="4" hidden="1">0</definedName>
    <definedName name="solver_val" localSheetId="6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6" hidden="1">3</definedName>
    <definedName name="Ticketing">'Activity 8.2'!$B$8</definedName>
    <definedName name="Total_costs">'Activity 8.2'!$B$11</definedName>
    <definedName name="Total_revenue">'Activity 8.2'!$B$21</definedName>
    <definedName name="Venue_rental">'Activity 8.2'!$B$6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  <c r="F9" i="5"/>
  <c r="F8" i="5"/>
  <c r="E10" i="5"/>
  <c r="C10" i="5"/>
  <c r="D10" i="5"/>
  <c r="B10" i="5"/>
  <c r="F7" i="4"/>
  <c r="I7" i="4" s="1"/>
  <c r="B20" i="4"/>
  <c r="B13" i="4"/>
  <c r="F6" i="4"/>
  <c r="I6" i="4" s="1"/>
  <c r="F8" i="4"/>
  <c r="I8" i="4" s="1"/>
  <c r="F5" i="4"/>
  <c r="I5" i="4" s="1"/>
  <c r="B20" i="6"/>
  <c r="B19" i="6"/>
  <c r="B21" i="6" s="1"/>
  <c r="B11" i="6"/>
  <c r="B35" i="1"/>
  <c r="G16" i="1"/>
  <c r="B19" i="1"/>
  <c r="B13" i="1"/>
  <c r="B6" i="1"/>
  <c r="B2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111065</author>
  </authors>
  <commentList>
    <comment ref="C12" authorId="0" shapeId="0" xr:uid="{234111A8-838F-4D6A-B254-852C305A60F7}">
      <text>
        <r>
          <rPr>
            <b/>
            <sz val="9"/>
            <color indexed="81"/>
            <rFont val="Tahoma"/>
            <charset val="1"/>
          </rPr>
          <t>111065:</t>
        </r>
        <r>
          <rPr>
            <sz val="9"/>
            <color indexed="81"/>
            <rFont val="Tahoma"/>
            <charset val="1"/>
          </rPr>
          <t xml:space="preserve">
By using goal seek option of What if Anlysis. </t>
        </r>
      </text>
    </comment>
    <comment ref="P17" authorId="0" shapeId="0" xr:uid="{40622900-ABA3-42C1-BEB1-19552199A2D0}">
      <text>
        <r>
          <rPr>
            <b/>
            <sz val="9"/>
            <color indexed="81"/>
            <rFont val="Tahoma"/>
            <charset val="1"/>
          </rPr>
          <t>111065:</t>
        </r>
        <r>
          <rPr>
            <sz val="9"/>
            <color indexed="81"/>
            <rFont val="Tahoma"/>
            <charset val="1"/>
          </rPr>
          <t xml:space="preserve">
From what if anlysis use Datra tables to get the answer. </t>
        </r>
      </text>
    </comment>
    <comment ref="C34" authorId="0" shapeId="0" xr:uid="{265BDE62-AAAF-46A1-A353-934BED4634FD}">
      <text>
        <r>
          <rPr>
            <b/>
            <sz val="9"/>
            <color indexed="81"/>
            <rFont val="Tahoma"/>
            <charset val="1"/>
          </rPr>
          <t>111065:</t>
        </r>
        <r>
          <rPr>
            <sz val="9"/>
            <color indexed="81"/>
            <rFont val="Tahoma"/>
            <charset val="1"/>
          </rPr>
          <t xml:space="preserve">
Use What if Scenario Manager to change the rates and calculate the Amount.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</author>
  </authors>
  <commentList>
    <comment ref="B10" authorId="0" shapeId="0" xr:uid="{63B26BCB-AA35-48CB-BAB6-BBE9DCB005B0}">
      <text>
        <r>
          <rPr>
            <b/>
            <sz val="9"/>
            <color indexed="81"/>
            <rFont val="Tahoma"/>
            <family val="2"/>
          </rPr>
          <t>BIS:</t>
        </r>
        <r>
          <rPr>
            <sz val="9"/>
            <color indexed="81"/>
            <rFont val="Tahoma"/>
            <family val="2"/>
          </rPr>
          <t xml:space="preserve">
Assume that initial production is 1 unit for all products</t>
        </r>
      </text>
    </comment>
    <comment ref="B18" authorId="0" shapeId="0" xr:uid="{DD2C14A5-E3BA-4039-998C-A310DE21152D}">
      <text>
        <r>
          <rPr>
            <b/>
            <sz val="9"/>
            <color indexed="81"/>
            <rFont val="Tahoma"/>
            <family val="2"/>
          </rPr>
          <t>BIS:</t>
        </r>
        <r>
          <rPr>
            <sz val="9"/>
            <color indexed="81"/>
            <rFont val="Tahoma"/>
            <family val="2"/>
          </rPr>
          <t xml:space="preserve">
Assume that initial production is 1 unit for all products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</author>
  </authors>
  <commentList>
    <comment ref="B10" authorId="0" shapeId="0" xr:uid="{CE9A73CB-1627-4E8C-9F2C-2DE062985E93}">
      <text>
        <r>
          <rPr>
            <b/>
            <sz val="9"/>
            <color indexed="81"/>
            <rFont val="Tahoma"/>
            <family val="2"/>
          </rPr>
          <t>BIS:</t>
        </r>
        <r>
          <rPr>
            <sz val="9"/>
            <color indexed="81"/>
            <rFont val="Tahoma"/>
            <family val="2"/>
          </rPr>
          <t xml:space="preserve">
Assume that initial production is 1 unit for all products</t>
        </r>
      </text>
    </comment>
    <comment ref="B18" authorId="0" shapeId="0" xr:uid="{FACB2602-B3FE-49B2-9100-D1F46B036CA7}">
      <text>
        <r>
          <rPr>
            <b/>
            <sz val="9"/>
            <color indexed="81"/>
            <rFont val="Tahoma"/>
            <family val="2"/>
          </rPr>
          <t>BIS:</t>
        </r>
        <r>
          <rPr>
            <sz val="9"/>
            <color indexed="81"/>
            <rFont val="Tahoma"/>
            <family val="2"/>
          </rPr>
          <t xml:space="preserve">
Assume that initial production is 1 unit for all products</t>
        </r>
      </text>
    </comment>
  </commentList>
</comments>
</file>

<file path=xl/sharedStrings.xml><?xml version="1.0" encoding="utf-8"?>
<sst xmlns="http://schemas.openxmlformats.org/spreadsheetml/2006/main" count="156" uniqueCount="86">
  <si>
    <t>i.</t>
  </si>
  <si>
    <t>Monthly Deposit</t>
  </si>
  <si>
    <t>Annual Interest Rate</t>
  </si>
  <si>
    <t>Amount after 1 year</t>
  </si>
  <si>
    <t>ii</t>
  </si>
  <si>
    <t>Period in months</t>
  </si>
  <si>
    <t>PART A</t>
  </si>
  <si>
    <t>PART B</t>
  </si>
  <si>
    <t>PART C</t>
  </si>
  <si>
    <t>Product</t>
  </si>
  <si>
    <t>Profit per unit</t>
  </si>
  <si>
    <t>Required Resources</t>
  </si>
  <si>
    <t>Usage</t>
  </si>
  <si>
    <t>Availability</t>
  </si>
  <si>
    <t>&lt;=</t>
  </si>
  <si>
    <t>Production</t>
  </si>
  <si>
    <t>Total Profit</t>
  </si>
  <si>
    <t>A</t>
  </si>
  <si>
    <t>B</t>
  </si>
  <si>
    <t>C</t>
  </si>
  <si>
    <t>D</t>
  </si>
  <si>
    <t>Labor Hrs</t>
  </si>
  <si>
    <t>Material 1</t>
  </si>
  <si>
    <t>Material 2</t>
  </si>
  <si>
    <t>Machine Hrs</t>
  </si>
  <si>
    <t>Part i</t>
  </si>
  <si>
    <t>Part ii</t>
  </si>
  <si>
    <t>Cost per Shipping</t>
  </si>
  <si>
    <t>(Rs. Per Product)</t>
  </si>
  <si>
    <t>Vault Clothing</t>
  </si>
  <si>
    <t>Free Style</t>
  </si>
  <si>
    <t>Taylor Clothing</t>
  </si>
  <si>
    <t>Aqua Wear</t>
  </si>
  <si>
    <t>Fastlogistics</t>
  </si>
  <si>
    <t>Xpress shipping</t>
  </si>
  <si>
    <t>Number of products shipped</t>
  </si>
  <si>
    <t>Total Shipped products</t>
  </si>
  <si>
    <t>Total received products</t>
  </si>
  <si>
    <t>Customer Demand</t>
  </si>
  <si>
    <t>Shipping Cost</t>
  </si>
  <si>
    <t>Concert budget</t>
  </si>
  <si>
    <t>Costs</t>
  </si>
  <si>
    <t>seats</t>
  </si>
  <si>
    <t>Venue rental</t>
  </si>
  <si>
    <t>Lighting</t>
  </si>
  <si>
    <t>Ticketing</t>
  </si>
  <si>
    <t>Security</t>
  </si>
  <si>
    <t>Insurance</t>
  </si>
  <si>
    <t>Total costs</t>
  </si>
  <si>
    <t>Revenues</t>
  </si>
  <si>
    <t>Price/ticket</t>
  </si>
  <si>
    <t>Food &amp; beverage (Per 1 person)</t>
  </si>
  <si>
    <t>Ticket sales</t>
  </si>
  <si>
    <t>Income of food &amp; beverage</t>
  </si>
  <si>
    <t>Total revenue</t>
  </si>
  <si>
    <t>Profit or loss</t>
  </si>
  <si>
    <t>Loan amount</t>
  </si>
  <si>
    <t>Monthly payment</t>
  </si>
  <si>
    <t>iii.</t>
  </si>
  <si>
    <t>ii.</t>
  </si>
  <si>
    <t>Revenue</t>
  </si>
  <si>
    <t>Operating expenses</t>
  </si>
  <si>
    <t>Units</t>
  </si>
  <si>
    <t>Rate</t>
  </si>
  <si>
    <t>Power</t>
  </si>
  <si>
    <t>labour expenses</t>
  </si>
  <si>
    <t>Operating Profit</t>
  </si>
  <si>
    <t>Tax</t>
  </si>
  <si>
    <t>Profit after tax</t>
  </si>
  <si>
    <t>Venue_rental</t>
  </si>
  <si>
    <t>Price_ticket</t>
  </si>
  <si>
    <t>Food___beverage__Per_1_person</t>
  </si>
  <si>
    <t>Profit_or_loss</t>
  </si>
  <si>
    <t xml:space="preserve">Hotel Safari </t>
  </si>
  <si>
    <t>Created by 111065 on 4/9/2024</t>
  </si>
  <si>
    <t>Golden Araliya</t>
  </si>
  <si>
    <t>Hotel Taprobane</t>
  </si>
  <si>
    <t>Grand Hotel</t>
  </si>
  <si>
    <t>Hotel Sarah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</si>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</sst>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[$Rs.-849]\ #,##0.00"/>
    <numFmt numFmtId="166" formatCode="_([$LKR]\ * #,##0.00_);_([$LKR]\ * \(#,##0.00\);_([$LKR]\ * &quot;-&quot;??_);_(@_)"/>
    <numFmt numFmtId="167" formatCode="[$LKR]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0" fillId="0" borderId="1" xfId="0" applyBorder="1"/>
    <xf numFmtId="165" fontId="0" fillId="2" borderId="1" xfId="0" applyNumberFormat="1" applyFill="1" applyBorder="1"/>
    <xf numFmtId="0" fontId="2" fillId="5" borderId="1" xfId="0" applyFont="1" applyFill="1" applyBorder="1"/>
    <xf numFmtId="9" fontId="2" fillId="5" borderId="1" xfId="2" applyFont="1" applyFill="1" applyBorder="1"/>
    <xf numFmtId="164" fontId="2" fillId="5" borderId="1" xfId="2" applyNumberFormat="1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/>
    <xf numFmtId="0" fontId="6" fillId="0" borderId="0" xfId="0" applyFont="1"/>
    <xf numFmtId="10" fontId="0" fillId="0" borderId="0" xfId="0" applyNumberFormat="1"/>
    <xf numFmtId="10" fontId="0" fillId="0" borderId="1" xfId="0" applyNumberFormat="1" applyBorder="1"/>
    <xf numFmtId="167" fontId="0" fillId="0" borderId="1" xfId="0" applyNumberFormat="1" applyBorder="1"/>
    <xf numFmtId="167" fontId="0" fillId="2" borderId="1" xfId="0" applyNumberFormat="1" applyFill="1" applyBorder="1"/>
    <xf numFmtId="0" fontId="2" fillId="0" borderId="0" xfId="0" applyFont="1" applyAlignment="1">
      <alignment horizontal="right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2"/>
    </xf>
    <xf numFmtId="0" fontId="0" fillId="8" borderId="1" xfId="0" applyFill="1" applyBorder="1" applyAlignment="1">
      <alignment horizontal="right" vertical="center"/>
    </xf>
    <xf numFmtId="1" fontId="0" fillId="4" borderId="1" xfId="0" applyNumberForma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4" fontId="0" fillId="0" borderId="1" xfId="2" applyNumberFormat="1" applyFont="1" applyBorder="1"/>
    <xf numFmtId="0" fontId="0" fillId="3" borderId="1" xfId="0" applyFill="1" applyBorder="1"/>
    <xf numFmtId="0" fontId="2" fillId="0" borderId="1" xfId="0" applyFont="1" applyBorder="1"/>
    <xf numFmtId="0" fontId="0" fillId="2" borderId="1" xfId="0" applyFill="1" applyBorder="1"/>
    <xf numFmtId="0" fontId="0" fillId="6" borderId="1" xfId="0" applyFill="1" applyBorder="1"/>
    <xf numFmtId="0" fontId="3" fillId="0" borderId="1" xfId="0" applyFont="1" applyBorder="1"/>
    <xf numFmtId="0" fontId="0" fillId="3" borderId="0" xfId="0" applyFill="1"/>
    <xf numFmtId="167" fontId="0" fillId="9" borderId="1" xfId="0" applyNumberFormat="1" applyFill="1" applyBorder="1"/>
    <xf numFmtId="167" fontId="2" fillId="0" borderId="1" xfId="0" applyNumberFormat="1" applyFont="1" applyBorder="1"/>
    <xf numFmtId="167" fontId="0" fillId="7" borderId="1" xfId="0" applyNumberFormat="1" applyFill="1" applyBorder="1"/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7" fontId="0" fillId="3" borderId="1" xfId="0" applyNumberFormat="1" applyFill="1" applyBorder="1"/>
    <xf numFmtId="167" fontId="0" fillId="10" borderId="1" xfId="0" applyNumberFormat="1" applyFill="1" applyBorder="1"/>
    <xf numFmtId="167" fontId="0" fillId="0" borderId="3" xfId="0" applyNumberFormat="1" applyBorder="1"/>
    <xf numFmtId="0" fontId="9" fillId="11" borderId="4" xfId="0" applyFont="1" applyFill="1" applyBorder="1" applyAlignment="1">
      <alignment horizontal="left"/>
    </xf>
    <xf numFmtId="0" fontId="9" fillId="11" borderId="2" xfId="0" applyFont="1" applyFill="1" applyBorder="1" applyAlignment="1">
      <alignment horizontal="left"/>
    </xf>
    <xf numFmtId="0" fontId="0" fillId="0" borderId="5" xfId="0" applyBorder="1"/>
    <xf numFmtId="0" fontId="10" fillId="12" borderId="0" xfId="0" applyFont="1" applyFill="1" applyAlignment="1">
      <alignment horizontal="left"/>
    </xf>
    <xf numFmtId="0" fontId="11" fillId="12" borderId="5" xfId="0" applyFont="1" applyFill="1" applyBorder="1" applyAlignment="1">
      <alignment horizontal="left"/>
    </xf>
    <xf numFmtId="0" fontId="10" fillId="12" borderId="3" xfId="0" applyFont="1" applyFill="1" applyBorder="1" applyAlignment="1">
      <alignment horizontal="left"/>
    </xf>
    <xf numFmtId="0" fontId="12" fillId="11" borderId="2" xfId="0" applyFont="1" applyFill="1" applyBorder="1" applyAlignment="1">
      <alignment horizontal="right"/>
    </xf>
    <xf numFmtId="0" fontId="12" fillId="11" borderId="4" xfId="0" applyFont="1" applyFill="1" applyBorder="1" applyAlignment="1">
      <alignment horizontal="right"/>
    </xf>
    <xf numFmtId="0" fontId="0" fillId="13" borderId="0" xfId="0" applyFill="1"/>
    <xf numFmtId="167" fontId="0" fillId="13" borderId="0" xfId="0" applyNumberFormat="1" applyFill="1"/>
    <xf numFmtId="0" fontId="13" fillId="0" borderId="0" xfId="0" applyFont="1" applyAlignment="1">
      <alignment vertical="top" wrapText="1"/>
    </xf>
    <xf numFmtId="1" fontId="0" fillId="0" borderId="0" xfId="0" applyNumberForma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F25E-2384-4FD0-BB1E-44B57B15D606}">
  <dimension ref="A1:P35"/>
  <sheetViews>
    <sheetView workbookViewId="0">
      <selection activeCell="H31" sqref="H31"/>
    </sheetView>
  </sheetViews>
  <sheetFormatPr defaultRowHeight="15" x14ac:dyDescent="0.25"/>
  <cols>
    <col min="1" max="1" width="19.42578125" bestFit="1" customWidth="1"/>
    <col min="2" max="2" width="14.85546875" bestFit="1" customWidth="1"/>
    <col min="7" max="15" width="13.28515625" bestFit="1" customWidth="1"/>
  </cols>
  <sheetData>
    <row r="1" spans="1:15" ht="15.75" x14ac:dyDescent="0.25">
      <c r="A1" s="7" t="s">
        <v>6</v>
      </c>
    </row>
    <row r="2" spans="1:15" x14ac:dyDescent="0.25">
      <c r="A2" s="1" t="s">
        <v>0</v>
      </c>
    </row>
    <row r="3" spans="1:15" x14ac:dyDescent="0.25">
      <c r="A3" s="2" t="s">
        <v>1</v>
      </c>
      <c r="B3" s="31">
        <v>-15000</v>
      </c>
    </row>
    <row r="4" spans="1:15" x14ac:dyDescent="0.25">
      <c r="A4" s="2" t="s">
        <v>5</v>
      </c>
      <c r="B4" s="2">
        <v>12</v>
      </c>
    </row>
    <row r="5" spans="1:15" x14ac:dyDescent="0.25">
      <c r="A5" s="2" t="s">
        <v>2</v>
      </c>
      <c r="B5" s="32">
        <v>0.125</v>
      </c>
    </row>
    <row r="6" spans="1:15" x14ac:dyDescent="0.25">
      <c r="A6" s="2" t="s">
        <v>3</v>
      </c>
      <c r="B6" s="3">
        <f>FV(B5/12,B4,B3,,0)</f>
        <v>190679.10683799736</v>
      </c>
    </row>
    <row r="9" spans="1:15" x14ac:dyDescent="0.25">
      <c r="A9" s="1" t="s">
        <v>4</v>
      </c>
    </row>
    <row r="10" spans="1:15" x14ac:dyDescent="0.25">
      <c r="A10" s="2" t="s">
        <v>1</v>
      </c>
      <c r="B10" s="31">
        <v>-15733.239208786657</v>
      </c>
    </row>
    <row r="11" spans="1:15" x14ac:dyDescent="0.25">
      <c r="A11" s="2" t="s">
        <v>5</v>
      </c>
      <c r="B11" s="2">
        <v>12</v>
      </c>
    </row>
    <row r="12" spans="1:15" x14ac:dyDescent="0.25">
      <c r="A12" s="2" t="s">
        <v>2</v>
      </c>
      <c r="B12" s="32">
        <v>0.125</v>
      </c>
    </row>
    <row r="13" spans="1:15" x14ac:dyDescent="0.25">
      <c r="A13" s="2" t="s">
        <v>3</v>
      </c>
      <c r="B13" s="3">
        <f>FV(B12/12,B11,B10,,0)</f>
        <v>200000</v>
      </c>
    </row>
    <row r="15" spans="1:15" ht="15.75" x14ac:dyDescent="0.25">
      <c r="A15" s="7" t="s">
        <v>7</v>
      </c>
    </row>
    <row r="16" spans="1:15" x14ac:dyDescent="0.25">
      <c r="A16" s="2" t="s">
        <v>1</v>
      </c>
      <c r="B16" s="31">
        <v>-15000</v>
      </c>
      <c r="G16" s="3">
        <f>FV(B18/12,B17,B16,,0)</f>
        <v>190679.10683799736</v>
      </c>
      <c r="H16" s="5">
        <v>0.11</v>
      </c>
      <c r="I16" s="6">
        <v>0.115</v>
      </c>
      <c r="J16" s="5">
        <v>0.12</v>
      </c>
      <c r="K16" s="6">
        <v>0.125</v>
      </c>
      <c r="L16" s="5">
        <v>0.13</v>
      </c>
      <c r="M16" s="6">
        <v>0.13500000000000001</v>
      </c>
      <c r="N16" s="5">
        <v>0.14000000000000001</v>
      </c>
      <c r="O16" s="6">
        <v>0.14499999999999999</v>
      </c>
    </row>
    <row r="17" spans="1:16" x14ac:dyDescent="0.25">
      <c r="A17" s="2" t="s">
        <v>5</v>
      </c>
      <c r="B17" s="2">
        <v>12</v>
      </c>
      <c r="G17" s="4">
        <v>1</v>
      </c>
      <c r="H17" s="33">
        <f t="dataTable" ref="H17:O28" dt2D="1" dtr="1" r1="B18" r2="B17"/>
        <v>15000.000000000164</v>
      </c>
      <c r="I17" s="33">
        <v>14999.999999999911</v>
      </c>
      <c r="J17" s="33">
        <v>15000.000000000013</v>
      </c>
      <c r="K17" s="33">
        <v>15000.000000000107</v>
      </c>
      <c r="L17" s="33">
        <v>14999.999999999885</v>
      </c>
      <c r="M17" s="33">
        <v>14999.999999999975</v>
      </c>
      <c r="N17" s="33">
        <v>15000.00000000006</v>
      </c>
      <c r="O17" s="33">
        <v>14999.999999999865</v>
      </c>
    </row>
    <row r="18" spans="1:16" x14ac:dyDescent="0.25">
      <c r="A18" s="2" t="s">
        <v>2</v>
      </c>
      <c r="B18" s="32">
        <v>0.125</v>
      </c>
      <c r="G18" s="4">
        <v>2</v>
      </c>
      <c r="H18" s="33">
        <v>30137.500000000415</v>
      </c>
      <c r="I18" s="33">
        <v>30143.749999999956</v>
      </c>
      <c r="J18" s="33">
        <v>30150.000000000011</v>
      </c>
      <c r="K18" s="33">
        <v>30156.250000000178</v>
      </c>
      <c r="L18" s="33">
        <v>30162.499999999833</v>
      </c>
      <c r="M18" s="33">
        <v>30168.749999999927</v>
      </c>
      <c r="N18" s="33">
        <v>30175.000000000127</v>
      </c>
      <c r="O18" s="33">
        <v>30181.249999999589</v>
      </c>
    </row>
    <row r="19" spans="1:16" x14ac:dyDescent="0.25">
      <c r="A19" s="2" t="s">
        <v>3</v>
      </c>
      <c r="B19" s="3">
        <f>FV(B18/12,B17,B16,,0)</f>
        <v>190679.10683799736</v>
      </c>
      <c r="G19" s="4">
        <v>3</v>
      </c>
      <c r="H19" s="33">
        <v>45413.760416667414</v>
      </c>
      <c r="I19" s="33">
        <v>45432.627604166541</v>
      </c>
      <c r="J19" s="33">
        <v>45451.499999999869</v>
      </c>
      <c r="K19" s="33">
        <v>45470.377604166853</v>
      </c>
      <c r="L19" s="33">
        <v>45489.260416666446</v>
      </c>
      <c r="M19" s="33">
        <v>45508.148437499796</v>
      </c>
      <c r="N19" s="33">
        <v>45527.041666666781</v>
      </c>
      <c r="O19" s="33">
        <v>45545.940104166162</v>
      </c>
    </row>
    <row r="20" spans="1:16" x14ac:dyDescent="0.25">
      <c r="G20" s="4">
        <v>4</v>
      </c>
      <c r="H20" s="33">
        <v>60830.053220486843</v>
      </c>
      <c r="I20" s="33">
        <v>60868.023618706546</v>
      </c>
      <c r="J20" s="33">
        <v>60906.015000000036</v>
      </c>
      <c r="K20" s="33">
        <v>60944.027370876982</v>
      </c>
      <c r="L20" s="33">
        <v>60982.06073784695</v>
      </c>
      <c r="M20" s="33">
        <v>61020.115107421734</v>
      </c>
      <c r="N20" s="33">
        <v>61058.190486111314</v>
      </c>
      <c r="O20" s="33">
        <v>61096.286880424377</v>
      </c>
    </row>
    <row r="21" spans="1:16" x14ac:dyDescent="0.25">
      <c r="G21" s="4">
        <v>5</v>
      </c>
      <c r="H21" s="33">
        <v>76387.662041674645</v>
      </c>
      <c r="I21" s="33">
        <v>76451.342178385661</v>
      </c>
      <c r="J21" s="33">
        <v>76515.075149999888</v>
      </c>
      <c r="K21" s="33">
        <v>76578.860989323832</v>
      </c>
      <c r="L21" s="33">
        <v>76642.699729173459</v>
      </c>
      <c r="M21" s="33">
        <v>76706.591402380101</v>
      </c>
      <c r="N21" s="33">
        <v>76770.536041782587</v>
      </c>
      <c r="O21" s="33">
        <v>76834.533680229448</v>
      </c>
    </row>
    <row r="22" spans="1:16" x14ac:dyDescent="0.25">
      <c r="G22" s="4">
        <v>6</v>
      </c>
      <c r="H22" s="33">
        <v>92087.882277056968</v>
      </c>
      <c r="I22" s="33">
        <v>92184.000874261998</v>
      </c>
      <c r="J22" s="33">
        <v>92280.225901500206</v>
      </c>
      <c r="K22" s="33">
        <v>92376.557457962568</v>
      </c>
      <c r="L22" s="33">
        <v>92472.995642906157</v>
      </c>
      <c r="M22" s="33">
        <v>92569.540555656946</v>
      </c>
      <c r="N22" s="33">
        <v>92666.192295603512</v>
      </c>
      <c r="O22" s="33">
        <v>92762.950962198636</v>
      </c>
    </row>
    <row r="23" spans="1:16" x14ac:dyDescent="0.25">
      <c r="G23" s="4">
        <v>7</v>
      </c>
      <c r="H23" s="33">
        <v>107932.02119793047</v>
      </c>
      <c r="I23" s="33">
        <v>108067.4308826403</v>
      </c>
      <c r="J23" s="33">
        <v>108203.02816051475</v>
      </c>
      <c r="K23" s="33">
        <v>108338.81326481652</v>
      </c>
      <c r="L23" s="33">
        <v>108474.78642903751</v>
      </c>
      <c r="M23" s="33">
        <v>108610.94788690786</v>
      </c>
      <c r="N23" s="33">
        <v>108747.29787238564</v>
      </c>
      <c r="O23" s="33">
        <v>108883.83661965832</v>
      </c>
    </row>
    <row r="24" spans="1:16" x14ac:dyDescent="0.25">
      <c r="G24" s="4">
        <v>8</v>
      </c>
      <c r="H24" s="33">
        <v>123921.39805891131</v>
      </c>
      <c r="I24" s="33">
        <v>124103.07709526563</v>
      </c>
      <c r="J24" s="33">
        <v>124285.05844212032</v>
      </c>
      <c r="K24" s="33">
        <v>124467.34256965823</v>
      </c>
      <c r="L24" s="33">
        <v>124649.92994868541</v>
      </c>
      <c r="M24" s="33">
        <v>124832.82105063567</v>
      </c>
      <c r="N24" s="33">
        <v>125016.01634756348</v>
      </c>
      <c r="O24" s="33">
        <v>125199.51631214544</v>
      </c>
    </row>
    <row r="25" spans="1:16" x14ac:dyDescent="0.25">
      <c r="G25" s="4">
        <v>9</v>
      </c>
      <c r="H25" s="33">
        <v>140057.34420778486</v>
      </c>
      <c r="I25" s="33">
        <v>140292.39825076176</v>
      </c>
      <c r="J25" s="33">
        <v>140527.90902654166</v>
      </c>
      <c r="K25" s="33">
        <v>140763.87738809219</v>
      </c>
      <c r="L25" s="33">
        <v>141000.30418979598</v>
      </c>
      <c r="M25" s="33">
        <v>141237.19028745539</v>
      </c>
      <c r="N25" s="33">
        <v>141474.53653828512</v>
      </c>
      <c r="O25" s="33">
        <v>141712.34380091706</v>
      </c>
    </row>
    <row r="26" spans="1:16" x14ac:dyDescent="0.25">
      <c r="G26" s="4">
        <v>10</v>
      </c>
      <c r="H26" s="33">
        <v>156341.20319635631</v>
      </c>
      <c r="I26" s="33">
        <v>156636.8670673318</v>
      </c>
      <c r="J26" s="33">
        <v>156933.18811680711</v>
      </c>
      <c r="K26" s="33">
        <v>157230.16777755151</v>
      </c>
      <c r="L26" s="33">
        <v>157527.80748518559</v>
      </c>
      <c r="M26" s="33">
        <v>157826.10867818911</v>
      </c>
      <c r="N26" s="33">
        <v>158125.07279789844</v>
      </c>
      <c r="O26" s="33">
        <v>158424.7012885111</v>
      </c>
    </row>
    <row r="27" spans="1:16" x14ac:dyDescent="0.25">
      <c r="G27" s="4">
        <v>11</v>
      </c>
      <c r="H27" s="33">
        <v>172774.33089232334</v>
      </c>
      <c r="I27" s="33">
        <v>173137.97037672694</v>
      </c>
      <c r="J27" s="33">
        <v>173502.51999797483</v>
      </c>
      <c r="K27" s="33">
        <v>173867.98202523444</v>
      </c>
      <c r="L27" s="33">
        <v>174234.35873294153</v>
      </c>
      <c r="M27" s="33">
        <v>174601.65240081868</v>
      </c>
      <c r="N27" s="33">
        <v>174969.86531387406</v>
      </c>
      <c r="O27" s="33">
        <v>175338.99976241382</v>
      </c>
    </row>
    <row r="28" spans="1:16" x14ac:dyDescent="0.25">
      <c r="G28" s="4">
        <v>12</v>
      </c>
      <c r="H28" s="33">
        <v>189358.09559216973</v>
      </c>
      <c r="I28" s="33">
        <v>189797.20925950381</v>
      </c>
      <c r="J28" s="33">
        <v>190237.54519795463</v>
      </c>
      <c r="K28" s="33">
        <v>190679.10683799736</v>
      </c>
      <c r="L28" s="33">
        <v>191121.89761921513</v>
      </c>
      <c r="M28" s="33">
        <v>191565.92099032787</v>
      </c>
      <c r="N28" s="33">
        <v>192011.1804092027</v>
      </c>
      <c r="O28" s="33">
        <v>192457.67934287596</v>
      </c>
    </row>
    <row r="31" spans="1:16" ht="15.75" x14ac:dyDescent="0.25">
      <c r="A31" s="7" t="s">
        <v>8</v>
      </c>
    </row>
    <row r="32" spans="1:16" x14ac:dyDescent="0.25">
      <c r="A32" t="s">
        <v>1</v>
      </c>
      <c r="B32" s="31">
        <v>-15000</v>
      </c>
    </row>
    <row r="33" spans="1:3" x14ac:dyDescent="0.25">
      <c r="A33" t="s">
        <v>5</v>
      </c>
      <c r="B33" s="2">
        <v>12</v>
      </c>
    </row>
    <row r="34" spans="1:3" x14ac:dyDescent="0.25">
      <c r="A34" t="s">
        <v>2</v>
      </c>
      <c r="B34" s="32">
        <v>0.1</v>
      </c>
    </row>
    <row r="35" spans="1:3" x14ac:dyDescent="0.25">
      <c r="A35" t="s">
        <v>3</v>
      </c>
      <c r="B35" s="3">
        <f>FV(B34/12,B33,B32,,0)</f>
        <v>188483.5213943343</v>
      </c>
    </row>
  </sheetData>
  <scenarios current="0" show="2">
    <scenario name="X Bank " locked="1" count="1" user="111065" comment="Created by 111065 on 4/9/2024">
      <inputCells r="B34" val="0.15" numFmtId="164"/>
    </scenario>
    <scenario name="Y Bank" locked="1" count="1" user="111065" comment="Created by 111065 on 4/9/2024">
      <inputCells r="B34" val="0.125" numFmtId="164"/>
    </scenario>
    <scenario name="Z Bank" locked="1" count="1" user="111065" comment="Created by 111065 on 4/9/2024">
      <inputCells r="B34" val="0.1" numFmtId="164"/>
    </scenario>
  </scenario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780A-B8E0-43DA-A99F-74CAABBBD7DE}">
  <sheetPr>
    <outlinePr summaryBelow="0"/>
  </sheetPr>
  <dimension ref="B1:I18"/>
  <sheetViews>
    <sheetView showGridLines="0" workbookViewId="0">
      <selection activeCell="D21" sqref="D21"/>
    </sheetView>
  </sheetViews>
  <sheetFormatPr defaultRowHeight="15" outlineLevelRow="1" outlineLevelCol="1" x14ac:dyDescent="0.25"/>
  <cols>
    <col min="3" max="3" width="31.5703125" bestFit="1" customWidth="1"/>
    <col min="4" max="9" width="14.140625" bestFit="1" customWidth="1" outlineLevel="1"/>
  </cols>
  <sheetData>
    <row r="1" spans="2:9" ht="15.75" thickBot="1" x14ac:dyDescent="0.3"/>
    <row r="2" spans="2:9" ht="15.75" x14ac:dyDescent="0.25">
      <c r="B2" s="48" t="s">
        <v>79</v>
      </c>
      <c r="C2" s="48"/>
      <c r="D2" s="53"/>
      <c r="E2" s="53"/>
      <c r="F2" s="53"/>
      <c r="G2" s="53"/>
      <c r="H2" s="53"/>
      <c r="I2" s="53"/>
    </row>
    <row r="3" spans="2:9" ht="15.75" collapsed="1" x14ac:dyDescent="0.25">
      <c r="B3" s="47"/>
      <c r="C3" s="47"/>
      <c r="D3" s="54" t="s">
        <v>81</v>
      </c>
      <c r="E3" s="54" t="s">
        <v>73</v>
      </c>
      <c r="F3" s="54" t="s">
        <v>75</v>
      </c>
      <c r="G3" s="54" t="s">
        <v>76</v>
      </c>
      <c r="H3" s="54" t="s">
        <v>77</v>
      </c>
      <c r="I3" s="54" t="s">
        <v>78</v>
      </c>
    </row>
    <row r="4" spans="2:9" ht="22.5" hidden="1" outlineLevel="1" x14ac:dyDescent="0.25">
      <c r="B4" s="50"/>
      <c r="C4" s="50"/>
      <c r="E4" s="57" t="s">
        <v>74</v>
      </c>
      <c r="F4" s="57" t="s">
        <v>74</v>
      </c>
      <c r="G4" s="57" t="s">
        <v>74</v>
      </c>
      <c r="H4" s="57" t="s">
        <v>74</v>
      </c>
      <c r="I4" s="57" t="s">
        <v>74</v>
      </c>
    </row>
    <row r="5" spans="2:9" x14ac:dyDescent="0.25">
      <c r="B5" s="51" t="s">
        <v>80</v>
      </c>
      <c r="C5" s="51"/>
      <c r="D5" s="49"/>
      <c r="E5" s="49"/>
      <c r="F5" s="49"/>
      <c r="G5" s="49"/>
      <c r="H5" s="49"/>
      <c r="I5" s="49"/>
    </row>
    <row r="6" spans="2:9" outlineLevel="1" x14ac:dyDescent="0.25">
      <c r="B6" s="50"/>
      <c r="C6" s="50" t="s">
        <v>42</v>
      </c>
      <c r="D6">
        <v>450</v>
      </c>
      <c r="E6" s="55">
        <v>500</v>
      </c>
      <c r="F6" s="55">
        <v>450</v>
      </c>
      <c r="G6" s="55">
        <v>300</v>
      </c>
      <c r="H6" s="55">
        <v>800</v>
      </c>
      <c r="I6" s="55">
        <v>650</v>
      </c>
    </row>
    <row r="7" spans="2:9" outlineLevel="1" x14ac:dyDescent="0.25">
      <c r="B7" s="50"/>
      <c r="C7" s="50" t="s">
        <v>69</v>
      </c>
      <c r="D7" s="13">
        <v>65000</v>
      </c>
      <c r="E7" s="56">
        <v>80000</v>
      </c>
      <c r="F7" s="56">
        <v>65000</v>
      </c>
      <c r="G7" s="56">
        <v>50000</v>
      </c>
      <c r="H7" s="56">
        <v>100000</v>
      </c>
      <c r="I7" s="56">
        <v>70000</v>
      </c>
    </row>
    <row r="8" spans="2:9" outlineLevel="1" x14ac:dyDescent="0.25">
      <c r="B8" s="50"/>
      <c r="C8" s="50" t="s">
        <v>44</v>
      </c>
      <c r="D8" s="13">
        <v>25000</v>
      </c>
      <c r="E8" s="56">
        <v>35000</v>
      </c>
      <c r="F8" s="56">
        <v>25000</v>
      </c>
      <c r="G8" s="56">
        <v>15000</v>
      </c>
      <c r="H8" s="56">
        <v>60000</v>
      </c>
      <c r="I8" s="56">
        <v>45000</v>
      </c>
    </row>
    <row r="9" spans="2:9" outlineLevel="1" x14ac:dyDescent="0.25">
      <c r="B9" s="50"/>
      <c r="C9" s="50" t="s">
        <v>45</v>
      </c>
      <c r="D9" s="13">
        <v>45000</v>
      </c>
      <c r="E9" s="56">
        <v>50000</v>
      </c>
      <c r="F9" s="56">
        <v>45000</v>
      </c>
      <c r="G9" s="56">
        <v>30000</v>
      </c>
      <c r="H9" s="56">
        <v>80000</v>
      </c>
      <c r="I9" s="56">
        <v>65000</v>
      </c>
    </row>
    <row r="10" spans="2:9" outlineLevel="1" x14ac:dyDescent="0.25">
      <c r="B10" s="50"/>
      <c r="C10" s="50" t="s">
        <v>46</v>
      </c>
      <c r="D10" s="13">
        <v>25500</v>
      </c>
      <c r="E10" s="56">
        <v>28400</v>
      </c>
      <c r="F10" s="56">
        <v>25500</v>
      </c>
      <c r="G10" s="56">
        <v>18000</v>
      </c>
      <c r="H10" s="56">
        <v>30000</v>
      </c>
      <c r="I10" s="56">
        <v>40000</v>
      </c>
    </row>
    <row r="11" spans="2:9" outlineLevel="1" x14ac:dyDescent="0.25">
      <c r="B11" s="50"/>
      <c r="C11" s="50" t="s">
        <v>47</v>
      </c>
      <c r="D11" s="13">
        <v>10000</v>
      </c>
      <c r="E11" s="56">
        <v>15000</v>
      </c>
      <c r="F11" s="56">
        <v>10000</v>
      </c>
      <c r="G11" s="56">
        <v>5000</v>
      </c>
      <c r="H11" s="56">
        <v>25000</v>
      </c>
      <c r="I11" s="56">
        <v>20000</v>
      </c>
    </row>
    <row r="12" spans="2:9" outlineLevel="1" x14ac:dyDescent="0.25">
      <c r="B12" s="50"/>
      <c r="C12" s="50" t="s">
        <v>70</v>
      </c>
      <c r="D12" s="13">
        <v>400</v>
      </c>
      <c r="E12" s="56">
        <v>550</v>
      </c>
      <c r="F12" s="56">
        <v>400</v>
      </c>
      <c r="G12" s="56">
        <v>250</v>
      </c>
      <c r="H12" s="56">
        <v>1000</v>
      </c>
      <c r="I12" s="56">
        <v>650</v>
      </c>
    </row>
    <row r="13" spans="2:9" outlineLevel="1" x14ac:dyDescent="0.25">
      <c r="B13" s="50"/>
      <c r="C13" s="50" t="s">
        <v>71</v>
      </c>
      <c r="D13" s="13">
        <v>350</v>
      </c>
      <c r="E13" s="56">
        <v>450</v>
      </c>
      <c r="F13" s="56">
        <v>350</v>
      </c>
      <c r="G13" s="56">
        <v>300</v>
      </c>
      <c r="H13" s="56">
        <v>600</v>
      </c>
      <c r="I13" s="56">
        <v>500</v>
      </c>
    </row>
    <row r="14" spans="2:9" x14ac:dyDescent="0.25">
      <c r="B14" s="51" t="s">
        <v>82</v>
      </c>
      <c r="C14" s="51"/>
      <c r="D14" s="49"/>
      <c r="E14" s="49"/>
      <c r="F14" s="49"/>
      <c r="G14" s="49"/>
      <c r="H14" s="49"/>
      <c r="I14" s="49"/>
    </row>
    <row r="15" spans="2:9" ht="15.75" outlineLevel="1" thickBot="1" x14ac:dyDescent="0.3">
      <c r="B15" s="52"/>
      <c r="C15" s="52" t="s">
        <v>72</v>
      </c>
      <c r="D15" s="46">
        <v>167000</v>
      </c>
      <c r="E15" s="46">
        <v>291600</v>
      </c>
      <c r="F15" s="46">
        <v>167000</v>
      </c>
      <c r="G15" s="46">
        <v>47000</v>
      </c>
      <c r="H15" s="46">
        <v>985000</v>
      </c>
      <c r="I15" s="46">
        <v>507500</v>
      </c>
    </row>
    <row r="16" spans="2:9" x14ac:dyDescent="0.25">
      <c r="B16" t="s">
        <v>83</v>
      </c>
    </row>
    <row r="17" spans="2:2" x14ac:dyDescent="0.25">
      <c r="B17" t="s">
        <v>84</v>
      </c>
    </row>
    <row r="18" spans="2:2" x14ac:dyDescent="0.25">
      <c r="B1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B1A0-1366-4A54-9FF0-EB6AD309572D}">
  <dimension ref="A1:D26"/>
  <sheetViews>
    <sheetView workbookViewId="0">
      <selection activeCell="B23" sqref="B23"/>
    </sheetView>
  </sheetViews>
  <sheetFormatPr defaultRowHeight="15" x14ac:dyDescent="0.25"/>
  <cols>
    <col min="1" max="1" width="40.28515625" customWidth="1"/>
    <col min="2" max="2" width="28.42578125" customWidth="1"/>
  </cols>
  <sheetData>
    <row r="1" spans="1:2" x14ac:dyDescent="0.25">
      <c r="A1" s="41" t="s">
        <v>40</v>
      </c>
    </row>
    <row r="2" spans="1:2" ht="18.75" x14ac:dyDescent="0.3">
      <c r="A2" s="14"/>
    </row>
    <row r="3" spans="1:2" x14ac:dyDescent="0.25">
      <c r="A3" s="41" t="s">
        <v>41</v>
      </c>
    </row>
    <row r="4" spans="1:2" x14ac:dyDescent="0.25">
      <c r="A4" s="17" t="s">
        <v>42</v>
      </c>
      <c r="B4" s="2">
        <v>450</v>
      </c>
    </row>
    <row r="5" spans="1:2" ht="18.75" x14ac:dyDescent="0.3">
      <c r="A5" s="14"/>
    </row>
    <row r="6" spans="1:2" x14ac:dyDescent="0.25">
      <c r="A6" s="17" t="s">
        <v>43</v>
      </c>
      <c r="B6" s="17">
        <v>65000</v>
      </c>
    </row>
    <row r="7" spans="1:2" x14ac:dyDescent="0.25">
      <c r="A7" s="17" t="s">
        <v>44</v>
      </c>
      <c r="B7" s="17">
        <v>25000</v>
      </c>
    </row>
    <row r="8" spans="1:2" x14ac:dyDescent="0.25">
      <c r="A8" s="17" t="s">
        <v>45</v>
      </c>
      <c r="B8" s="17">
        <v>45000</v>
      </c>
    </row>
    <row r="9" spans="1:2" x14ac:dyDescent="0.25">
      <c r="A9" s="17" t="s">
        <v>46</v>
      </c>
      <c r="B9" s="17">
        <v>25500</v>
      </c>
    </row>
    <row r="10" spans="1:2" x14ac:dyDescent="0.25">
      <c r="A10" s="17" t="s">
        <v>47</v>
      </c>
      <c r="B10" s="17">
        <v>10000</v>
      </c>
    </row>
    <row r="11" spans="1:2" x14ac:dyDescent="0.25">
      <c r="A11" s="40" t="s">
        <v>48</v>
      </c>
      <c r="B11" s="18">
        <f>SUM(B6:B10)</f>
        <v>170500</v>
      </c>
    </row>
    <row r="12" spans="1:2" x14ac:dyDescent="0.25">
      <c r="A12" s="40"/>
    </row>
    <row r="13" spans="1:2" x14ac:dyDescent="0.25">
      <c r="A13" s="40"/>
    </row>
    <row r="14" spans="1:2" x14ac:dyDescent="0.25">
      <c r="A14" s="40" t="s">
        <v>49</v>
      </c>
    </row>
    <row r="15" spans="1:2" x14ac:dyDescent="0.25">
      <c r="A15" s="17" t="s">
        <v>50</v>
      </c>
      <c r="B15" s="17">
        <v>400</v>
      </c>
    </row>
    <row r="16" spans="1:2" x14ac:dyDescent="0.25">
      <c r="A16" s="17" t="s">
        <v>51</v>
      </c>
      <c r="B16" s="17">
        <v>350</v>
      </c>
    </row>
    <row r="17" spans="1:4" ht="18.75" x14ac:dyDescent="0.3">
      <c r="A17" s="14"/>
    </row>
    <row r="19" spans="1:4" x14ac:dyDescent="0.25">
      <c r="A19" s="17" t="s">
        <v>52</v>
      </c>
      <c r="B19" s="39">
        <f>B15*B4</f>
        <v>180000</v>
      </c>
    </row>
    <row r="20" spans="1:4" x14ac:dyDescent="0.25">
      <c r="A20" s="17" t="s">
        <v>53</v>
      </c>
      <c r="B20" s="39">
        <f>B16*B4</f>
        <v>157500</v>
      </c>
    </row>
    <row r="21" spans="1:4" x14ac:dyDescent="0.25">
      <c r="A21" s="40" t="s">
        <v>54</v>
      </c>
      <c r="B21" s="39">
        <f>B19+B20</f>
        <v>337500</v>
      </c>
      <c r="D21" s="13"/>
    </row>
    <row r="22" spans="1:4" x14ac:dyDescent="0.25">
      <c r="A22" s="17"/>
      <c r="B22" s="13"/>
      <c r="D22" s="13"/>
    </row>
    <row r="23" spans="1:4" x14ac:dyDescent="0.25">
      <c r="A23" s="40" t="s">
        <v>55</v>
      </c>
      <c r="B23" s="17">
        <f>B21-B11</f>
        <v>167000</v>
      </c>
      <c r="D23" s="13"/>
    </row>
    <row r="24" spans="1:4" x14ac:dyDescent="0.25">
      <c r="D24" s="13"/>
    </row>
    <row r="25" spans="1:4" x14ac:dyDescent="0.25">
      <c r="D25" s="13"/>
    </row>
    <row r="26" spans="1:4" x14ac:dyDescent="0.25">
      <c r="D26" s="13"/>
    </row>
  </sheetData>
  <scenarios current="1" show="1" sqref="B23">
    <scenario name="Hotel Safari " locked="1" count="8" user="111065" comment="Created by 111065 on 4/9/2024">
      <inputCells r="B4" val="500"/>
      <inputCells r="B6" val="80000" numFmtId="167"/>
      <inputCells r="B7" val="35000" numFmtId="167"/>
      <inputCells r="B8" val="50000" numFmtId="167"/>
      <inputCells r="B9" val="28400" numFmtId="167"/>
      <inputCells r="B10" val="15000" numFmtId="167"/>
      <inputCells r="B15" val="550" numFmtId="167"/>
      <inputCells r="B16" val="450" numFmtId="167"/>
    </scenario>
    <scenario name="Golden Araliya" locked="1" count="8" user="111065" comment="Created by 111065 on 4/9/2024">
      <inputCells r="B4" val="450"/>
      <inputCells r="B6" val="65000" numFmtId="167"/>
      <inputCells r="B7" val="25000" numFmtId="167"/>
      <inputCells r="B8" val="45000" numFmtId="167"/>
      <inputCells r="B9" val="25500" numFmtId="167"/>
      <inputCells r="B10" val="10000" numFmtId="167"/>
      <inputCells r="B15" val="400" numFmtId="167"/>
      <inputCells r="B16" val="350" numFmtId="167"/>
    </scenario>
    <scenario name="Hotel Taprobane" locked="1" count="8" user="111065" comment="Created by 111065 on 4/9/2024">
      <inputCells r="B4" val="300"/>
      <inputCells r="B6" val="50000" numFmtId="167"/>
      <inputCells r="B7" val="15000" numFmtId="167"/>
      <inputCells r="B8" val="30000" numFmtId="167"/>
      <inputCells r="B9" val="18000" numFmtId="167"/>
      <inputCells r="B10" val="5000" numFmtId="167"/>
      <inputCells r="B15" val="250" numFmtId="167"/>
      <inputCells r="B16" val="300" numFmtId="167"/>
    </scenario>
    <scenario name="Grand Hotel" locked="1" count="8" user="111065" comment="Created by 111065 on 4/9/2024">
      <inputCells r="B4" val="800"/>
      <inputCells r="B6" val="100000" numFmtId="167"/>
      <inputCells r="B7" val="60000" numFmtId="167"/>
      <inputCells r="B8" val="80000" numFmtId="167"/>
      <inputCells r="B9" val="30000" numFmtId="167"/>
      <inputCells r="B10" val="25000" numFmtId="167"/>
      <inputCells r="B15" val="1000" numFmtId="167"/>
      <inputCells r="B16" val="600" numFmtId="167"/>
    </scenario>
    <scenario name="Hotel Sarah" locked="1" count="8" user="111065" comment="Created by 111065 on 4/9/2024">
      <inputCells r="B4" val="650"/>
      <inputCells r="B6" val="70000" numFmtId="167"/>
      <inputCells r="B7" val="45000" numFmtId="167"/>
      <inputCells r="B8" val="65000" numFmtId="167"/>
      <inputCells r="B9" val="40000" numFmtId="167"/>
      <inputCells r="B10" val="20000" numFmtId="167"/>
      <inputCells r="B15" val="650" numFmtId="167"/>
      <inputCells r="B16" val="500" numFmtId="167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244-53D5-438C-8A57-AED9F818108A}">
  <dimension ref="A1:I20"/>
  <sheetViews>
    <sheetView workbookViewId="0">
      <selection activeCell="C16" sqref="C16"/>
    </sheetView>
  </sheetViews>
  <sheetFormatPr defaultRowHeight="15" x14ac:dyDescent="0.25"/>
  <cols>
    <col min="1" max="1" width="18.85546875" bestFit="1" customWidth="1"/>
    <col min="2" max="2" width="22.7109375" bestFit="1" customWidth="1"/>
    <col min="3" max="3" width="13.28515625" bestFit="1" customWidth="1"/>
    <col min="4" max="4" width="14.28515625" bestFit="1" customWidth="1"/>
    <col min="5" max="5" width="11.5703125" bestFit="1" customWidth="1"/>
    <col min="6" max="6" width="11.5703125" customWidth="1"/>
    <col min="7" max="7" width="3" bestFit="1" customWidth="1"/>
    <col min="8" max="8" width="11" bestFit="1" customWidth="1"/>
    <col min="9" max="9" width="11.28515625" bestFit="1" customWidth="1"/>
  </cols>
  <sheetData>
    <row r="1" spans="1:9" x14ac:dyDescent="0.25">
      <c r="A1" s="24" t="s">
        <v>9</v>
      </c>
      <c r="B1" s="25" t="s">
        <v>17</v>
      </c>
      <c r="C1" s="25" t="s">
        <v>18</v>
      </c>
      <c r="D1" s="25" t="s">
        <v>19</v>
      </c>
      <c r="E1" s="25" t="s">
        <v>20</v>
      </c>
      <c r="F1" s="9"/>
      <c r="G1" s="9"/>
      <c r="H1" s="9"/>
    </row>
    <row r="2" spans="1:9" x14ac:dyDescent="0.25">
      <c r="A2" s="26" t="s">
        <v>10</v>
      </c>
      <c r="B2" s="20">
        <v>450</v>
      </c>
      <c r="C2" s="20">
        <v>1150</v>
      </c>
      <c r="D2" s="20">
        <v>800</v>
      </c>
      <c r="E2" s="20">
        <v>400</v>
      </c>
      <c r="F2" s="12"/>
      <c r="G2" s="9"/>
      <c r="H2" s="9"/>
    </row>
    <row r="3" spans="1:9" x14ac:dyDescent="0.25">
      <c r="A3" s="8"/>
      <c r="B3" s="9"/>
      <c r="C3" s="9"/>
      <c r="D3" s="9"/>
      <c r="E3" s="9"/>
      <c r="F3" s="9"/>
      <c r="G3" s="9"/>
      <c r="H3" s="9"/>
    </row>
    <row r="4" spans="1:9" x14ac:dyDescent="0.25">
      <c r="A4" s="24" t="s">
        <v>11</v>
      </c>
      <c r="B4" s="21"/>
      <c r="C4" s="21"/>
      <c r="D4" s="21"/>
      <c r="E4" s="2"/>
      <c r="F4" s="24" t="s">
        <v>12</v>
      </c>
      <c r="G4" s="21"/>
      <c r="H4" s="24" t="s">
        <v>13</v>
      </c>
    </row>
    <row r="5" spans="1:9" x14ac:dyDescent="0.25">
      <c r="A5" s="27" t="s">
        <v>21</v>
      </c>
      <c r="B5" s="21">
        <v>50</v>
      </c>
      <c r="C5" s="21">
        <v>50</v>
      </c>
      <c r="D5" s="21">
        <v>100</v>
      </c>
      <c r="E5" s="22">
        <v>50</v>
      </c>
      <c r="F5" s="23">
        <f>+SUMPRODUCT(B5:E5,$B$10:$E$10)</f>
        <v>5799.9999742706168</v>
      </c>
      <c r="G5" s="21" t="s">
        <v>14</v>
      </c>
      <c r="H5" s="21">
        <v>5800</v>
      </c>
      <c r="I5" s="58">
        <f>F5-H5</f>
        <v>-2.5729383196448907E-5</v>
      </c>
    </row>
    <row r="6" spans="1:9" x14ac:dyDescent="0.25">
      <c r="A6" s="27" t="s">
        <v>22</v>
      </c>
      <c r="B6" s="21">
        <v>5</v>
      </c>
      <c r="C6" s="21">
        <v>15</v>
      </c>
      <c r="D6" s="21">
        <v>10</v>
      </c>
      <c r="E6" s="22">
        <v>15</v>
      </c>
      <c r="F6" s="23">
        <f>+SUMPRODUCT(B6:E6,$B$10:$E$10)</f>
        <v>730</v>
      </c>
      <c r="G6" s="21" t="s">
        <v>14</v>
      </c>
      <c r="H6" s="21">
        <v>730</v>
      </c>
      <c r="I6" s="58">
        <f>F6-H6</f>
        <v>0</v>
      </c>
    </row>
    <row r="7" spans="1:9" x14ac:dyDescent="0.25">
      <c r="A7" s="27" t="s">
        <v>23</v>
      </c>
      <c r="B7" s="21">
        <v>500</v>
      </c>
      <c r="C7" s="21">
        <v>400</v>
      </c>
      <c r="D7" s="21">
        <v>300</v>
      </c>
      <c r="E7" s="21">
        <v>200</v>
      </c>
      <c r="F7" s="23">
        <f>+SUMPRODUCT(B7:E7,$B$10:$E$10)</f>
        <v>29200.000117831794</v>
      </c>
      <c r="G7" s="21" t="s">
        <v>14</v>
      </c>
      <c r="H7" s="21">
        <v>29200</v>
      </c>
      <c r="I7" s="58">
        <f>F7-H7</f>
        <v>1.1783179434132762E-4</v>
      </c>
    </row>
    <row r="8" spans="1:9" x14ac:dyDescent="0.25">
      <c r="A8" s="27" t="s">
        <v>24</v>
      </c>
      <c r="B8" s="21">
        <v>500</v>
      </c>
      <c r="C8" s="21">
        <v>750</v>
      </c>
      <c r="D8" s="21">
        <v>250</v>
      </c>
      <c r="E8" s="21">
        <v>500</v>
      </c>
      <c r="F8" s="23">
        <f>+SUMPRODUCT(B8:E8,$B$10:$E$10)</f>
        <v>32500.000236517135</v>
      </c>
      <c r="G8" s="21" t="s">
        <v>14</v>
      </c>
      <c r="H8" s="21">
        <v>60500</v>
      </c>
      <c r="I8" s="59">
        <f>F8-H8</f>
        <v>-27999.999763482865</v>
      </c>
    </row>
    <row r="9" spans="1:9" x14ac:dyDescent="0.25">
      <c r="A9" s="8"/>
      <c r="B9" s="8"/>
      <c r="C9" s="8"/>
      <c r="D9" s="8"/>
      <c r="E9" s="9"/>
      <c r="F9" s="9"/>
      <c r="G9" s="9"/>
      <c r="H9" s="9"/>
    </row>
    <row r="10" spans="1:9" x14ac:dyDescent="0.25">
      <c r="A10" s="28" t="s">
        <v>15</v>
      </c>
      <c r="B10" s="29">
        <v>23.00000037341853</v>
      </c>
      <c r="C10" s="29">
        <v>15.000000257293827</v>
      </c>
      <c r="D10" s="29">
        <v>38.999999427349991</v>
      </c>
      <c r="E10" s="29">
        <v>0</v>
      </c>
      <c r="G10" s="9"/>
      <c r="H10" s="9"/>
    </row>
    <row r="11" spans="1:9" x14ac:dyDescent="0.25">
      <c r="A11" s="10"/>
      <c r="B11" s="11"/>
      <c r="C11" s="11"/>
      <c r="D11" s="11"/>
      <c r="E11" s="11"/>
      <c r="G11" s="9"/>
      <c r="H11" s="9"/>
    </row>
    <row r="12" spans="1:9" x14ac:dyDescent="0.25">
      <c r="A12" s="19" t="s">
        <v>25</v>
      </c>
      <c r="B12" s="9"/>
      <c r="C12" s="9"/>
      <c r="D12" s="9"/>
      <c r="E12" s="9"/>
      <c r="G12" s="9"/>
      <c r="H12" s="9"/>
    </row>
    <row r="13" spans="1:9" x14ac:dyDescent="0.25">
      <c r="A13" s="28" t="s">
        <v>16</v>
      </c>
      <c r="B13" s="30">
        <f>B2*B10+C2*C10+D2*D10+E2*E10</f>
        <v>58800.000005806229</v>
      </c>
      <c r="C13" s="9"/>
      <c r="D13" s="9"/>
      <c r="E13" s="9"/>
      <c r="F13" s="9"/>
      <c r="G13" s="9"/>
      <c r="H13" s="9"/>
    </row>
    <row r="16" spans="1:9" x14ac:dyDescent="0.25">
      <c r="A16" s="19" t="s">
        <v>26</v>
      </c>
    </row>
    <row r="18" spans="1:5" x14ac:dyDescent="0.25">
      <c r="A18" s="28" t="s">
        <v>15</v>
      </c>
      <c r="B18" s="29">
        <v>6.2645158912719809</v>
      </c>
      <c r="C18" s="29">
        <v>14.45376342983826</v>
      </c>
      <c r="D18" s="29">
        <v>10.3591399046137</v>
      </c>
      <c r="E18" s="29">
        <v>5.6795699523068501</v>
      </c>
    </row>
    <row r="20" spans="1:5" x14ac:dyDescent="0.25">
      <c r="A20" s="28" t="s">
        <v>16</v>
      </c>
      <c r="B20" s="30">
        <f>SUMPRODUCT(B2:E2,B18:E18)</f>
        <v>30000.000000000087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E71A-00C2-400A-835E-834CDA68DDFE}">
  <dimension ref="A1:K14"/>
  <sheetViews>
    <sheetView tabSelected="1" workbookViewId="0">
      <selection activeCell="D22" sqref="D22"/>
    </sheetView>
  </sheetViews>
  <sheetFormatPr defaultRowHeight="15" x14ac:dyDescent="0.25"/>
  <cols>
    <col min="1" max="1" width="21.140625" customWidth="1"/>
    <col min="2" max="2" width="21.28515625" customWidth="1"/>
    <col min="3" max="3" width="21.42578125" customWidth="1"/>
    <col min="4" max="4" width="15.28515625" customWidth="1"/>
    <col min="5" max="5" width="14.5703125" customWidth="1"/>
    <col min="6" max="6" width="21.42578125" customWidth="1"/>
    <col min="8" max="8" width="11" bestFit="1" customWidth="1"/>
  </cols>
  <sheetData>
    <row r="1" spans="1:11" x14ac:dyDescent="0.25">
      <c r="A1" s="38" t="s">
        <v>27</v>
      </c>
      <c r="B1" s="38" t="s">
        <v>28</v>
      </c>
    </row>
    <row r="2" spans="1:11" x14ac:dyDescent="0.25">
      <c r="B2" s="34" t="s">
        <v>29</v>
      </c>
      <c r="C2" s="34" t="s">
        <v>30</v>
      </c>
      <c r="D2" s="34" t="s">
        <v>31</v>
      </c>
      <c r="E2" s="34" t="s">
        <v>32</v>
      </c>
    </row>
    <row r="3" spans="1:11" ht="15.75" x14ac:dyDescent="0.25">
      <c r="A3" s="37" t="s">
        <v>33</v>
      </c>
      <c r="B3" s="17">
        <v>500</v>
      </c>
      <c r="C3" s="17">
        <v>650</v>
      </c>
      <c r="D3" s="17">
        <v>300</v>
      </c>
      <c r="E3" s="17">
        <v>700</v>
      </c>
    </row>
    <row r="4" spans="1:11" ht="15.75" x14ac:dyDescent="0.25">
      <c r="A4" s="37" t="s">
        <v>34</v>
      </c>
      <c r="B4" s="17">
        <v>450</v>
      </c>
      <c r="C4" s="17">
        <v>550</v>
      </c>
      <c r="D4" s="17">
        <v>800</v>
      </c>
      <c r="E4" s="17">
        <v>675</v>
      </c>
    </row>
    <row r="6" spans="1:11" x14ac:dyDescent="0.25">
      <c r="A6" t="s">
        <v>35</v>
      </c>
    </row>
    <row r="7" spans="1:11" x14ac:dyDescent="0.25">
      <c r="B7" s="34" t="s">
        <v>29</v>
      </c>
      <c r="C7" s="34" t="s">
        <v>30</v>
      </c>
      <c r="D7" s="34" t="s">
        <v>31</v>
      </c>
      <c r="E7" s="34" t="s">
        <v>32</v>
      </c>
      <c r="F7" s="34" t="s">
        <v>36</v>
      </c>
      <c r="G7" s="2"/>
      <c r="H7" s="34" t="s">
        <v>13</v>
      </c>
      <c r="I7" s="1"/>
      <c r="J7" s="1"/>
      <c r="K7" s="1"/>
    </row>
    <row r="8" spans="1:11" x14ac:dyDescent="0.25">
      <c r="A8" s="34" t="s">
        <v>33</v>
      </c>
      <c r="B8" s="35">
        <v>0</v>
      </c>
      <c r="C8" s="35">
        <v>0</v>
      </c>
      <c r="D8" s="35">
        <v>10000</v>
      </c>
      <c r="E8" s="35">
        <v>0</v>
      </c>
      <c r="F8" s="36">
        <f>SUM(B8:E8)</f>
        <v>10000</v>
      </c>
      <c r="G8" s="2" t="s">
        <v>14</v>
      </c>
      <c r="H8" s="2">
        <v>100000</v>
      </c>
    </row>
    <row r="9" spans="1:11" x14ac:dyDescent="0.25">
      <c r="A9" s="34" t="s">
        <v>34</v>
      </c>
      <c r="B9" s="35">
        <v>20000</v>
      </c>
      <c r="C9" s="35">
        <v>15000</v>
      </c>
      <c r="D9" s="35">
        <v>0</v>
      </c>
      <c r="E9" s="35">
        <v>25000</v>
      </c>
      <c r="F9" s="36">
        <f>SUM(B9:E9)</f>
        <v>60000</v>
      </c>
      <c r="G9" s="2" t="s">
        <v>14</v>
      </c>
      <c r="H9" s="2">
        <v>80000</v>
      </c>
    </row>
    <row r="10" spans="1:11" x14ac:dyDescent="0.25">
      <c r="A10" s="34" t="s">
        <v>37</v>
      </c>
      <c r="B10" s="36">
        <f>SUM(B8,B9)</f>
        <v>20000</v>
      </c>
      <c r="C10" s="36">
        <f>SUM(C8,C9)</f>
        <v>15000</v>
      </c>
      <c r="D10" s="36">
        <f>SUM(D8,D9)</f>
        <v>10000</v>
      </c>
      <c r="E10" s="36">
        <f>SUM(E8,E9)</f>
        <v>25000</v>
      </c>
    </row>
    <row r="11" spans="1:11" x14ac:dyDescent="0.25">
      <c r="A11" s="34" t="s">
        <v>38</v>
      </c>
      <c r="B11" s="2">
        <v>20000</v>
      </c>
      <c r="C11" s="2">
        <v>15000</v>
      </c>
      <c r="D11" s="2">
        <v>10000</v>
      </c>
      <c r="E11" s="2">
        <v>25000</v>
      </c>
    </row>
    <row r="14" spans="1:11" x14ac:dyDescent="0.25">
      <c r="A14" s="34" t="s">
        <v>39</v>
      </c>
      <c r="B14" s="18">
        <f>SUMPRODUCT(B3:E4,B8:E9)</f>
        <v>37125000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3287-0B13-409B-A566-01B445CFB7BE}">
  <dimension ref="A1:M29"/>
  <sheetViews>
    <sheetView workbookViewId="0">
      <selection activeCell="H23" sqref="H23"/>
    </sheetView>
  </sheetViews>
  <sheetFormatPr defaultRowHeight="15" x14ac:dyDescent="0.25"/>
  <cols>
    <col min="1" max="1" width="27.85546875" customWidth="1"/>
    <col min="2" max="2" width="24.140625" customWidth="1"/>
    <col min="3" max="3" width="10.140625" bestFit="1" customWidth="1"/>
    <col min="4" max="4" width="12.7109375" bestFit="1" customWidth="1"/>
    <col min="5" max="5" width="15.7109375" customWidth="1"/>
    <col min="8" max="8" width="19.140625" customWidth="1"/>
    <col min="9" max="13" width="12.7109375" bestFit="1" customWidth="1"/>
  </cols>
  <sheetData>
    <row r="1" spans="1:2" ht="15.75" x14ac:dyDescent="0.25">
      <c r="A1" s="7" t="s">
        <v>6</v>
      </c>
    </row>
    <row r="2" spans="1:2" x14ac:dyDescent="0.25">
      <c r="A2" s="1" t="s">
        <v>0</v>
      </c>
    </row>
    <row r="3" spans="1:2" x14ac:dyDescent="0.25">
      <c r="A3" s="2" t="s">
        <v>56</v>
      </c>
      <c r="B3" s="31"/>
    </row>
    <row r="4" spans="1:2" x14ac:dyDescent="0.25">
      <c r="A4" s="2" t="s">
        <v>5</v>
      </c>
      <c r="B4" s="2"/>
    </row>
    <row r="5" spans="1:2" x14ac:dyDescent="0.25">
      <c r="A5" s="2" t="s">
        <v>2</v>
      </c>
      <c r="B5" s="32"/>
    </row>
    <row r="6" spans="1:2" x14ac:dyDescent="0.25">
      <c r="A6" s="2" t="s">
        <v>57</v>
      </c>
      <c r="B6" s="3"/>
    </row>
    <row r="9" spans="1:2" x14ac:dyDescent="0.25">
      <c r="A9" s="1" t="s">
        <v>59</v>
      </c>
    </row>
    <row r="10" spans="1:2" x14ac:dyDescent="0.25">
      <c r="A10" s="2" t="s">
        <v>56</v>
      </c>
      <c r="B10" s="31"/>
    </row>
    <row r="11" spans="1:2" x14ac:dyDescent="0.25">
      <c r="A11" s="2" t="s">
        <v>5</v>
      </c>
      <c r="B11" s="2"/>
    </row>
    <row r="12" spans="1:2" x14ac:dyDescent="0.25">
      <c r="A12" s="2" t="s">
        <v>2</v>
      </c>
      <c r="B12" s="32"/>
    </row>
    <row r="13" spans="1:2" x14ac:dyDescent="0.25">
      <c r="A13" s="2" t="s">
        <v>57</v>
      </c>
      <c r="B13" s="3"/>
    </row>
    <row r="15" spans="1:2" x14ac:dyDescent="0.25">
      <c r="A15" s="1" t="s">
        <v>58</v>
      </c>
    </row>
    <row r="16" spans="1:2" x14ac:dyDescent="0.25">
      <c r="A16" s="2" t="s">
        <v>56</v>
      </c>
      <c r="B16" s="31"/>
    </row>
    <row r="17" spans="1:13" x14ac:dyDescent="0.25">
      <c r="A17" s="2" t="s">
        <v>5</v>
      </c>
      <c r="B17" s="2"/>
    </row>
    <row r="18" spans="1:13" x14ac:dyDescent="0.25">
      <c r="A18" s="2" t="s">
        <v>2</v>
      </c>
      <c r="B18" s="32"/>
    </row>
    <row r="19" spans="1:13" x14ac:dyDescent="0.25">
      <c r="A19" s="2" t="s">
        <v>57</v>
      </c>
      <c r="B19" s="3"/>
    </row>
    <row r="21" spans="1:13" ht="15.75" x14ac:dyDescent="0.25">
      <c r="A21" s="7" t="s">
        <v>7</v>
      </c>
    </row>
    <row r="22" spans="1:13" x14ac:dyDescent="0.25">
      <c r="I22" s="15">
        <v>-0.1</v>
      </c>
      <c r="J22" s="15">
        <v>-0.05</v>
      </c>
      <c r="K22" s="15">
        <v>0</v>
      </c>
      <c r="L22" s="15">
        <v>0.05</v>
      </c>
      <c r="M22" s="15">
        <v>0.1</v>
      </c>
    </row>
    <row r="23" spans="1:13" x14ac:dyDescent="0.25">
      <c r="A23" s="2" t="s">
        <v>60</v>
      </c>
      <c r="B23" s="2"/>
      <c r="C23" s="2"/>
      <c r="D23" s="2"/>
      <c r="E23" s="17">
        <v>120000</v>
      </c>
      <c r="H23" s="18"/>
      <c r="I23" s="44"/>
      <c r="J23" s="44"/>
      <c r="K23" s="44"/>
      <c r="L23" s="44"/>
      <c r="M23" s="44"/>
    </row>
    <row r="24" spans="1:13" x14ac:dyDescent="0.25">
      <c r="A24" s="2" t="s">
        <v>61</v>
      </c>
      <c r="B24" s="2" t="s">
        <v>62</v>
      </c>
      <c r="C24" s="2" t="s">
        <v>63</v>
      </c>
      <c r="D24" s="2"/>
      <c r="E24" s="2"/>
      <c r="G24" s="15">
        <v>-0.1</v>
      </c>
      <c r="H24" s="44"/>
      <c r="I24" s="45"/>
      <c r="J24" s="45"/>
      <c r="K24" s="45"/>
      <c r="L24" s="45"/>
      <c r="M24" s="45"/>
    </row>
    <row r="25" spans="1:13" x14ac:dyDescent="0.25">
      <c r="A25" s="2" t="s">
        <v>64</v>
      </c>
      <c r="B25" s="2">
        <v>0</v>
      </c>
      <c r="C25" s="17">
        <v>0</v>
      </c>
      <c r="D25" s="17">
        <v>0</v>
      </c>
      <c r="E25" s="17"/>
      <c r="G25" s="15">
        <v>-0.05</v>
      </c>
      <c r="H25" s="44"/>
      <c r="I25" s="45"/>
      <c r="J25" s="45"/>
      <c r="K25" s="45"/>
      <c r="L25" s="45"/>
      <c r="M25" s="45"/>
    </row>
    <row r="26" spans="1:13" x14ac:dyDescent="0.25">
      <c r="A26" s="2" t="s">
        <v>65</v>
      </c>
      <c r="B26" s="2">
        <v>0</v>
      </c>
      <c r="C26" s="17">
        <v>0</v>
      </c>
      <c r="D26" s="17">
        <v>0</v>
      </c>
      <c r="E26" s="41"/>
      <c r="G26" s="15">
        <v>0</v>
      </c>
      <c r="H26" s="44"/>
      <c r="I26" s="45"/>
      <c r="J26" s="45"/>
      <c r="K26" s="45"/>
      <c r="L26" s="45"/>
      <c r="M26" s="45"/>
    </row>
    <row r="27" spans="1:13" x14ac:dyDescent="0.25">
      <c r="A27" s="2" t="s">
        <v>66</v>
      </c>
      <c r="B27" s="2"/>
      <c r="C27" s="17"/>
      <c r="D27" s="17"/>
      <c r="E27" s="41"/>
      <c r="G27" s="15">
        <v>0.05</v>
      </c>
      <c r="H27" s="44"/>
      <c r="I27" s="45"/>
      <c r="J27" s="45"/>
      <c r="K27" s="45"/>
      <c r="L27" s="45"/>
      <c r="M27" s="45"/>
    </row>
    <row r="28" spans="1:13" x14ac:dyDescent="0.25">
      <c r="A28" s="2" t="s">
        <v>67</v>
      </c>
      <c r="B28" s="16">
        <v>0.125</v>
      </c>
      <c r="C28" s="17"/>
      <c r="D28" s="17"/>
      <c r="E28" s="41"/>
      <c r="G28" s="15">
        <v>0.1</v>
      </c>
      <c r="H28" s="44"/>
      <c r="I28" s="45"/>
      <c r="J28" s="45"/>
      <c r="K28" s="45"/>
      <c r="L28" s="45"/>
      <c r="M28" s="45"/>
    </row>
    <row r="29" spans="1:13" x14ac:dyDescent="0.25">
      <c r="A29" s="2" t="s">
        <v>68</v>
      </c>
      <c r="B29" s="2"/>
      <c r="C29" s="17"/>
      <c r="D29" s="17"/>
      <c r="E29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5745-76B5-4BDF-9DAA-A82CB20BADED}">
  <dimension ref="A1:G20"/>
  <sheetViews>
    <sheetView workbookViewId="0">
      <selection activeCell="G14" sqref="G14"/>
    </sheetView>
  </sheetViews>
  <sheetFormatPr defaultRowHeight="15" x14ac:dyDescent="0.25"/>
  <cols>
    <col min="1" max="1" width="18.85546875" bestFit="1" customWidth="1"/>
    <col min="2" max="2" width="14.28515625" bestFit="1" customWidth="1"/>
    <col min="3" max="3" width="13.28515625" bestFit="1" customWidth="1"/>
    <col min="4" max="4" width="11.5703125" bestFit="1" customWidth="1"/>
  </cols>
  <sheetData>
    <row r="1" spans="1:7" x14ac:dyDescent="0.25">
      <c r="A1" s="42" t="s">
        <v>9</v>
      </c>
      <c r="B1" s="25" t="s">
        <v>17</v>
      </c>
      <c r="C1" s="25" t="s">
        <v>18</v>
      </c>
      <c r="D1" s="25" t="s">
        <v>19</v>
      </c>
      <c r="E1" s="9"/>
      <c r="F1" s="9"/>
      <c r="G1" s="9"/>
    </row>
    <row r="2" spans="1:7" x14ac:dyDescent="0.25">
      <c r="A2" s="26" t="s">
        <v>10</v>
      </c>
      <c r="B2" s="20"/>
      <c r="C2" s="20"/>
      <c r="D2" s="20"/>
      <c r="E2" s="12"/>
      <c r="F2" s="9"/>
      <c r="G2" s="9"/>
    </row>
    <row r="3" spans="1:7" x14ac:dyDescent="0.25">
      <c r="A3" s="8"/>
      <c r="B3" s="9"/>
      <c r="C3" s="9"/>
      <c r="D3" s="9"/>
      <c r="E3" s="9"/>
      <c r="F3" s="9"/>
      <c r="G3" s="9"/>
    </row>
    <row r="4" spans="1:7" x14ac:dyDescent="0.25">
      <c r="A4" s="42" t="s">
        <v>11</v>
      </c>
      <c r="B4" s="9"/>
      <c r="C4" s="9"/>
      <c r="D4" s="9"/>
      <c r="E4" s="9" t="s">
        <v>12</v>
      </c>
      <c r="F4" s="9"/>
      <c r="G4" s="9" t="s">
        <v>13</v>
      </c>
    </row>
    <row r="5" spans="1:7" x14ac:dyDescent="0.25">
      <c r="A5" s="27" t="s">
        <v>21</v>
      </c>
      <c r="B5" s="21"/>
      <c r="C5" s="21"/>
      <c r="D5" s="21"/>
      <c r="E5" s="23"/>
      <c r="F5" s="21" t="s">
        <v>14</v>
      </c>
      <c r="G5" s="21"/>
    </row>
    <row r="6" spans="1:7" x14ac:dyDescent="0.25">
      <c r="A6" s="27" t="s">
        <v>22</v>
      </c>
      <c r="B6" s="21"/>
      <c r="C6" s="21"/>
      <c r="D6" s="21"/>
      <c r="E6" s="23"/>
      <c r="F6" s="21" t="s">
        <v>14</v>
      </c>
      <c r="G6" s="21"/>
    </row>
    <row r="7" spans="1:7" x14ac:dyDescent="0.25">
      <c r="A7" s="27" t="s">
        <v>23</v>
      </c>
      <c r="B7" s="21"/>
      <c r="C7" s="21"/>
      <c r="D7" s="21"/>
      <c r="E7" s="23"/>
      <c r="F7" s="21" t="s">
        <v>14</v>
      </c>
      <c r="G7" s="21"/>
    </row>
    <row r="8" spans="1:7" x14ac:dyDescent="0.25">
      <c r="A8" s="27" t="s">
        <v>24</v>
      </c>
      <c r="B8" s="21"/>
      <c r="C8" s="21"/>
      <c r="D8" s="21"/>
      <c r="E8" s="23"/>
      <c r="F8" s="21" t="s">
        <v>14</v>
      </c>
      <c r="G8" s="21"/>
    </row>
    <row r="9" spans="1:7" x14ac:dyDescent="0.25">
      <c r="A9" s="8"/>
      <c r="B9" s="8"/>
      <c r="C9" s="8"/>
      <c r="D9" s="8"/>
      <c r="E9" s="9"/>
      <c r="F9" s="9"/>
      <c r="G9" s="9"/>
    </row>
    <row r="10" spans="1:7" x14ac:dyDescent="0.25">
      <c r="A10" s="43" t="s">
        <v>15</v>
      </c>
      <c r="B10" s="29">
        <v>0</v>
      </c>
      <c r="C10" s="29">
        <v>0</v>
      </c>
      <c r="D10" s="29">
        <v>0</v>
      </c>
      <c r="F10" s="9"/>
      <c r="G10" s="9"/>
    </row>
    <row r="11" spans="1:7" x14ac:dyDescent="0.25">
      <c r="A11" s="10"/>
      <c r="B11" s="11"/>
      <c r="C11" s="11"/>
      <c r="D11" s="11"/>
      <c r="F11" s="9"/>
      <c r="G11" s="9"/>
    </row>
    <row r="12" spans="1:7" x14ac:dyDescent="0.25">
      <c r="A12" s="19" t="s">
        <v>25</v>
      </c>
      <c r="B12" s="9"/>
      <c r="C12" s="9"/>
      <c r="D12" s="9"/>
      <c r="F12" s="9"/>
      <c r="G12" s="9"/>
    </row>
    <row r="13" spans="1:7" x14ac:dyDescent="0.25">
      <c r="A13" s="43" t="s">
        <v>16</v>
      </c>
      <c r="B13" s="30"/>
      <c r="C13" s="9"/>
      <c r="D13" s="9"/>
      <c r="E13" s="9"/>
      <c r="F13" s="9"/>
      <c r="G13" s="9"/>
    </row>
    <row r="17" spans="1:4" x14ac:dyDescent="0.25">
      <c r="A17" s="19" t="s">
        <v>26</v>
      </c>
    </row>
    <row r="18" spans="1:4" x14ac:dyDescent="0.25">
      <c r="A18" s="43" t="s">
        <v>15</v>
      </c>
      <c r="B18" s="29">
        <v>0</v>
      </c>
      <c r="C18" s="29">
        <v>0</v>
      </c>
      <c r="D18" s="29">
        <v>0</v>
      </c>
    </row>
    <row r="20" spans="1:4" x14ac:dyDescent="0.25">
      <c r="A20" s="43" t="s">
        <v>16</v>
      </c>
      <c r="B20" s="3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Activity 8.1</vt:lpstr>
      <vt:lpstr>Scenario Summary</vt:lpstr>
      <vt:lpstr>Activity 8.2</vt:lpstr>
      <vt:lpstr>Activity 8.3</vt:lpstr>
      <vt:lpstr>Activity 8.4</vt:lpstr>
      <vt:lpstr>Activity 8.5</vt:lpstr>
      <vt:lpstr>Activity 8.6</vt:lpstr>
      <vt:lpstr>Food___beverage__Per_1_person</vt:lpstr>
      <vt:lpstr>Insurance</vt:lpstr>
      <vt:lpstr>Lighting</vt:lpstr>
      <vt:lpstr>Price_ticket</vt:lpstr>
      <vt:lpstr>Profit_or_loss</vt:lpstr>
      <vt:lpstr>seats</vt:lpstr>
      <vt:lpstr>Security</vt:lpstr>
      <vt:lpstr>Ticketing</vt:lpstr>
      <vt:lpstr>Total_costs</vt:lpstr>
      <vt:lpstr>Total_revenue</vt:lpstr>
      <vt:lpstr>Venue_rental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111065</cp:lastModifiedBy>
  <dcterms:created xsi:type="dcterms:W3CDTF">2024-03-20T04:28:54Z</dcterms:created>
  <dcterms:modified xsi:type="dcterms:W3CDTF">2024-04-26T10:17:14Z</dcterms:modified>
</cp:coreProperties>
</file>