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ary 2021" sheetId="1" state="visible" r:id="rId2"/>
    <sheet name="STORES" sheetId="2" state="visible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function="false" hidden="false" localSheetId="0" name="_xlnm.Print_Area" vbProcedure="false">'February 2021'!$1:$1</definedName>
    <definedName function="false" hidden="true" localSheetId="0" name="_xlnm._FilterDatabase" vbProcedure="false">'February 2021'!$A$1:$AK$344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<sst xmlns="http://schemas.openxmlformats.org/spreadsheetml/2006/main" count="982" uniqueCount="341">
  <si>
    <t xml:space="preserve">Consultant</t>
  </si>
  <si>
    <t xml:space="preserve">Accessory  Qty</t>
  </si>
  <si>
    <t xml:space="preserve">Accessory Sales</t>
  </si>
  <si>
    <t xml:space="preserve">Ratio</t>
  </si>
  <si>
    <t xml:space="preserve">Attachment ratio .5%</t>
  </si>
  <si>
    <t xml:space="preserve">Other Qty</t>
  </si>
  <si>
    <t xml:space="preserve">Other Sales</t>
  </si>
  <si>
    <t xml:space="preserve">Connection Target</t>
  </si>
  <si>
    <t xml:space="preserve">OMS Qty</t>
  </si>
  <si>
    <t xml:space="preserve">Contract Connections</t>
  </si>
  <si>
    <t xml:space="preserve">Warehouse QTY</t>
  </si>
  <si>
    <t xml:space="preserve">Warehouse Connections</t>
  </si>
  <si>
    <t xml:space="preserve">Total Conn Qty</t>
  </si>
  <si>
    <t xml:space="preserve">Total Connection Commission</t>
  </si>
  <si>
    <t xml:space="preserve">Ins Qty</t>
  </si>
  <si>
    <t xml:space="preserve">Insurance Sales</t>
  </si>
  <si>
    <t xml:space="preserve">Ins 8%</t>
  </si>
  <si>
    <t xml:space="preserve">Migration Qty</t>
  </si>
  <si>
    <t xml:space="preserve">Comms on Lines</t>
  </si>
  <si>
    <t xml:space="preserve">20% Migration</t>
  </si>
  <si>
    <t xml:space="preserve">2,2.5 &amp; 3 X Comm</t>
  </si>
  <si>
    <t xml:space="preserve">Booster bundle incentive</t>
  </si>
  <si>
    <t xml:space="preserve">Sub Total Commission</t>
  </si>
  <si>
    <t xml:space="preserve">Less 25%</t>
  </si>
  <si>
    <t xml:space="preserve">SubTotal Commission</t>
  </si>
  <si>
    <t xml:space="preserve">Not achieving 5% Ratio -Less 25% on all comms</t>
  </si>
  <si>
    <t xml:space="preserve">Final Commission</t>
  </si>
  <si>
    <t xml:space="preserve">Sales Club Qty</t>
  </si>
  <si>
    <t xml:space="preserve">Sales club</t>
  </si>
  <si>
    <t xml:space="preserve">Call 5 Best agents</t>
  </si>
  <si>
    <t xml:space="preserve">Leave Days</t>
  </si>
  <si>
    <t xml:space="preserve">Start date</t>
  </si>
  <si>
    <t xml:space="preserve">Comment</t>
  </si>
  <si>
    <t xml:space="preserve">EMAIL ADRESS</t>
  </si>
  <si>
    <t xml:space="preserve">PERSONAL EMAIL ADDRESS</t>
  </si>
  <si>
    <t xml:space="preserve">Some name</t>
  </si>
  <si>
    <t xml:space="preserve">Started 03/10/2011</t>
  </si>
  <si>
    <t xml:space="preserve">NO DEDUCTIONS</t>
  </si>
  <si>
    <t xml:space="preserve">lanklaas123@gmail.com</t>
  </si>
  <si>
    <t xml:space="preserve">Started 01/10/2012</t>
  </si>
  <si>
    <t xml:space="preserve">Started 18/11/2013</t>
  </si>
  <si>
    <t xml:space="preserve">Started 23/07/2003</t>
  </si>
  <si>
    <t xml:space="preserve">Started 17/10/2007</t>
  </si>
  <si>
    <t xml:space="preserve">Started 20/11/2017</t>
  </si>
  <si>
    <t xml:space="preserve">Started 06/07/2015</t>
  </si>
  <si>
    <t xml:space="preserve">Started 01/06/2015</t>
  </si>
  <si>
    <t xml:space="preserve">Started 08/11/2008</t>
  </si>
  <si>
    <t xml:space="preserve">Started 23/02/2009</t>
  </si>
  <si>
    <t xml:space="preserve">Started 21/11/2011</t>
  </si>
  <si>
    <t xml:space="preserve">Started 02/05/2018</t>
  </si>
  <si>
    <t xml:space="preserve">Started 25/09/2013</t>
  </si>
  <si>
    <t xml:space="preserve">Started 13/10/2015</t>
  </si>
  <si>
    <t xml:space="preserve">Started 17/09/2012</t>
  </si>
  <si>
    <t xml:space="preserve">Started 07/02/2012</t>
  </si>
  <si>
    <t xml:space="preserve">Alfa Granite 01/06/2015</t>
  </si>
  <si>
    <t xml:space="preserve">From Wola 01/09/2017</t>
  </si>
  <si>
    <t xml:space="preserve">Started 01/10/2017</t>
  </si>
  <si>
    <t xml:space="preserve">Started 01/02/2011</t>
  </si>
  <si>
    <t xml:space="preserve">Started 01/06/2010</t>
  </si>
  <si>
    <t xml:space="preserve">Started 01/03/2007</t>
  </si>
  <si>
    <t xml:space="preserve">Started 09/07/2010 </t>
  </si>
  <si>
    <t xml:space="preserve">Started 01/09/2004</t>
  </si>
  <si>
    <t xml:space="preserve">Started 25/11/2019</t>
  </si>
  <si>
    <t xml:space="preserve">Started 22/04/2013</t>
  </si>
  <si>
    <t xml:space="preserve">Started 18/03/2013</t>
  </si>
  <si>
    <t xml:space="preserve">Started 01/11/2011</t>
  </si>
  <si>
    <t xml:space="preserve">Started 08/10/2013</t>
  </si>
  <si>
    <t xml:space="preserve">Started 01/08/2012</t>
  </si>
  <si>
    <t xml:space="preserve">Started 30/05/2013 </t>
  </si>
  <si>
    <t xml:space="preserve">Started 06/08/2012</t>
  </si>
  <si>
    <t xml:space="preserve">NO DEDUCTION</t>
  </si>
  <si>
    <t xml:space="preserve">Started 01/03/2019</t>
  </si>
  <si>
    <t xml:space="preserve">Started 10/01/2017</t>
  </si>
  <si>
    <t xml:space="preserve">Started 15/02/2016</t>
  </si>
  <si>
    <t xml:space="preserve">Started 13/02/2012</t>
  </si>
  <si>
    <t xml:space="preserve">Started 01/06/2016</t>
  </si>
  <si>
    <t xml:space="preserve">Started 02/03/2007</t>
  </si>
  <si>
    <t xml:space="preserve">Started 01/10/2008</t>
  </si>
  <si>
    <t xml:space="preserve">Started 25/02/2013</t>
  </si>
  <si>
    <t xml:space="preserve">Started 17/08/2009 </t>
  </si>
  <si>
    <t xml:space="preserve">Started 01/09/2013</t>
  </si>
  <si>
    <t xml:space="preserve">Started 15/05/2010</t>
  </si>
  <si>
    <t xml:space="preserve">Started 17/08/2011</t>
  </si>
  <si>
    <t xml:space="preserve">Started 05/06/2017</t>
  </si>
  <si>
    <t xml:space="preserve">Started 20/03/2013</t>
  </si>
  <si>
    <t xml:space="preserve">Started 01/11/2016</t>
  </si>
  <si>
    <t xml:space="preserve">Started 21/04/2016</t>
  </si>
  <si>
    <t xml:space="preserve">Started 29/03/2012</t>
  </si>
  <si>
    <t xml:space="preserve">Started 07/03/2016</t>
  </si>
  <si>
    <t xml:space="preserve">Started 02/03/2015</t>
  </si>
  <si>
    <t xml:space="preserve">Started 01/02/2018</t>
  </si>
  <si>
    <t xml:space="preserve">Started 01/02/2016</t>
  </si>
  <si>
    <t xml:space="preserve">Started 14/04/2016</t>
  </si>
  <si>
    <t xml:space="preserve">Started 02/09/2013</t>
  </si>
  <si>
    <t xml:space="preserve">Started 05/12/2020</t>
  </si>
  <si>
    <t xml:space="preserve">Started 19/02/2021</t>
  </si>
  <si>
    <t xml:space="preserve">Started 02/02/2021</t>
  </si>
  <si>
    <t xml:space="preserve">Started 20/09/2018</t>
  </si>
  <si>
    <t xml:space="preserve">No deductions admin &amp; sales</t>
  </si>
  <si>
    <t xml:space="preserve">Started 01/02/2019</t>
  </si>
  <si>
    <t xml:space="preserve">Started 20/01/2020</t>
  </si>
  <si>
    <t xml:space="preserve">Started 07/12/2020</t>
  </si>
  <si>
    <t xml:space="preserve">Started 04/07/2020</t>
  </si>
  <si>
    <t xml:space="preserve">Started 13/01/2020</t>
  </si>
  <si>
    <t xml:space="preserve">Started 13/08/2016</t>
  </si>
  <si>
    <t xml:space="preserve">Started 09/02/2021</t>
  </si>
  <si>
    <t xml:space="preserve">NO DEDUCTIONS </t>
  </si>
  <si>
    <t xml:space="preserve">Started 13/06/2006</t>
  </si>
  <si>
    <t xml:space="preserve">Started 13/11/2020</t>
  </si>
  <si>
    <t xml:space="preserve">Started 05/02/2018</t>
  </si>
  <si>
    <t xml:space="preserve">Started 15/09/2016</t>
  </si>
  <si>
    <t xml:space="preserve">Started 04/11/2013</t>
  </si>
  <si>
    <t xml:space="preserve">Started 23/04/2018</t>
  </si>
  <si>
    <t xml:space="preserve">Started 05/03/2018</t>
  </si>
  <si>
    <t xml:space="preserve">Started 01/06/2013</t>
  </si>
  <si>
    <t xml:space="preserve">Started 22/10/2020</t>
  </si>
  <si>
    <t xml:space="preserve">Started 06/01/2014</t>
  </si>
  <si>
    <t xml:space="preserve">Started 18/02/2019</t>
  </si>
  <si>
    <t xml:space="preserve">Started 01/10/2020</t>
  </si>
  <si>
    <t xml:space="preserve">Resigned 13/3/2021</t>
  </si>
  <si>
    <t xml:space="preserve">Started 01/05/2007</t>
  </si>
  <si>
    <t xml:space="preserve">Started 06/01/2020</t>
  </si>
  <si>
    <t xml:space="preserve">Started 01/08/2019</t>
  </si>
  <si>
    <t xml:space="preserve">Started 18/11/2019</t>
  </si>
  <si>
    <t xml:space="preserve">Started 01/09/2020</t>
  </si>
  <si>
    <t xml:space="preserve">Resigned 01/03/2021</t>
  </si>
  <si>
    <t xml:space="preserve">Started 19/06/2017</t>
  </si>
  <si>
    <t xml:space="preserve">Started 01/12/2015</t>
  </si>
  <si>
    <t xml:space="preserve">Started 05/03/2019</t>
  </si>
  <si>
    <t xml:space="preserve">Started 01/08/2018</t>
  </si>
  <si>
    <t xml:space="preserve">Started 02/12/2019</t>
  </si>
  <si>
    <t xml:space="preserve">Started 04/12/2013</t>
  </si>
  <si>
    <t xml:space="preserve">Started 31/07/2017</t>
  </si>
  <si>
    <t xml:space="preserve">Started 18/09/2017</t>
  </si>
  <si>
    <t xml:space="preserve">Started 06/02/2017</t>
  </si>
  <si>
    <t xml:space="preserve">Started 01/12/2011</t>
  </si>
  <si>
    <t xml:space="preserve">Started 09/12/2019</t>
  </si>
  <si>
    <t xml:space="preserve">Started 02/08/2004</t>
  </si>
  <si>
    <t xml:space="preserve">Started 21/04/2009</t>
  </si>
  <si>
    <t xml:space="preserve">Exempt till area improves</t>
  </si>
  <si>
    <t xml:space="preserve">Started 01/06/2016 - Resigned 28/02/2021</t>
  </si>
  <si>
    <t xml:space="preserve">Started 01/01/2020</t>
  </si>
  <si>
    <t xml:space="preserve">Started 14/03/2016</t>
  </si>
  <si>
    <t xml:space="preserve">Maternity 12/01/2021 to 12/05/2021</t>
  </si>
  <si>
    <t xml:space="preserve">Started 04/12/2017</t>
  </si>
  <si>
    <t xml:space="preserve">Maternity from 05/02/2021 to 05/06/2021</t>
  </si>
  <si>
    <t xml:space="preserve">Started 01/02/2021</t>
  </si>
  <si>
    <t xml:space="preserve">Maternity from 10/02/2021 to 10/06/2021</t>
  </si>
  <si>
    <t xml:space="preserve">Started 01/11/2017</t>
  </si>
  <si>
    <t xml:space="preserve">Started 11/12/2019 Maternity 05/10/2020-05/02/2021</t>
  </si>
  <si>
    <t xml:space="preserve">Excluded back from maternty</t>
  </si>
  <si>
    <t xml:space="preserve">Started 09/11/2015</t>
  </si>
  <si>
    <t xml:space="preserve">Started 27/10/2009</t>
  </si>
  <si>
    <t xml:space="preserve">Started 26/07/2006</t>
  </si>
  <si>
    <t xml:space="preserve">Started 07/09/2020</t>
  </si>
  <si>
    <t xml:space="preserve">Started 08/11/2017</t>
  </si>
  <si>
    <t xml:space="preserve">Started 04/06/2012</t>
  </si>
  <si>
    <t xml:space="preserve">Started 07/11/2016</t>
  </si>
  <si>
    <t xml:space="preserve">Started 20/02/2014</t>
  </si>
  <si>
    <t xml:space="preserve">Started 28/03/2019</t>
  </si>
  <si>
    <t xml:space="preserve">Started 01/09/2018</t>
  </si>
  <si>
    <t xml:space="preserve">Started 08/03/2017</t>
  </si>
  <si>
    <t xml:space="preserve">Started 21/05/2018</t>
  </si>
  <si>
    <t xml:space="preserve">Started 01/09/2015</t>
  </si>
  <si>
    <t xml:space="preserve">Started 11/04/2009</t>
  </si>
  <si>
    <t xml:space="preserve">Started 04/02/2019</t>
  </si>
  <si>
    <t xml:space="preserve">Started 11/10/2004</t>
  </si>
  <si>
    <t xml:space="preserve">Started 06/12/2013 </t>
  </si>
  <si>
    <t xml:space="preserve">Started 02/01/2014</t>
  </si>
  <si>
    <t xml:space="preserve">Started 03/08/2015</t>
  </si>
  <si>
    <t xml:space="preserve">Started 10/07/2019</t>
  </si>
  <si>
    <t xml:space="preserve">Started 06/05/2015</t>
  </si>
  <si>
    <t xml:space="preserve">Started 07/10/2020</t>
  </si>
  <si>
    <t xml:space="preserve">Started 16/03/2020</t>
  </si>
  <si>
    <t xml:space="preserve">Started 21/05/2013</t>
  </si>
  <si>
    <t xml:space="preserve">Started 14/09/2015</t>
  </si>
  <si>
    <t xml:space="preserve">Started 01/02/2014</t>
  </si>
  <si>
    <t xml:space="preserve">Started 02/09/2019</t>
  </si>
  <si>
    <t xml:space="preserve">Started 05/04/2016</t>
  </si>
  <si>
    <t xml:space="preserve">Started 20/07/2018</t>
  </si>
  <si>
    <t xml:space="preserve">Started 01/10/2012 </t>
  </si>
  <si>
    <t xml:space="preserve">Started 14/02/2020</t>
  </si>
  <si>
    <t xml:space="preserve">Started 03/09/2013</t>
  </si>
  <si>
    <t xml:space="preserve">Started 24/02/2003</t>
  </si>
  <si>
    <t xml:space="preserve">Started 01/12/2016</t>
  </si>
  <si>
    <t xml:space="preserve">Started 01/11/2015</t>
  </si>
  <si>
    <t xml:space="preserve">Started 22/06/2020</t>
  </si>
  <si>
    <t xml:space="preserve">Started 13/12/2019</t>
  </si>
  <si>
    <t xml:space="preserve">Started 09/05/2016</t>
  </si>
  <si>
    <t xml:space="preserve">Started 02/01/2019</t>
  </si>
  <si>
    <t xml:space="preserve">Started 23/07/2018</t>
  </si>
  <si>
    <t xml:space="preserve">Started 28/09/2019</t>
  </si>
  <si>
    <t xml:space="preserve">Started 27/10/2015</t>
  </si>
  <si>
    <t xml:space="preserve">Started 05/09/2016</t>
  </si>
  <si>
    <t xml:space="preserve">Started 07/12/2019</t>
  </si>
  <si>
    <t xml:space="preserve">Started 14/11/2013</t>
  </si>
  <si>
    <t xml:space="preserve">Started 17/12/2019</t>
  </si>
  <si>
    <t xml:space="preserve">Started 01/04/2019</t>
  </si>
  <si>
    <t xml:space="preserve">Started 13/11/2017</t>
  </si>
  <si>
    <t xml:space="preserve">Started 01/05/2010</t>
  </si>
  <si>
    <t xml:space="preserve">Started 02/05/2018 Excluded went on Mate 18/3</t>
  </si>
  <si>
    <t xml:space="preserve">Maternity 18/03/2021 to 18/07/2021</t>
  </si>
  <si>
    <t xml:space="preserve">Started 15/05/2019</t>
  </si>
  <si>
    <t xml:space="preserve">Started 28/10/2020</t>
  </si>
  <si>
    <t xml:space="preserve">Started 02/12/2013</t>
  </si>
  <si>
    <t xml:space="preserve">Started 01/04/2014</t>
  </si>
  <si>
    <t xml:space="preserve">Started 03/01/2014</t>
  </si>
  <si>
    <t xml:space="preserve">Started 01/03/2021</t>
  </si>
  <si>
    <t xml:space="preserve">Started 10/11/2020</t>
  </si>
  <si>
    <t xml:space="preserve">Started 14/08/2017</t>
  </si>
  <si>
    <t xml:space="preserve">Started 19/11/2012</t>
  </si>
  <si>
    <t xml:space="preserve">Started 02/11/2020</t>
  </si>
  <si>
    <t xml:space="preserve">Started 04/02/2014</t>
  </si>
  <si>
    <t xml:space="preserve">Started 18/06/2018</t>
  </si>
  <si>
    <t xml:space="preserve">Started 01/03/2012</t>
  </si>
  <si>
    <t xml:space="preserve">Started 01/02/2020</t>
  </si>
  <si>
    <t xml:space="preserve">Started 17/06/2013</t>
  </si>
  <si>
    <t xml:space="preserve">Started 14/11/2011</t>
  </si>
  <si>
    <t xml:space="preserve">Started 01/04/2017</t>
  </si>
  <si>
    <t xml:space="preserve">Started 02/01/2018</t>
  </si>
  <si>
    <t xml:space="preserve">Started 23/07/2015</t>
  </si>
  <si>
    <t xml:space="preserve">Started 02/06/2020</t>
  </si>
  <si>
    <t xml:space="preserve">Started 31/07/2013</t>
  </si>
  <si>
    <t xml:space="preserve">Started 05/11/2015</t>
  </si>
  <si>
    <t xml:space="preserve">Started 14/11/2017</t>
  </si>
  <si>
    <t xml:space="preserve">Started 01/11/2013</t>
  </si>
  <si>
    <t xml:space="preserve">Started 19/11/2018</t>
  </si>
  <si>
    <t xml:space="preserve">Started 01/08/2009</t>
  </si>
  <si>
    <t xml:space="preserve">Started 15/11/2017</t>
  </si>
  <si>
    <t xml:space="preserve">Started 17/08/2015</t>
  </si>
  <si>
    <t xml:space="preserve">Started 04/11/2019</t>
  </si>
  <si>
    <t xml:space="preserve">Started 01/05/2013</t>
  </si>
  <si>
    <t xml:space="preserve">Started 03/09/2018</t>
  </si>
  <si>
    <t xml:space="preserve">Started 07/01/2020</t>
  </si>
  <si>
    <t xml:space="preserve">Started 01/07/2017 </t>
  </si>
  <si>
    <t xml:space="preserve">Started 17/05/2019</t>
  </si>
  <si>
    <t xml:space="preserve">Started 03/02/2015</t>
  </si>
  <si>
    <t xml:space="preserve">Started 10/01/2018</t>
  </si>
  <si>
    <t xml:space="preserve">Started 16/01/2017</t>
  </si>
  <si>
    <t xml:space="preserve">Started 24/06/2019</t>
  </si>
  <si>
    <t xml:space="preserve">Started 20/03/2015</t>
  </si>
  <si>
    <t xml:space="preserve">Started 08/10/2012</t>
  </si>
  <si>
    <t xml:space="preserve">Started 01/04/2018</t>
  </si>
  <si>
    <t xml:space="preserve">Started 14/12/2019</t>
  </si>
  <si>
    <t xml:space="preserve">Started 17/08/2020</t>
  </si>
  <si>
    <t xml:space="preserve">Started 01/03/2020</t>
  </si>
  <si>
    <t xml:space="preserve">Started 26/05/2015</t>
  </si>
  <si>
    <t xml:space="preserve">Alfa Granite 01/06/2015 </t>
  </si>
  <si>
    <t xml:space="preserve">Started 02/09/2015 Maternity 20/11/2020 - 21/03/2021</t>
  </si>
  <si>
    <t xml:space="preserve">Back from Maternity 22/03/2021</t>
  </si>
  <si>
    <t xml:space="preserve">Started 05/09/2018</t>
  </si>
  <si>
    <t xml:space="preserve">Started 07/11/2017</t>
  </si>
  <si>
    <t xml:space="preserve">Started 01/12/2014</t>
  </si>
  <si>
    <t xml:space="preserve">Started 01/10/2015</t>
  </si>
  <si>
    <t xml:space="preserve">PAY</t>
  </si>
  <si>
    <t xml:space="preserve">MATERNITY</t>
  </si>
  <si>
    <t xml:space="preserve">ADMIN</t>
  </si>
  <si>
    <t xml:space="preserve">Started 15/07/2019</t>
  </si>
  <si>
    <t xml:space="preserve">AREA </t>
  </si>
  <si>
    <t xml:space="preserve">EHUB</t>
  </si>
  <si>
    <t xml:space="preserve">Started 27/07/2011</t>
  </si>
  <si>
    <t xml:space="preserve">NO DEDUCTIONS - EHUB</t>
  </si>
  <si>
    <t xml:space="preserve">Started 08/07/2010</t>
  </si>
  <si>
    <t xml:space="preserve">Started 01/05/2017</t>
  </si>
  <si>
    <t xml:space="preserve">Started 06/10/2017</t>
  </si>
  <si>
    <t xml:space="preserve">Started 26/09/2011</t>
  </si>
  <si>
    <t xml:space="preserve">Store</t>
  </si>
  <si>
    <t xml:space="preserve">Qty</t>
  </si>
  <si>
    <t xml:space="preserve">SABC0334 Cell Network - Gauteng SME</t>
  </si>
  <si>
    <t xml:space="preserve">SABC0337 MTN Store - Atterbury</t>
  </si>
  <si>
    <t xml:space="preserve">SABC0339 MTN Store - Brooklyn Mall</t>
  </si>
  <si>
    <t xml:space="preserve">SABC0344 MTN Store - Centurion</t>
  </si>
  <si>
    <t xml:space="preserve">SABC0346 MTN Store - Durbanville</t>
  </si>
  <si>
    <t xml:space="preserve">SABC0358 MTN Store - Kenilworth</t>
  </si>
  <si>
    <t xml:space="preserve">SABC0360 MTN Store - Kuilsriver</t>
  </si>
  <si>
    <t xml:space="preserve">SABC0361 MTN Store - Long Beach Mall</t>
  </si>
  <si>
    <t xml:space="preserve">SABC0365 MTN Store - Metlife</t>
  </si>
  <si>
    <t xml:space="preserve">SABC0367 MTN Store - Norwood Mall</t>
  </si>
  <si>
    <t xml:space="preserve">SABC0370 MTN Store - Randburg</t>
  </si>
  <si>
    <t xml:space="preserve">SABC0371 MTN Store - Richards Bay</t>
  </si>
  <si>
    <t xml:space="preserve">SABC0372 MTN Store - Sandton City</t>
  </si>
  <si>
    <t xml:space="preserve">SABC0375 MTN Store - Stanger</t>
  </si>
  <si>
    <t xml:space="preserve">SABC0376 MTN Store - Summerstrand</t>
  </si>
  <si>
    <t xml:space="preserve">SABC0377 MTN Store - The Grove</t>
  </si>
  <si>
    <t xml:space="preserve">SABC0382 MTN Store - Wonderpark 101</t>
  </si>
  <si>
    <t xml:space="preserve">SABC0383 MTN Store - Wonderpark 314</t>
  </si>
  <si>
    <t xml:space="preserve">SABC0384 MTN Store - Wonderlands</t>
  </si>
  <si>
    <t xml:space="preserve">SABC0384 MTN Store - Woodlands</t>
  </si>
  <si>
    <t xml:space="preserve">SABC0619 MTN Store - Knysna</t>
  </si>
  <si>
    <t xml:space="preserve">SABC0691 MTN Store - Mall @ Reds</t>
  </si>
  <si>
    <t xml:space="preserve">SABC0707 MTN Store - Langeberg Mall</t>
  </si>
  <si>
    <t xml:space="preserve">SABC0708 MTN Store - George</t>
  </si>
  <si>
    <t xml:space="preserve">SABC0735 MTN Store - East Rand Mall</t>
  </si>
  <si>
    <t xml:space="preserve">SABC0872 MTN Store - Irene Village</t>
  </si>
  <si>
    <t xml:space="preserve">SABC0873 MTN Store - Menlyn Park</t>
  </si>
  <si>
    <t xml:space="preserve">SABC0874 MTN Store - Mokopane Mall</t>
  </si>
  <si>
    <t xml:space="preserve">SABC0888 MTN Store - Protea Glen</t>
  </si>
  <si>
    <t xml:space="preserve">SABC0921 MTN Store - Fifth Avenue</t>
  </si>
  <si>
    <t xml:space="preserve">SABC1271 MTN Store - Carltonville</t>
  </si>
  <si>
    <t xml:space="preserve">SABC1272 MTN Store - City Square</t>
  </si>
  <si>
    <t xml:space="preserve">SABC1273 MTN Store - Flamwood</t>
  </si>
  <si>
    <t xml:space="preserve">SABC1275 MTN Store - President Square</t>
  </si>
  <si>
    <t xml:space="preserve">SABC1277 MTN Store - De Anker</t>
  </si>
  <si>
    <t xml:space="preserve">SABC1278 MTN Store  - Wolmaransstad</t>
  </si>
  <si>
    <t xml:space="preserve">SABC1278 MTN Store - Wolmaransstad</t>
  </si>
  <si>
    <t xml:space="preserve">SABC1279 MTN Store - Quagga</t>
  </si>
  <si>
    <t xml:space="preserve">SABC1279 MTN Store - Quagga Centre</t>
  </si>
  <si>
    <t xml:space="preserve">SABC1282 MTN Store - Checkers</t>
  </si>
  <si>
    <t xml:space="preserve">SABC1285 MTN Store - Bronkhorstspruit</t>
  </si>
  <si>
    <t xml:space="preserve">SABC1288 MTN Store - ModiMall</t>
  </si>
  <si>
    <t xml:space="preserve">SABC1289 MTN Store - Lichtenburg Mall</t>
  </si>
  <si>
    <t xml:space="preserve">SABC1290 MTN Store - Soshanguve</t>
  </si>
  <si>
    <t xml:space="preserve">SABC1291 MTN Store - Bela Mall</t>
  </si>
  <si>
    <t xml:space="preserve">SABC1293 MTN Store - Savannah Mall</t>
  </si>
  <si>
    <t xml:space="preserve">SABC1294 MTN Store - Matlosana</t>
  </si>
  <si>
    <t xml:space="preserve">SABC1294 MTN Store - Matlosana Mall</t>
  </si>
  <si>
    <t xml:space="preserve">SABC1295 MTN Store - Limpopo Mall</t>
  </si>
  <si>
    <t xml:space="preserve">SABC1308 MTN Store - Mall of the South</t>
  </si>
  <si>
    <t xml:space="preserve">SABC1315 Cell Network - Hartbeespoort Village Mall</t>
  </si>
  <si>
    <t xml:space="preserve">SABC1316 Cell Network - WaterFall Mall</t>
  </si>
  <si>
    <t xml:space="preserve">SABC1320 MTN Store - Mooirivier </t>
  </si>
  <si>
    <t xml:space="preserve">SABC1323 MTN Store - 6th Avenue</t>
  </si>
  <si>
    <t xml:space="preserve">SABC1326 MTN Store - Corner Store</t>
  </si>
  <si>
    <t xml:space="preserve">SABC1327 MTN Store - K90</t>
  </si>
  <si>
    <t xml:space="preserve">SABC1328 MTN Store - Nigel</t>
  </si>
  <si>
    <t xml:space="preserve">SABC1335 MTN Store - Menlyn Maine</t>
  </si>
  <si>
    <t xml:space="preserve">SABC1338 MTN Store - Jeffreys Bay</t>
  </si>
  <si>
    <t xml:space="preserve">SABC1341 MTN Store - Parow</t>
  </si>
  <si>
    <t xml:space="preserve">SABC1347 MTN Store - Springs Mall</t>
  </si>
  <si>
    <t xml:space="preserve">SABC1356 MTN Store - Hermanus</t>
  </si>
  <si>
    <t xml:space="preserve">SABC1363 MTN Store - Vanderbijlpark</t>
  </si>
  <si>
    <t xml:space="preserve">SABC1377 MTN Store - Tzaneen Crossing</t>
  </si>
  <si>
    <t xml:space="preserve">SABC1388 MTN Store - Lephalale</t>
  </si>
  <si>
    <t xml:space="preserve">SABC1394 MTN Store - Edenglen</t>
  </si>
  <si>
    <t xml:space="preserve">SABC1414 MTN Store - Empangeni</t>
  </si>
  <si>
    <t xml:space="preserve">SABC1436 MTN Store - Kolonnade</t>
  </si>
  <si>
    <t xml:space="preserve">SABC1456 MTN Store -  Carnival Mall</t>
  </si>
  <si>
    <t xml:space="preserve">SABC1456 MTN Store - Carnival Mall</t>
  </si>
  <si>
    <t xml:space="preserve">SABC1463 MTN Store - Fourways Mall</t>
  </si>
  <si>
    <t xml:space="preserve">SABC1466 MTN Store - Mooirivier Junction</t>
  </si>
  <si>
    <t xml:space="preserve">SABC1678 MTN Store - Hillcrest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</si>
</sst>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_-* #,##0.00_-;\-* #,##0.00_-;_-* \-??_-;_-@_-"/>
    <numFmt numFmtId="167" formatCode="0"/>
    <numFmt numFmtId="168" formatCode="0.00"/>
    <numFmt numFmtId="169" formatCode="0%"/>
    <numFmt numFmtId="170" formatCode="0.00%"/>
    <numFmt numFmtId="171" formatCode="YYYY/MM/DD"/>
  </numFmts>
  <fonts count="20">
    <font>
      <sz val="11"/>
      <color rgb="FF000000"/>
      <name val="MV Bol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Palatino Linotype"/>
      <family val="1"/>
      <charset val="1"/>
    </font>
    <font>
      <b val="true"/>
      <sz val="10"/>
      <color rgb="FF000000"/>
      <name val="Palatino Linotype"/>
      <family val="1"/>
      <charset val="1"/>
    </font>
    <font>
      <sz val="10"/>
      <name val="Arial"/>
      <family val="2"/>
      <charset val="1"/>
    </font>
    <font>
      <sz val="10"/>
      <color rgb="FF181717"/>
      <name val="Palatino Linotype"/>
      <family val="1"/>
      <charset val="1"/>
    </font>
    <font>
      <sz val="10"/>
      <name val="Palatino Linotype"/>
      <family val="1"/>
      <charset val="1"/>
    </font>
    <font>
      <sz val="10"/>
      <color rgb="FF000F2E"/>
      <name val="Palatino Linotype"/>
      <family val="1"/>
      <charset val="1"/>
    </font>
    <font>
      <u val="single"/>
      <sz val="11"/>
      <color rgb="FF0563C1"/>
      <name val="MV Boli"/>
      <family val="2"/>
      <charset val="1"/>
    </font>
    <font>
      <b val="true"/>
      <sz val="10"/>
      <name val="Palatino Linotype"/>
      <family val="1"/>
      <charset val="1"/>
    </font>
    <font>
      <b val="true"/>
      <sz val="10"/>
      <color rgb="FFC55A11"/>
      <name val="Palatino Linotype"/>
      <family val="1"/>
      <charset val="1"/>
    </font>
    <font>
      <sz val="10"/>
      <color rgb="FFBF9000"/>
      <name val="Palatino Linotype"/>
      <family val="1"/>
      <charset val="1"/>
    </font>
    <font>
      <sz val="10"/>
      <color rgb="FF806000"/>
      <name val="Palatino Linotype"/>
      <family val="1"/>
      <charset val="1"/>
    </font>
    <font>
      <u val="single"/>
      <sz val="10"/>
      <color rgb="FF0563C1"/>
      <name val="Palatino Linotype"/>
      <family val="1"/>
      <charset val="1"/>
    </font>
    <font>
      <sz val="12"/>
      <color rgb="FF000000"/>
      <name val="Palatino Linotype"/>
      <family val="1"/>
      <charset val="1"/>
    </font>
    <font>
      <b val="true"/>
      <sz val="14"/>
      <color rgb="FF000000"/>
      <name val="Palatino Linotype"/>
      <family val="1"/>
      <charset val="1"/>
    </font>
    <font>
      <sz val="11"/>
      <color rgb="FF000000"/>
      <name val="Palatino Linotype"/>
      <family val="1"/>
      <charset val="1"/>
    </font>
    <font>
      <b val="true"/>
      <sz val="12"/>
      <color rgb="FF000000"/>
      <name val="Palatino Linotype"/>
      <family val="1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66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00CC66"/>
      </patternFill>
    </fill>
    <fill>
      <patternFill patternType="solid">
        <fgColor rgb="FF00FF00"/>
        <bgColor rgb="FF00FF99"/>
      </patternFill>
    </fill>
    <fill>
      <patternFill patternType="solid">
        <fgColor rgb="FFFFCC00"/>
        <bgColor rgb="FFFFFF00"/>
      </patternFill>
    </fill>
    <fill>
      <patternFill patternType="solid">
        <fgColor rgb="FF5CB82E"/>
        <bgColor rgb="FF92D050"/>
      </patternFill>
    </fill>
    <fill>
      <patternFill patternType="solid">
        <fgColor rgb="FFCC99FF"/>
        <bgColor rgb="FF9999FF"/>
      </patternFill>
    </fill>
    <fill>
      <patternFill patternType="solid">
        <fgColor rgb="FFFFFF66"/>
        <bgColor rgb="FFFFFF99"/>
      </patternFill>
    </fill>
    <fill>
      <patternFill patternType="solid">
        <fgColor rgb="FF00FFFF"/>
        <bgColor rgb="FF00FF99"/>
      </patternFill>
    </fill>
    <fill>
      <patternFill patternType="solid">
        <fgColor rgb="FF00CC66"/>
        <bgColor rgb="FF00FF99"/>
      </patternFill>
    </fill>
    <fill>
      <patternFill patternType="solid">
        <fgColor rgb="FFFF99FF"/>
        <bgColor rgb="FFCC99FF"/>
      </patternFill>
    </fill>
    <fill>
      <patternFill patternType="solid">
        <fgColor rgb="FF66FFFF"/>
        <bgColor rgb="FF00FFFF"/>
      </patternFill>
    </fill>
    <fill>
      <patternFill patternType="solid">
        <fgColor rgb="FFFFFF99"/>
        <bgColor rgb="FFFFEB9C"/>
      </patternFill>
    </fill>
    <fill>
      <patternFill patternType="solid">
        <fgColor rgb="FF00FF99"/>
        <bgColor rgb="FF00FFFF"/>
      </patternFill>
    </fill>
    <fill>
      <patternFill patternType="solid">
        <fgColor rgb="FFA9D18E"/>
        <bgColor rgb="FF92D050"/>
      </patternFill>
    </fill>
    <fill>
      <patternFill patternType="solid">
        <fgColor rgb="FF99FF66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6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7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7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8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8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9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9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2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9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2" fillId="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9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1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1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2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1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2" fillId="1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1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1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1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1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1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11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11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11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11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1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11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1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1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1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1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1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1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1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4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0" fontId="5" fillId="0" borderId="2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13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0" borderId="2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0" borderId="2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4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5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14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15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1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6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5" borderId="2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5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5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4" borderId="6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5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17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7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1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1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17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17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5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15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1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15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15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F2E"/>
      <rgbColor rgb="FF806000"/>
      <rgbColor rgb="FF800080"/>
      <rgbColor rgb="FF008080"/>
      <rgbColor rgb="FFA9D18E"/>
      <rgbColor rgb="FF808080"/>
      <rgbColor rgb="FF9999FF"/>
      <rgbColor rgb="FF993366"/>
      <rgbColor rgb="FFFFEB9C"/>
      <rgbColor rgb="FF99FF66"/>
      <rgbColor rgb="FF660066"/>
      <rgbColor rgb="FFFF8080"/>
      <rgbColor rgb="FF0563C1"/>
      <rgbColor rgb="FFCCCCFF"/>
      <rgbColor rgb="FF000080"/>
      <rgbColor rgb="FFFF00FF"/>
      <rgbColor rgb="FFFFFF66"/>
      <rgbColor rgb="FF00FF99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66FFFF"/>
      <rgbColor rgb="FFFF99FF"/>
      <rgbColor rgb="FFCC99FF"/>
      <rgbColor rgb="FFFFC7CE"/>
      <rgbColor rgb="FF3366FF"/>
      <rgbColor rgb="FF00CC66"/>
      <rgbColor rgb="FF92D050"/>
      <rgbColor rgb="FFFFCC00"/>
      <rgbColor rgb="FFBF9000"/>
      <rgbColor rgb="FFC55A11"/>
      <rgbColor rgb="FF666699"/>
      <rgbColor rgb="FF969696"/>
      <rgbColor rgb="FF003366"/>
      <rgbColor rgb="FF5CB82E"/>
      <rgbColor rgb="FF181717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pierre/tmp/sandbox/rust/panic-test/home/pierre/tmp/sandbox/rust/panic-test/home/pierre/git/lanklaas/ouma/oums-lyn-mail/app/home/pierre/git/lanklaas/ouma/oums-lyn-mail/app/CommsDetailedCommsHO%20February%202021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pierre/tmp/sandbox/rust/panic-test/home/pierre/tmp/sandbox/rust/panic-test/home/pierre/git/lanklaas/ouma/oums-lyn-mail/app/Users/Audrey%20du%20Plessis/Dropbox/Payroll/Payroll%20March%202021%20to%20February%202022/Payroll%20March%202021/Leave%20March%202021/BCEA%20Leave%20February%202021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pierre/tmp/sandbox/rust/panic-test/home/pierre/tmp/sandbox/rust/panic-test/home/pierre/git/lanklaas/ouma/oums-lyn-mail/app/home/pierre/git/lanklaas/ouma/oums-lyn-mail/app/AUDREY%2020%25%20LINE%20COMM%20BONUS%20AND%20MONTH%20TO%20MONTH%20NO%20COMMISSION%20February%202021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home/pierre/tmp/sandbox/rust/panic-test/home/pierre/tmp/sandbox/rust/panic-test/home/pierre/git/lanklaas/ouma/oums-lyn-mail/app/home/pierre/git/lanklaas/ouma/oums-lyn-mail/app/Insurance%20February%202021%20Lead%20Generation%20Fee%202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home/pierre/tmp/sandbox/rust/panic-test/home/pierre/tmp/sandbox/rust/panic-test/home/pierre/git/lanklaas/ouma/oums-lyn-mail/app/home/pierre/git/lanklaas/ouma/oums-lyn-mail/app/CNW%20booster%20bundles%20February%20202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sDetailedCommsHO (2)"/>
      <sheetName val="February 2021"/>
      <sheetName val="Contract Line Comm"/>
      <sheetName val="Summary Contract Line Comm"/>
      <sheetName val="Warehouse sales"/>
      <sheetName val="Summary Warehouse sales"/>
      <sheetName val="Stores"/>
      <sheetName val="Accessory Sales"/>
      <sheetName val="Summary Accessory Sales"/>
      <sheetName val="Sheet2"/>
      <sheetName val="Other sales"/>
      <sheetName val="Summary Other sales"/>
      <sheetName val="February 2021 (2)"/>
      <sheetName val="Sheet3"/>
      <sheetName val="Sheet7"/>
      <sheetName val="Sheet1"/>
    </sheetNames>
    <sheetDataSet>
      <sheetData sheetId="0"/>
      <sheetData sheetId="1"/>
      <sheetData sheetId="2"/>
      <sheetData sheetId="3">
        <row r="1">
          <cell r="A1" t="str">
            <v>Row Labels</v>
          </cell>
          <cell r="B1" t="str">
            <v>Sum of InvoiceQty</v>
          </cell>
          <cell r="C1" t="str">
            <v>Sum of CommPayable</v>
          </cell>
        </row>
        <row r="2">
          <cell r="A2" t="str">
            <v>Aaron Masinga</v>
          </cell>
          <cell r="B2">
            <v>6</v>
          </cell>
          <cell r="C2">
            <v>154</v>
          </cell>
        </row>
        <row r="3">
          <cell r="A3" t="str">
            <v>Abegail Booysen</v>
          </cell>
          <cell r="B3">
            <v>27</v>
          </cell>
          <cell r="C3">
            <v>640</v>
          </cell>
        </row>
        <row r="4">
          <cell r="A4" t="str">
            <v>Abegail Truter</v>
          </cell>
          <cell r="B4">
            <v>13</v>
          </cell>
          <cell r="C4">
            <v>640</v>
          </cell>
        </row>
        <row r="5">
          <cell r="A5" t="str">
            <v>Adelina Mofokeng</v>
          </cell>
          <cell r="B5">
            <v>36</v>
          </cell>
          <cell r="C5">
            <v>845</v>
          </cell>
        </row>
        <row r="6">
          <cell r="A6" t="str">
            <v>Adriaan Strauss</v>
          </cell>
          <cell r="B6">
            <v>28</v>
          </cell>
          <cell r="C6">
            <v>870</v>
          </cell>
        </row>
        <row r="7">
          <cell r="A7" t="str">
            <v>Alida Van Den Berg</v>
          </cell>
          <cell r="B7">
            <v>34</v>
          </cell>
          <cell r="C7">
            <v>1240</v>
          </cell>
        </row>
        <row r="8">
          <cell r="A8" t="str">
            <v>Alvin Ngema</v>
          </cell>
          <cell r="B8">
            <v>32</v>
          </cell>
          <cell r="C8">
            <v>645</v>
          </cell>
        </row>
        <row r="9">
          <cell r="A9" t="str">
            <v>Amore Mkwanazi</v>
          </cell>
          <cell r="B9">
            <v>26</v>
          </cell>
          <cell r="C9">
            <v>850</v>
          </cell>
        </row>
        <row r="10">
          <cell r="A10" t="str">
            <v>Amukelani Makhubele</v>
          </cell>
          <cell r="B10">
            <v>17</v>
          </cell>
          <cell r="C10">
            <v>470</v>
          </cell>
        </row>
        <row r="11">
          <cell r="A11" t="str">
            <v>Angela Reyneke</v>
          </cell>
          <cell r="B11">
            <v>52</v>
          </cell>
          <cell r="C11">
            <v>1975</v>
          </cell>
        </row>
        <row r="12">
          <cell r="A12" t="str">
            <v>Ann Erasmus</v>
          </cell>
          <cell r="B12">
            <v>40</v>
          </cell>
          <cell r="C12">
            <v>1010</v>
          </cell>
        </row>
        <row r="13">
          <cell r="A13" t="str">
            <v>Anne-Marie Strauss</v>
          </cell>
          <cell r="B13">
            <v>31</v>
          </cell>
          <cell r="C13">
            <v>905</v>
          </cell>
        </row>
        <row r="14">
          <cell r="A14" t="str">
            <v>Annerine Rossouw</v>
          </cell>
          <cell r="B14">
            <v>45</v>
          </cell>
          <cell r="C14">
            <v>1475</v>
          </cell>
        </row>
        <row r="15">
          <cell r="A15" t="str">
            <v>Arleze Flynn</v>
          </cell>
          <cell r="B15">
            <v>37</v>
          </cell>
          <cell r="C15">
            <v>910</v>
          </cell>
        </row>
        <row r="16">
          <cell r="A16" t="str">
            <v>Asanda Tengwa</v>
          </cell>
          <cell r="B16">
            <v>26</v>
          </cell>
          <cell r="C16">
            <v>685</v>
          </cell>
        </row>
        <row r="17">
          <cell r="A17" t="str">
            <v>Ashley Adonis</v>
          </cell>
          <cell r="B17">
            <v>33</v>
          </cell>
          <cell r="C17">
            <v>1130</v>
          </cell>
        </row>
        <row r="18">
          <cell r="A18" t="str">
            <v>Ashley Prinsloo</v>
          </cell>
          <cell r="B18">
            <v>32</v>
          </cell>
          <cell r="C18">
            <v>700</v>
          </cell>
        </row>
        <row r="19">
          <cell r="A19" t="str">
            <v>Awelani Radamba</v>
          </cell>
          <cell r="B19">
            <v>44</v>
          </cell>
          <cell r="C19">
            <v>740</v>
          </cell>
        </row>
        <row r="20">
          <cell r="A20" t="str">
            <v>Ayanda Buthelezi</v>
          </cell>
          <cell r="B20">
            <v>32</v>
          </cell>
          <cell r="C20">
            <v>640</v>
          </cell>
        </row>
        <row r="21">
          <cell r="A21" t="str">
            <v>Bandile Makeleni</v>
          </cell>
          <cell r="B21">
            <v>1</v>
          </cell>
          <cell r="C21">
            <v>55</v>
          </cell>
        </row>
        <row r="22">
          <cell r="A22" t="str">
            <v>Bathini Mnguni</v>
          </cell>
          <cell r="B22">
            <v>17</v>
          </cell>
          <cell r="C22">
            <v>610</v>
          </cell>
        </row>
        <row r="23">
          <cell r="A23" t="str">
            <v>Benton Maila</v>
          </cell>
          <cell r="B23">
            <v>29</v>
          </cell>
          <cell r="C23">
            <v>640</v>
          </cell>
        </row>
        <row r="24">
          <cell r="A24" t="str">
            <v>Bianca Oosthuizen</v>
          </cell>
          <cell r="B24">
            <v>4</v>
          </cell>
          <cell r="C24">
            <v>60</v>
          </cell>
        </row>
        <row r="25">
          <cell r="A25" t="str">
            <v>Blessed Mahlangu</v>
          </cell>
          <cell r="B25">
            <v>24</v>
          </cell>
          <cell r="C25">
            <v>575</v>
          </cell>
        </row>
        <row r="26">
          <cell r="A26" t="str">
            <v>Boitshoko Mosiane</v>
          </cell>
          <cell r="B26">
            <v>19</v>
          </cell>
          <cell r="C26">
            <v>535</v>
          </cell>
        </row>
        <row r="27">
          <cell r="A27" t="str">
            <v>Botsile Sedumedi</v>
          </cell>
          <cell r="B27">
            <v>4</v>
          </cell>
          <cell r="C27">
            <v>60</v>
          </cell>
        </row>
        <row r="28">
          <cell r="A28" t="str">
            <v>Brenda Tsholoba</v>
          </cell>
          <cell r="B28">
            <v>24</v>
          </cell>
          <cell r="C28">
            <v>1115</v>
          </cell>
        </row>
        <row r="29">
          <cell r="A29" t="str">
            <v>Busisiwe January-Langa</v>
          </cell>
          <cell r="B29">
            <v>27</v>
          </cell>
          <cell r="C29">
            <v>465</v>
          </cell>
        </row>
        <row r="30">
          <cell r="A30" t="str">
            <v>Busisiwe Zulu</v>
          </cell>
          <cell r="B30">
            <v>27</v>
          </cell>
          <cell r="C30">
            <v>480</v>
          </cell>
        </row>
        <row r="31">
          <cell r="A31" t="str">
            <v>Candice Beni</v>
          </cell>
          <cell r="B31">
            <v>15</v>
          </cell>
          <cell r="C31">
            <v>480</v>
          </cell>
        </row>
        <row r="32">
          <cell r="A32" t="str">
            <v>Carel Coetzee</v>
          </cell>
          <cell r="B32">
            <v>39</v>
          </cell>
          <cell r="C32">
            <v>1235</v>
          </cell>
        </row>
        <row r="33">
          <cell r="A33" t="str">
            <v>Caroline Berrington</v>
          </cell>
          <cell r="B33">
            <v>39</v>
          </cell>
          <cell r="C33">
            <v>1123</v>
          </cell>
        </row>
        <row r="34">
          <cell r="A34" t="str">
            <v>Caroline Mosopa</v>
          </cell>
          <cell r="B34">
            <v>34</v>
          </cell>
          <cell r="C34">
            <v>1190</v>
          </cell>
        </row>
        <row r="35">
          <cell r="A35" t="str">
            <v>Caroline Weston</v>
          </cell>
          <cell r="B35">
            <v>41</v>
          </cell>
          <cell r="C35">
            <v>1965</v>
          </cell>
        </row>
        <row r="36">
          <cell r="A36" t="str">
            <v>Catherine Matsebula</v>
          </cell>
          <cell r="B36">
            <v>44</v>
          </cell>
          <cell r="C36">
            <v>924</v>
          </cell>
        </row>
        <row r="37">
          <cell r="A37" t="str">
            <v>Chantelle Posthumus</v>
          </cell>
          <cell r="B37">
            <v>11</v>
          </cell>
          <cell r="C37">
            <v>395</v>
          </cell>
        </row>
        <row r="38">
          <cell r="A38" t="str">
            <v>Charlene Mabenge</v>
          </cell>
          <cell r="B38">
            <v>15</v>
          </cell>
          <cell r="C38">
            <v>385</v>
          </cell>
        </row>
        <row r="39">
          <cell r="A39" t="str">
            <v>Charmaine Le Roux</v>
          </cell>
          <cell r="B39">
            <v>33</v>
          </cell>
          <cell r="C39">
            <v>1110</v>
          </cell>
        </row>
        <row r="40">
          <cell r="A40" t="str">
            <v>Charne Dias</v>
          </cell>
          <cell r="B40">
            <v>34</v>
          </cell>
          <cell r="C40">
            <v>965</v>
          </cell>
        </row>
        <row r="41">
          <cell r="A41" t="str">
            <v>Cherise Venter</v>
          </cell>
          <cell r="B41">
            <v>28</v>
          </cell>
          <cell r="C41">
            <v>960</v>
          </cell>
        </row>
        <row r="42">
          <cell r="A42" t="str">
            <v>Christell Dippenaar</v>
          </cell>
          <cell r="B42">
            <v>33</v>
          </cell>
          <cell r="C42">
            <v>1005</v>
          </cell>
        </row>
        <row r="43">
          <cell r="A43" t="str">
            <v>Christiaan Stander</v>
          </cell>
          <cell r="B43">
            <v>41</v>
          </cell>
          <cell r="C43">
            <v>1265</v>
          </cell>
        </row>
        <row r="44">
          <cell r="A44" t="str">
            <v>Christo Venter</v>
          </cell>
          <cell r="B44">
            <v>30</v>
          </cell>
          <cell r="C44">
            <v>1025</v>
          </cell>
        </row>
        <row r="45">
          <cell r="A45" t="str">
            <v>Claudette Bain</v>
          </cell>
          <cell r="B45">
            <v>41</v>
          </cell>
          <cell r="C45">
            <v>1075</v>
          </cell>
        </row>
        <row r="46">
          <cell r="A46" t="str">
            <v>Clinton Koen</v>
          </cell>
          <cell r="B46">
            <v>17</v>
          </cell>
          <cell r="C46">
            <v>300</v>
          </cell>
        </row>
        <row r="47">
          <cell r="A47" t="str">
            <v>Colleen Algoo</v>
          </cell>
          <cell r="B47">
            <v>47</v>
          </cell>
          <cell r="C47">
            <v>955</v>
          </cell>
        </row>
        <row r="48">
          <cell r="A48" t="str">
            <v>Cornelius Boshoff</v>
          </cell>
          <cell r="B48">
            <v>28</v>
          </cell>
          <cell r="C48">
            <v>730</v>
          </cell>
        </row>
        <row r="49">
          <cell r="A49" t="str">
            <v>Courtney Smart</v>
          </cell>
          <cell r="B49">
            <v>34</v>
          </cell>
          <cell r="C49">
            <v>815</v>
          </cell>
        </row>
        <row r="50">
          <cell r="A50" t="str">
            <v>David Hills</v>
          </cell>
          <cell r="B50">
            <v>41</v>
          </cell>
          <cell r="C50">
            <v>1170</v>
          </cell>
        </row>
        <row r="51">
          <cell r="A51" t="str">
            <v>Deangilo Coleridge</v>
          </cell>
          <cell r="B51">
            <v>21</v>
          </cell>
          <cell r="C51">
            <v>410.5</v>
          </cell>
        </row>
        <row r="52">
          <cell r="A52" t="str">
            <v>Diego Abdul</v>
          </cell>
          <cell r="B52">
            <v>18</v>
          </cell>
          <cell r="C52">
            <v>500</v>
          </cell>
        </row>
        <row r="53">
          <cell r="A53" t="str">
            <v>Dipuo Hlagala</v>
          </cell>
          <cell r="B53">
            <v>1</v>
          </cell>
          <cell r="C53">
            <v>15</v>
          </cell>
        </row>
        <row r="54">
          <cell r="A54" t="str">
            <v>Donna Moatse</v>
          </cell>
          <cell r="B54">
            <v>24</v>
          </cell>
          <cell r="C54">
            <v>555</v>
          </cell>
        </row>
        <row r="55">
          <cell r="A55" t="str">
            <v>Dudu Nyakwe</v>
          </cell>
          <cell r="B55">
            <v>30</v>
          </cell>
          <cell r="C55">
            <v>605</v>
          </cell>
        </row>
        <row r="56">
          <cell r="A56" t="str">
            <v>Duduzile January</v>
          </cell>
          <cell r="B56">
            <v>14</v>
          </cell>
          <cell r="C56">
            <v>225</v>
          </cell>
        </row>
        <row r="57">
          <cell r="A57" t="str">
            <v>Eddy Morgan</v>
          </cell>
          <cell r="B57">
            <v>11</v>
          </cell>
          <cell r="C57">
            <v>255</v>
          </cell>
        </row>
        <row r="58">
          <cell r="A58" t="str">
            <v>Edith Motsuenyane</v>
          </cell>
          <cell r="B58">
            <v>39</v>
          </cell>
          <cell r="C58">
            <v>1295</v>
          </cell>
        </row>
        <row r="59">
          <cell r="A59" t="str">
            <v>Elisa Matube</v>
          </cell>
          <cell r="B59">
            <v>53</v>
          </cell>
          <cell r="C59">
            <v>1135</v>
          </cell>
        </row>
        <row r="60">
          <cell r="A60" t="str">
            <v>Ellen Jansen</v>
          </cell>
          <cell r="B60">
            <v>10</v>
          </cell>
          <cell r="C60">
            <v>230</v>
          </cell>
        </row>
        <row r="61">
          <cell r="A61" t="str">
            <v>Emile Van Niekerk</v>
          </cell>
          <cell r="B61">
            <v>25</v>
          </cell>
          <cell r="C61">
            <v>905</v>
          </cell>
        </row>
        <row r="62">
          <cell r="A62" t="str">
            <v>Emily Hartman</v>
          </cell>
          <cell r="B62">
            <v>1</v>
          </cell>
          <cell r="C62">
            <v>65</v>
          </cell>
        </row>
        <row r="63">
          <cell r="A63" t="str">
            <v>Enestina Mabule</v>
          </cell>
          <cell r="B63">
            <v>44</v>
          </cell>
          <cell r="C63">
            <v>1515</v>
          </cell>
        </row>
        <row r="64">
          <cell r="A64" t="str">
            <v>Erik Jansen</v>
          </cell>
          <cell r="B64">
            <v>82</v>
          </cell>
          <cell r="C64">
            <v>3125</v>
          </cell>
        </row>
        <row r="65">
          <cell r="A65" t="str">
            <v>Ethan Garland</v>
          </cell>
          <cell r="B65">
            <v>23</v>
          </cell>
          <cell r="C65">
            <v>740</v>
          </cell>
        </row>
        <row r="66">
          <cell r="A66" t="str">
            <v>Eugene van Rooyen</v>
          </cell>
          <cell r="B66">
            <v>27</v>
          </cell>
          <cell r="C66">
            <v>1035</v>
          </cell>
        </row>
        <row r="67">
          <cell r="A67" t="str">
            <v>Evelyn Lamola</v>
          </cell>
          <cell r="B67">
            <v>8</v>
          </cell>
          <cell r="C67">
            <v>300</v>
          </cell>
        </row>
        <row r="68">
          <cell r="A68" t="str">
            <v>Evelyn Mosopa</v>
          </cell>
          <cell r="B68">
            <v>35</v>
          </cell>
          <cell r="C68">
            <v>1260</v>
          </cell>
        </row>
        <row r="69">
          <cell r="A69" t="str">
            <v>Fabina Mutasa</v>
          </cell>
          <cell r="B69">
            <v>23</v>
          </cell>
          <cell r="C69">
            <v>395</v>
          </cell>
        </row>
        <row r="70">
          <cell r="A70" t="str">
            <v>Faith Mathibe</v>
          </cell>
          <cell r="B70">
            <v>19</v>
          </cell>
          <cell r="C70">
            <v>395</v>
          </cell>
        </row>
        <row r="71">
          <cell r="A71" t="str">
            <v>Filecia Vaaltyn</v>
          </cell>
          <cell r="B71">
            <v>30</v>
          </cell>
          <cell r="C71">
            <v>745</v>
          </cell>
        </row>
        <row r="72">
          <cell r="A72" t="str">
            <v>Firoz Myers</v>
          </cell>
          <cell r="B72">
            <v>33</v>
          </cell>
          <cell r="C72">
            <v>1030</v>
          </cell>
        </row>
        <row r="73">
          <cell r="A73" t="str">
            <v>Francina Gama</v>
          </cell>
          <cell r="B73">
            <v>22</v>
          </cell>
          <cell r="C73">
            <v>665</v>
          </cell>
        </row>
        <row r="74">
          <cell r="A74" t="str">
            <v>Gaontebale Motsielwa</v>
          </cell>
          <cell r="B74">
            <v>27</v>
          </cell>
          <cell r="C74">
            <v>450</v>
          </cell>
        </row>
        <row r="75">
          <cell r="A75" t="str">
            <v>Gavin Smith</v>
          </cell>
          <cell r="B75">
            <v>37</v>
          </cell>
          <cell r="C75">
            <v>1845</v>
          </cell>
        </row>
        <row r="76">
          <cell r="A76" t="str">
            <v>Given Khanya</v>
          </cell>
          <cell r="B76">
            <v>27</v>
          </cell>
          <cell r="C76">
            <v>970</v>
          </cell>
        </row>
        <row r="77">
          <cell r="A77" t="str">
            <v>Gloria Molala</v>
          </cell>
          <cell r="B77">
            <v>19</v>
          </cell>
          <cell r="C77">
            <v>575</v>
          </cell>
        </row>
        <row r="78">
          <cell r="A78" t="str">
            <v>Harold Strauss</v>
          </cell>
          <cell r="B78">
            <v>10</v>
          </cell>
          <cell r="C78">
            <v>355</v>
          </cell>
        </row>
        <row r="79">
          <cell r="A79" t="str">
            <v>Hlulani Nhuvunga</v>
          </cell>
          <cell r="B79">
            <v>10</v>
          </cell>
          <cell r="C79">
            <v>235</v>
          </cell>
        </row>
        <row r="80">
          <cell r="A80" t="str">
            <v>Ian Froneman</v>
          </cell>
          <cell r="B80">
            <v>71</v>
          </cell>
          <cell r="C80">
            <v>3402</v>
          </cell>
        </row>
        <row r="81">
          <cell r="A81" t="str">
            <v>Itumeleng Lehloenya</v>
          </cell>
          <cell r="B81">
            <v>7</v>
          </cell>
          <cell r="C81">
            <v>90</v>
          </cell>
        </row>
        <row r="82">
          <cell r="A82" t="str">
            <v>Itumeleng Moshalalebana</v>
          </cell>
          <cell r="B82">
            <v>34</v>
          </cell>
          <cell r="C82">
            <v>1225</v>
          </cell>
        </row>
        <row r="83">
          <cell r="A83" t="str">
            <v>Ivan Modimola</v>
          </cell>
          <cell r="B83">
            <v>12</v>
          </cell>
          <cell r="C83">
            <v>395</v>
          </cell>
        </row>
        <row r="84">
          <cell r="A84" t="str">
            <v>Jacob Seretlo</v>
          </cell>
          <cell r="B84">
            <v>45</v>
          </cell>
          <cell r="C84">
            <v>1345</v>
          </cell>
        </row>
        <row r="85">
          <cell r="A85" t="str">
            <v>Jameelah Erasmus</v>
          </cell>
          <cell r="B85">
            <v>10</v>
          </cell>
          <cell r="C85">
            <v>110</v>
          </cell>
        </row>
        <row r="86">
          <cell r="A86" t="str">
            <v>Jamielah Enos</v>
          </cell>
          <cell r="B86">
            <v>31</v>
          </cell>
          <cell r="C86">
            <v>795</v>
          </cell>
        </row>
        <row r="87">
          <cell r="A87" t="str">
            <v>Janepher Makombe</v>
          </cell>
          <cell r="B87">
            <v>20</v>
          </cell>
          <cell r="C87">
            <v>435</v>
          </cell>
        </row>
        <row r="88">
          <cell r="A88" t="str">
            <v>Jayceree Jenniker</v>
          </cell>
          <cell r="B88">
            <v>26</v>
          </cell>
          <cell r="C88">
            <v>594</v>
          </cell>
        </row>
        <row r="89">
          <cell r="A89" t="str">
            <v>Jean Damon</v>
          </cell>
          <cell r="B89">
            <v>39</v>
          </cell>
          <cell r="C89">
            <v>1585</v>
          </cell>
        </row>
        <row r="90">
          <cell r="A90" t="str">
            <v>Jeremiah Shakwane</v>
          </cell>
          <cell r="B90">
            <v>56</v>
          </cell>
          <cell r="C90">
            <v>1740</v>
          </cell>
        </row>
        <row r="91">
          <cell r="A91" t="str">
            <v>Jessica Visagie</v>
          </cell>
          <cell r="B91">
            <v>28</v>
          </cell>
          <cell r="C91">
            <v>1040</v>
          </cell>
        </row>
        <row r="92">
          <cell r="A92" t="str">
            <v>Jesternovia Uddin</v>
          </cell>
          <cell r="B92">
            <v>31</v>
          </cell>
          <cell r="C92">
            <v>820</v>
          </cell>
        </row>
        <row r="93">
          <cell r="A93" t="str">
            <v>Johannes Kutumela</v>
          </cell>
          <cell r="B93">
            <v>24</v>
          </cell>
          <cell r="C93">
            <v>910</v>
          </cell>
        </row>
        <row r="94">
          <cell r="A94" t="str">
            <v>Jonathan Ramnanun</v>
          </cell>
          <cell r="B94">
            <v>148</v>
          </cell>
          <cell r="C94">
            <v>2593</v>
          </cell>
        </row>
        <row r="95">
          <cell r="A95" t="str">
            <v>Jondray Solomons</v>
          </cell>
          <cell r="B95">
            <v>35</v>
          </cell>
          <cell r="C95">
            <v>1010</v>
          </cell>
        </row>
        <row r="96">
          <cell r="A96" t="str">
            <v>Josaine Pannels</v>
          </cell>
          <cell r="B96">
            <v>22</v>
          </cell>
          <cell r="C96">
            <v>530</v>
          </cell>
        </row>
        <row r="97">
          <cell r="A97" t="str">
            <v>Joseph Manikus</v>
          </cell>
          <cell r="B97">
            <v>18</v>
          </cell>
          <cell r="C97">
            <v>485</v>
          </cell>
        </row>
        <row r="98">
          <cell r="A98" t="str">
            <v>Joseph Nkoane</v>
          </cell>
          <cell r="B98">
            <v>52</v>
          </cell>
          <cell r="C98">
            <v>1311</v>
          </cell>
        </row>
        <row r="99">
          <cell r="A99" t="str">
            <v>Joy Barnabas</v>
          </cell>
          <cell r="B99">
            <v>32</v>
          </cell>
          <cell r="C99">
            <v>700</v>
          </cell>
        </row>
        <row r="100">
          <cell r="A100" t="str">
            <v>Juan Bester</v>
          </cell>
          <cell r="B100">
            <v>27</v>
          </cell>
          <cell r="C100">
            <v>815</v>
          </cell>
        </row>
        <row r="101">
          <cell r="A101" t="str">
            <v>Julia Norris</v>
          </cell>
          <cell r="B101">
            <v>14</v>
          </cell>
          <cell r="C101">
            <v>350</v>
          </cell>
        </row>
        <row r="102">
          <cell r="A102" t="str">
            <v>Kagiso Mabethe</v>
          </cell>
          <cell r="B102">
            <v>27</v>
          </cell>
          <cell r="C102">
            <v>860</v>
          </cell>
        </row>
        <row r="103">
          <cell r="A103" t="str">
            <v>Kagiso Shakwane</v>
          </cell>
          <cell r="B103">
            <v>25</v>
          </cell>
          <cell r="C103">
            <v>584</v>
          </cell>
        </row>
        <row r="104">
          <cell r="A104" t="str">
            <v>Kamogelo Molubi</v>
          </cell>
          <cell r="B104">
            <v>34</v>
          </cell>
          <cell r="C104">
            <v>1040</v>
          </cell>
        </row>
        <row r="105">
          <cell r="A105" t="str">
            <v>Karabo Kanyane</v>
          </cell>
          <cell r="B105">
            <v>20</v>
          </cell>
          <cell r="C105">
            <v>518</v>
          </cell>
        </row>
        <row r="106">
          <cell r="A106" t="str">
            <v>Karina Coetzee</v>
          </cell>
          <cell r="B106">
            <v>15</v>
          </cell>
          <cell r="C106">
            <v>565</v>
          </cell>
        </row>
        <row r="107">
          <cell r="A107" t="str">
            <v>Katlego Mbhalati</v>
          </cell>
          <cell r="B107">
            <v>24</v>
          </cell>
          <cell r="C107">
            <v>755</v>
          </cell>
        </row>
        <row r="108">
          <cell r="A108" t="str">
            <v>Katleho Mabogwane</v>
          </cell>
          <cell r="B108">
            <v>30</v>
          </cell>
          <cell r="C108">
            <v>620</v>
          </cell>
        </row>
        <row r="109">
          <cell r="A109" t="str">
            <v>Kealeboga Sando</v>
          </cell>
          <cell r="B109">
            <v>20</v>
          </cell>
          <cell r="C109">
            <v>315</v>
          </cell>
        </row>
        <row r="110">
          <cell r="A110" t="str">
            <v>Kedibone Bhengu</v>
          </cell>
          <cell r="B110">
            <v>34</v>
          </cell>
          <cell r="C110">
            <v>975</v>
          </cell>
        </row>
        <row r="111">
          <cell r="A111" t="str">
            <v>Kekeletso Khitsane</v>
          </cell>
          <cell r="B111">
            <v>31</v>
          </cell>
          <cell r="C111">
            <v>965</v>
          </cell>
        </row>
        <row r="112">
          <cell r="A112" t="str">
            <v>Keolebile Mmoke</v>
          </cell>
          <cell r="B112">
            <v>40</v>
          </cell>
          <cell r="C112">
            <v>1025</v>
          </cell>
        </row>
        <row r="113">
          <cell r="A113" t="str">
            <v>Kevin Mbele</v>
          </cell>
          <cell r="B113">
            <v>4</v>
          </cell>
          <cell r="C113">
            <v>150</v>
          </cell>
        </row>
        <row r="114">
          <cell r="A114" t="str">
            <v>Kgomotso Matlalane</v>
          </cell>
          <cell r="B114">
            <v>26</v>
          </cell>
          <cell r="C114">
            <v>814</v>
          </cell>
        </row>
        <row r="115">
          <cell r="A115" t="str">
            <v>Khanyisa Marhule</v>
          </cell>
          <cell r="B115">
            <v>24</v>
          </cell>
          <cell r="C115">
            <v>335</v>
          </cell>
        </row>
        <row r="116">
          <cell r="A116" t="str">
            <v>Khotso Gama</v>
          </cell>
          <cell r="B116">
            <v>25</v>
          </cell>
          <cell r="C116">
            <v>520</v>
          </cell>
        </row>
        <row r="117">
          <cell r="A117" t="str">
            <v>Kiresh Tilakram</v>
          </cell>
          <cell r="B117">
            <v>7</v>
          </cell>
          <cell r="C117">
            <v>155</v>
          </cell>
        </row>
        <row r="118">
          <cell r="A118" t="str">
            <v>Koketso Kabeng</v>
          </cell>
          <cell r="B118">
            <v>28</v>
          </cell>
          <cell r="C118">
            <v>1000</v>
          </cell>
        </row>
        <row r="119">
          <cell r="A119" t="str">
            <v>Kyle Johnson</v>
          </cell>
          <cell r="B119">
            <v>39</v>
          </cell>
          <cell r="C119">
            <v>1320</v>
          </cell>
        </row>
        <row r="120">
          <cell r="A120" t="str">
            <v>Lacia Brown</v>
          </cell>
          <cell r="B120">
            <v>34</v>
          </cell>
          <cell r="C120">
            <v>700</v>
          </cell>
        </row>
        <row r="121">
          <cell r="A121" t="str">
            <v>Lebogang Kgongoana</v>
          </cell>
          <cell r="B121">
            <v>30</v>
          </cell>
          <cell r="C121">
            <v>875</v>
          </cell>
        </row>
        <row r="122">
          <cell r="A122" t="str">
            <v>Lebogang Mphokane</v>
          </cell>
          <cell r="B122">
            <v>29</v>
          </cell>
          <cell r="C122">
            <v>1055</v>
          </cell>
        </row>
        <row r="123">
          <cell r="A123" t="str">
            <v>Lebogang Phalatse</v>
          </cell>
          <cell r="B123">
            <v>25</v>
          </cell>
          <cell r="C123">
            <v>925</v>
          </cell>
        </row>
        <row r="124">
          <cell r="A124" t="str">
            <v>Lehlogonolo Mashigo</v>
          </cell>
          <cell r="B124">
            <v>34</v>
          </cell>
          <cell r="C124">
            <v>1005</v>
          </cell>
        </row>
        <row r="125">
          <cell r="A125" t="str">
            <v>Lena Mohlamonyane</v>
          </cell>
          <cell r="B125">
            <v>8</v>
          </cell>
          <cell r="C125">
            <v>135</v>
          </cell>
        </row>
        <row r="126">
          <cell r="A126" t="str">
            <v>Lerato Marema</v>
          </cell>
          <cell r="B126">
            <v>25</v>
          </cell>
          <cell r="C126">
            <v>860</v>
          </cell>
        </row>
        <row r="127">
          <cell r="A127" t="str">
            <v>Lerato Masilo</v>
          </cell>
          <cell r="B127">
            <v>5</v>
          </cell>
          <cell r="C127">
            <v>75</v>
          </cell>
        </row>
        <row r="128">
          <cell r="A128" t="str">
            <v>Lerato Molala</v>
          </cell>
          <cell r="B128">
            <v>28</v>
          </cell>
          <cell r="C128">
            <v>690</v>
          </cell>
        </row>
        <row r="129">
          <cell r="A129" t="str">
            <v>Lethabo Sebakelwang</v>
          </cell>
          <cell r="B129">
            <v>60</v>
          </cell>
          <cell r="C129">
            <v>1643</v>
          </cell>
        </row>
        <row r="130">
          <cell r="A130" t="str">
            <v>Levina Coetzee</v>
          </cell>
          <cell r="B130">
            <v>9</v>
          </cell>
          <cell r="C130">
            <v>360</v>
          </cell>
        </row>
        <row r="131">
          <cell r="A131" t="str">
            <v>Lillian Pienaar</v>
          </cell>
          <cell r="B131">
            <v>21</v>
          </cell>
          <cell r="C131">
            <v>563</v>
          </cell>
        </row>
        <row r="132">
          <cell r="A132" t="str">
            <v>Linda Bathembu</v>
          </cell>
          <cell r="B132">
            <v>39</v>
          </cell>
          <cell r="C132">
            <v>963</v>
          </cell>
        </row>
        <row r="133">
          <cell r="A133" t="str">
            <v>Lindiwe Hute</v>
          </cell>
          <cell r="B133">
            <v>25</v>
          </cell>
          <cell r="C133">
            <v>905</v>
          </cell>
        </row>
        <row r="134">
          <cell r="A134" t="str">
            <v>Lo-Ammi Van der Merwe</v>
          </cell>
          <cell r="B134">
            <v>44</v>
          </cell>
          <cell r="C134">
            <v>1087.5</v>
          </cell>
        </row>
        <row r="135">
          <cell r="A135" t="str">
            <v>Louise De Kock</v>
          </cell>
          <cell r="B135">
            <v>16</v>
          </cell>
          <cell r="C135">
            <v>745</v>
          </cell>
        </row>
        <row r="136">
          <cell r="A136" t="str">
            <v>Lucky Mbokotwane</v>
          </cell>
          <cell r="B136">
            <v>27</v>
          </cell>
          <cell r="C136">
            <v>1065</v>
          </cell>
        </row>
        <row r="137">
          <cell r="A137" t="str">
            <v>Lucky Mnguni</v>
          </cell>
          <cell r="B137">
            <v>59</v>
          </cell>
          <cell r="C137">
            <v>2135</v>
          </cell>
        </row>
        <row r="138">
          <cell r="A138" t="str">
            <v>Lutendo Ramaja</v>
          </cell>
          <cell r="B138">
            <v>30</v>
          </cell>
          <cell r="C138">
            <v>1160</v>
          </cell>
        </row>
        <row r="139">
          <cell r="A139" t="str">
            <v>Luwayne Du Toit</v>
          </cell>
          <cell r="B139">
            <v>23</v>
          </cell>
          <cell r="C139">
            <v>780</v>
          </cell>
        </row>
        <row r="140">
          <cell r="A140" t="str">
            <v>Mapaseka Moloi</v>
          </cell>
          <cell r="B140">
            <v>32</v>
          </cell>
          <cell r="C140">
            <v>1160</v>
          </cell>
        </row>
        <row r="141">
          <cell r="A141" t="str">
            <v>Mapebane Moetanalo</v>
          </cell>
          <cell r="B141">
            <v>33</v>
          </cell>
          <cell r="C141">
            <v>880</v>
          </cell>
        </row>
        <row r="142">
          <cell r="A142" t="str">
            <v>Maria Jansen</v>
          </cell>
          <cell r="B142">
            <v>70</v>
          </cell>
          <cell r="C142">
            <v>2348.5</v>
          </cell>
        </row>
        <row r="143">
          <cell r="A143" t="str">
            <v>Maria Maluleke</v>
          </cell>
          <cell r="B143">
            <v>20</v>
          </cell>
          <cell r="C143">
            <v>570</v>
          </cell>
        </row>
        <row r="144">
          <cell r="A144" t="str">
            <v>Maria Mathee</v>
          </cell>
          <cell r="B144">
            <v>24</v>
          </cell>
          <cell r="C144">
            <v>835</v>
          </cell>
        </row>
        <row r="145">
          <cell r="A145" t="str">
            <v>Maria Matlala</v>
          </cell>
          <cell r="B145">
            <v>25</v>
          </cell>
          <cell r="C145">
            <v>740.5</v>
          </cell>
        </row>
        <row r="146">
          <cell r="A146" t="str">
            <v>Maria Ndlovu</v>
          </cell>
          <cell r="B146">
            <v>26</v>
          </cell>
          <cell r="C146">
            <v>684</v>
          </cell>
        </row>
        <row r="147">
          <cell r="A147" t="str">
            <v>Maribane Vundla</v>
          </cell>
          <cell r="B147">
            <v>49</v>
          </cell>
          <cell r="C147">
            <v>1258</v>
          </cell>
        </row>
        <row r="148">
          <cell r="A148" t="str">
            <v>Marieta Masiu</v>
          </cell>
          <cell r="B148">
            <v>30</v>
          </cell>
          <cell r="C148">
            <v>548</v>
          </cell>
        </row>
        <row r="149">
          <cell r="A149" t="str">
            <v>Marinet Levinson</v>
          </cell>
          <cell r="B149">
            <v>9</v>
          </cell>
          <cell r="C149">
            <v>325</v>
          </cell>
        </row>
        <row r="150">
          <cell r="A150" t="str">
            <v>Marlon Fredericks</v>
          </cell>
          <cell r="B150">
            <v>26</v>
          </cell>
          <cell r="C150">
            <v>665</v>
          </cell>
        </row>
        <row r="151">
          <cell r="A151" t="str">
            <v>Martha Mashikinya</v>
          </cell>
          <cell r="B151">
            <v>70</v>
          </cell>
          <cell r="C151">
            <v>1255</v>
          </cell>
        </row>
        <row r="152">
          <cell r="A152" t="str">
            <v>Martha Venter</v>
          </cell>
          <cell r="B152">
            <v>47</v>
          </cell>
          <cell r="C152">
            <v>1535</v>
          </cell>
        </row>
        <row r="153">
          <cell r="A153" t="str">
            <v>Mary Ndebele</v>
          </cell>
          <cell r="B153">
            <v>20</v>
          </cell>
          <cell r="C153">
            <v>560</v>
          </cell>
        </row>
        <row r="154">
          <cell r="A154" t="str">
            <v>Mary-Anne Snyman</v>
          </cell>
          <cell r="B154">
            <v>36</v>
          </cell>
          <cell r="C154">
            <v>945</v>
          </cell>
        </row>
        <row r="155">
          <cell r="A155" t="str">
            <v>Maureen Sigudo</v>
          </cell>
          <cell r="B155">
            <v>14</v>
          </cell>
          <cell r="C155">
            <v>440</v>
          </cell>
        </row>
        <row r="156">
          <cell r="A156" t="str">
            <v>Mbali Mtetwa</v>
          </cell>
          <cell r="B156">
            <v>38</v>
          </cell>
          <cell r="C156">
            <v>1330</v>
          </cell>
        </row>
        <row r="157">
          <cell r="A157" t="str">
            <v>Melany Kensley</v>
          </cell>
          <cell r="B157">
            <v>24</v>
          </cell>
          <cell r="C157">
            <v>495</v>
          </cell>
        </row>
        <row r="158">
          <cell r="A158" t="str">
            <v>Mercy Risiba</v>
          </cell>
          <cell r="B158">
            <v>19</v>
          </cell>
          <cell r="C158">
            <v>555</v>
          </cell>
        </row>
        <row r="159">
          <cell r="A159" t="str">
            <v>Merglin Pillay</v>
          </cell>
          <cell r="B159">
            <v>25</v>
          </cell>
          <cell r="C159">
            <v>880</v>
          </cell>
        </row>
        <row r="160">
          <cell r="A160" t="str">
            <v>Mfiki Mthimkulu</v>
          </cell>
          <cell r="B160">
            <v>39</v>
          </cell>
          <cell r="C160">
            <v>895</v>
          </cell>
        </row>
        <row r="161">
          <cell r="A161" t="str">
            <v>Michaella Roman</v>
          </cell>
          <cell r="B161">
            <v>13</v>
          </cell>
          <cell r="C161">
            <v>257</v>
          </cell>
        </row>
        <row r="162">
          <cell r="A162" t="str">
            <v>Michelle Campbell</v>
          </cell>
          <cell r="B162">
            <v>1</v>
          </cell>
          <cell r="C162">
            <v>30</v>
          </cell>
        </row>
        <row r="163">
          <cell r="A163" t="str">
            <v>Michelle Pelser</v>
          </cell>
          <cell r="B163">
            <v>37</v>
          </cell>
          <cell r="C163">
            <v>923</v>
          </cell>
        </row>
        <row r="164">
          <cell r="A164" t="str">
            <v>Mikateko Mkhabele</v>
          </cell>
          <cell r="B164">
            <v>18</v>
          </cell>
          <cell r="C164">
            <v>410</v>
          </cell>
        </row>
        <row r="165">
          <cell r="A165" t="str">
            <v>Mmatsatsi Motloutsi</v>
          </cell>
          <cell r="B165">
            <v>18</v>
          </cell>
          <cell r="C165">
            <v>435</v>
          </cell>
        </row>
        <row r="166">
          <cell r="A166" t="str">
            <v>Moagabo Rashopola</v>
          </cell>
          <cell r="B166">
            <v>28</v>
          </cell>
          <cell r="C166">
            <v>1040</v>
          </cell>
        </row>
        <row r="167">
          <cell r="A167" t="str">
            <v>Mogakabane Mogoba</v>
          </cell>
          <cell r="B167">
            <v>23</v>
          </cell>
          <cell r="C167">
            <v>925</v>
          </cell>
        </row>
        <row r="168">
          <cell r="A168" t="str">
            <v>Mogamat Davids</v>
          </cell>
          <cell r="B168">
            <v>98</v>
          </cell>
          <cell r="C168">
            <v>3175</v>
          </cell>
        </row>
        <row r="169">
          <cell r="A169" t="str">
            <v>Molagodi Makhurane</v>
          </cell>
          <cell r="B169">
            <v>41</v>
          </cell>
          <cell r="C169">
            <v>1080</v>
          </cell>
        </row>
        <row r="170">
          <cell r="A170" t="str">
            <v>Motatanyane Nkoane</v>
          </cell>
          <cell r="B170">
            <v>22</v>
          </cell>
          <cell r="C170">
            <v>525</v>
          </cell>
        </row>
        <row r="171">
          <cell r="A171" t="str">
            <v>Motlalepule Mahlangu</v>
          </cell>
          <cell r="B171">
            <v>45</v>
          </cell>
          <cell r="C171">
            <v>1235</v>
          </cell>
        </row>
        <row r="172">
          <cell r="A172" t="str">
            <v>Motseki Seretlo</v>
          </cell>
          <cell r="B172">
            <v>34</v>
          </cell>
          <cell r="C172">
            <v>785</v>
          </cell>
        </row>
        <row r="173">
          <cell r="A173" t="str">
            <v>Motshwari Mogale</v>
          </cell>
          <cell r="B173">
            <v>24</v>
          </cell>
          <cell r="C173">
            <v>715</v>
          </cell>
        </row>
        <row r="174">
          <cell r="A174" t="str">
            <v>Mpho Kulu</v>
          </cell>
          <cell r="B174">
            <v>23</v>
          </cell>
          <cell r="C174">
            <v>630</v>
          </cell>
        </row>
        <row r="175">
          <cell r="A175" t="str">
            <v>Mpho Mokonyane</v>
          </cell>
          <cell r="B175">
            <v>16</v>
          </cell>
          <cell r="C175">
            <v>650</v>
          </cell>
        </row>
        <row r="176">
          <cell r="A176" t="str">
            <v>Mpho Molopa</v>
          </cell>
          <cell r="B176">
            <v>38</v>
          </cell>
          <cell r="C176">
            <v>1185</v>
          </cell>
        </row>
        <row r="177">
          <cell r="A177" t="str">
            <v>Mpho Tsunke</v>
          </cell>
          <cell r="B177">
            <v>30</v>
          </cell>
          <cell r="C177">
            <v>840</v>
          </cell>
        </row>
        <row r="178">
          <cell r="A178" t="str">
            <v>Musa Nkuna</v>
          </cell>
          <cell r="B178">
            <v>23</v>
          </cell>
          <cell r="C178">
            <v>575</v>
          </cell>
        </row>
        <row r="179">
          <cell r="A179" t="str">
            <v>Nathan Brady</v>
          </cell>
          <cell r="B179">
            <v>28</v>
          </cell>
          <cell r="C179">
            <v>850</v>
          </cell>
        </row>
        <row r="180">
          <cell r="A180" t="str">
            <v>Neo Ditlhake</v>
          </cell>
          <cell r="B180">
            <v>13</v>
          </cell>
          <cell r="C180">
            <v>290</v>
          </cell>
        </row>
        <row r="181">
          <cell r="A181" t="str">
            <v>Nick Motebele</v>
          </cell>
          <cell r="B181">
            <v>22</v>
          </cell>
          <cell r="C181">
            <v>625</v>
          </cell>
        </row>
        <row r="182">
          <cell r="A182" t="str">
            <v>Nicko Teunissen</v>
          </cell>
          <cell r="B182">
            <v>49</v>
          </cell>
          <cell r="C182">
            <v>1260</v>
          </cell>
        </row>
        <row r="183">
          <cell r="A183" t="str">
            <v>Nicole Baron</v>
          </cell>
          <cell r="B183">
            <v>22</v>
          </cell>
          <cell r="C183">
            <v>385</v>
          </cell>
        </row>
        <row r="184">
          <cell r="A184" t="str">
            <v>Nicolette Gewers</v>
          </cell>
          <cell r="B184">
            <v>32</v>
          </cell>
          <cell r="C184">
            <v>840</v>
          </cell>
        </row>
        <row r="185">
          <cell r="A185" t="str">
            <v>Nikita Hariparsad</v>
          </cell>
          <cell r="B185">
            <v>29</v>
          </cell>
          <cell r="C185">
            <v>725</v>
          </cell>
        </row>
        <row r="186">
          <cell r="A186" t="str">
            <v>Nireshni Maharaj</v>
          </cell>
          <cell r="B186">
            <v>22</v>
          </cell>
          <cell r="C186">
            <v>684</v>
          </cell>
        </row>
        <row r="187">
          <cell r="A187" t="str">
            <v>Nkemiso Radebe</v>
          </cell>
          <cell r="B187">
            <v>39</v>
          </cell>
          <cell r="C187">
            <v>1175</v>
          </cell>
        </row>
        <row r="188">
          <cell r="A188" t="str">
            <v>Nokuthula Mngadi</v>
          </cell>
          <cell r="B188">
            <v>45</v>
          </cell>
          <cell r="C188">
            <v>1180</v>
          </cell>
        </row>
        <row r="189">
          <cell r="A189" t="str">
            <v>Nomsa Malatji</v>
          </cell>
          <cell r="B189">
            <v>32</v>
          </cell>
          <cell r="C189">
            <v>825</v>
          </cell>
        </row>
        <row r="190">
          <cell r="A190" t="str">
            <v>Nomthandazo Shabalala</v>
          </cell>
          <cell r="B190">
            <v>20</v>
          </cell>
          <cell r="C190">
            <v>695</v>
          </cell>
        </row>
        <row r="191">
          <cell r="A191" t="str">
            <v>Nonhlanhla Mabuza</v>
          </cell>
          <cell r="B191">
            <v>24</v>
          </cell>
          <cell r="C191">
            <v>440</v>
          </cell>
        </row>
        <row r="192">
          <cell r="A192" t="str">
            <v>Nonhlanhla Mahlangu</v>
          </cell>
          <cell r="B192">
            <v>31</v>
          </cell>
          <cell r="C192">
            <v>1045</v>
          </cell>
        </row>
        <row r="193">
          <cell r="A193" t="str">
            <v>Nonkunkuma Motau</v>
          </cell>
          <cell r="B193">
            <v>18</v>
          </cell>
          <cell r="C193">
            <v>620</v>
          </cell>
        </row>
        <row r="194">
          <cell r="A194" t="str">
            <v>Nozulu Mnguni</v>
          </cell>
          <cell r="B194">
            <v>27</v>
          </cell>
          <cell r="C194">
            <v>933</v>
          </cell>
        </row>
        <row r="195">
          <cell r="A195" t="str">
            <v>Ntokozo Mlangeni</v>
          </cell>
          <cell r="B195">
            <v>18</v>
          </cell>
          <cell r="C195">
            <v>460</v>
          </cell>
        </row>
        <row r="196">
          <cell r="A196" t="str">
            <v>Ntombifuthi Hanyane</v>
          </cell>
          <cell r="B196">
            <v>47</v>
          </cell>
          <cell r="C196">
            <v>1278</v>
          </cell>
        </row>
        <row r="197">
          <cell r="A197" t="str">
            <v>Olga Spogter</v>
          </cell>
          <cell r="B197">
            <v>26</v>
          </cell>
          <cell r="C197">
            <v>445</v>
          </cell>
        </row>
        <row r="198">
          <cell r="A198" t="str">
            <v>Patience Mahlo</v>
          </cell>
          <cell r="B198">
            <v>48</v>
          </cell>
          <cell r="C198">
            <v>1535</v>
          </cell>
        </row>
        <row r="199">
          <cell r="A199" t="str">
            <v>Patience Mjeza</v>
          </cell>
          <cell r="B199">
            <v>22</v>
          </cell>
          <cell r="C199">
            <v>600</v>
          </cell>
        </row>
        <row r="200">
          <cell r="A200" t="str">
            <v>Patrick Khambana</v>
          </cell>
          <cell r="B200">
            <v>12</v>
          </cell>
          <cell r="C200">
            <v>505</v>
          </cell>
        </row>
        <row r="201">
          <cell r="A201" t="str">
            <v>Patrick Tlou</v>
          </cell>
          <cell r="B201">
            <v>23</v>
          </cell>
          <cell r="C201">
            <v>540</v>
          </cell>
        </row>
        <row r="202">
          <cell r="A202" t="str">
            <v>Paul Kind</v>
          </cell>
          <cell r="B202">
            <v>14</v>
          </cell>
          <cell r="C202">
            <v>295</v>
          </cell>
        </row>
        <row r="203">
          <cell r="A203" t="str">
            <v>Paul Swanepoel</v>
          </cell>
          <cell r="B203">
            <v>31</v>
          </cell>
          <cell r="C203">
            <v>999</v>
          </cell>
        </row>
        <row r="204">
          <cell r="A204" t="str">
            <v>Petrus Molokwane</v>
          </cell>
          <cell r="B204">
            <v>21</v>
          </cell>
          <cell r="C204">
            <v>395</v>
          </cell>
        </row>
        <row r="205">
          <cell r="A205" t="str">
            <v>Phindulo Mashau</v>
          </cell>
          <cell r="B205">
            <v>39</v>
          </cell>
          <cell r="C205">
            <v>1250</v>
          </cell>
        </row>
        <row r="206">
          <cell r="A206" t="str">
            <v>Phuti Chokoe</v>
          </cell>
          <cell r="B206">
            <v>11</v>
          </cell>
          <cell r="C206">
            <v>479</v>
          </cell>
        </row>
        <row r="207">
          <cell r="A207" t="str">
            <v>Portia Diale</v>
          </cell>
          <cell r="B207">
            <v>23</v>
          </cell>
          <cell r="C207">
            <v>475</v>
          </cell>
        </row>
        <row r="208">
          <cell r="A208" t="str">
            <v>Provia Phungula</v>
          </cell>
          <cell r="B208">
            <v>37</v>
          </cell>
          <cell r="C208">
            <v>1070</v>
          </cell>
        </row>
        <row r="209">
          <cell r="A209" t="str">
            <v>Pumza Makhalima</v>
          </cell>
          <cell r="B209">
            <v>35</v>
          </cell>
          <cell r="C209">
            <v>690</v>
          </cell>
        </row>
        <row r="210">
          <cell r="A210" t="str">
            <v>Ramatsimele Rachoene</v>
          </cell>
          <cell r="B210">
            <v>28</v>
          </cell>
          <cell r="C210">
            <v>715</v>
          </cell>
        </row>
        <row r="211">
          <cell r="A211" t="str">
            <v>Ramokone Masoga</v>
          </cell>
          <cell r="B211">
            <v>44</v>
          </cell>
          <cell r="C211">
            <v>1170</v>
          </cell>
        </row>
        <row r="212">
          <cell r="A212" t="str">
            <v>Ramona Stickling</v>
          </cell>
          <cell r="B212">
            <v>50</v>
          </cell>
          <cell r="C212">
            <v>1905</v>
          </cell>
        </row>
        <row r="213">
          <cell r="A213" t="str">
            <v>Raoul Van Staden</v>
          </cell>
          <cell r="B213">
            <v>16</v>
          </cell>
          <cell r="C213">
            <v>740</v>
          </cell>
        </row>
        <row r="214">
          <cell r="A214" t="str">
            <v>Refentse Thage</v>
          </cell>
          <cell r="B214">
            <v>20</v>
          </cell>
          <cell r="C214">
            <v>490</v>
          </cell>
        </row>
        <row r="215">
          <cell r="A215" t="str">
            <v>Refilwe Lekala</v>
          </cell>
          <cell r="B215">
            <v>33</v>
          </cell>
          <cell r="C215">
            <v>1070</v>
          </cell>
        </row>
        <row r="216">
          <cell r="A216" t="str">
            <v>Reges Hartley</v>
          </cell>
          <cell r="B216">
            <v>43</v>
          </cell>
          <cell r="C216">
            <v>895</v>
          </cell>
        </row>
        <row r="217">
          <cell r="A217" t="str">
            <v>Rendani Thovheyi</v>
          </cell>
          <cell r="B217">
            <v>10</v>
          </cell>
          <cell r="C217">
            <v>185</v>
          </cell>
        </row>
        <row r="218">
          <cell r="A218" t="str">
            <v>Rene Potgieter</v>
          </cell>
          <cell r="B218">
            <v>8</v>
          </cell>
          <cell r="C218">
            <v>295</v>
          </cell>
        </row>
        <row r="219">
          <cell r="A219" t="str">
            <v>Reshmee Mahabeer</v>
          </cell>
          <cell r="B219">
            <v>24</v>
          </cell>
          <cell r="C219">
            <v>625</v>
          </cell>
        </row>
        <row r="220">
          <cell r="A220" t="str">
            <v>Richard Stumke</v>
          </cell>
          <cell r="B220">
            <v>6</v>
          </cell>
          <cell r="C220">
            <v>150</v>
          </cell>
        </row>
        <row r="221">
          <cell r="A221" t="str">
            <v>Roberto Fourie</v>
          </cell>
          <cell r="B221">
            <v>26</v>
          </cell>
          <cell r="C221">
            <v>900</v>
          </cell>
        </row>
        <row r="222">
          <cell r="A222" t="str">
            <v>Rulique Saayman</v>
          </cell>
          <cell r="B222">
            <v>12</v>
          </cell>
          <cell r="C222">
            <v>480</v>
          </cell>
        </row>
        <row r="223">
          <cell r="A223" t="str">
            <v>Sabelo Mdletshe</v>
          </cell>
          <cell r="B223">
            <v>36</v>
          </cell>
          <cell r="C223">
            <v>795</v>
          </cell>
        </row>
        <row r="224">
          <cell r="A224" t="str">
            <v>Samkelo Jubhele</v>
          </cell>
          <cell r="B224">
            <v>26</v>
          </cell>
          <cell r="C224">
            <v>595</v>
          </cell>
        </row>
        <row r="225">
          <cell r="A225" t="str">
            <v>Samuel Mokonopi</v>
          </cell>
          <cell r="B225">
            <v>20</v>
          </cell>
          <cell r="C225">
            <v>585</v>
          </cell>
        </row>
        <row r="226">
          <cell r="A226" t="str">
            <v>Sandra Moiloa</v>
          </cell>
          <cell r="B226">
            <v>10</v>
          </cell>
          <cell r="C226">
            <v>285</v>
          </cell>
        </row>
        <row r="227">
          <cell r="A227" t="str">
            <v>Sarah Ramashala</v>
          </cell>
          <cell r="B227">
            <v>17</v>
          </cell>
          <cell r="C227">
            <v>320</v>
          </cell>
        </row>
        <row r="228">
          <cell r="A228" t="str">
            <v>Sebotse Komane</v>
          </cell>
          <cell r="B228">
            <v>32</v>
          </cell>
          <cell r="C228">
            <v>915</v>
          </cell>
        </row>
        <row r="229">
          <cell r="A229" t="str">
            <v>Shanice Solomon</v>
          </cell>
          <cell r="B229">
            <v>39</v>
          </cell>
          <cell r="C229">
            <v>1350</v>
          </cell>
        </row>
        <row r="230">
          <cell r="A230" t="str">
            <v>Shaunice Bardien</v>
          </cell>
          <cell r="B230">
            <v>23</v>
          </cell>
          <cell r="C230">
            <v>545</v>
          </cell>
        </row>
        <row r="231">
          <cell r="A231" t="str">
            <v>Shavaughn Marais</v>
          </cell>
          <cell r="B231">
            <v>23</v>
          </cell>
          <cell r="C231">
            <v>790</v>
          </cell>
        </row>
        <row r="232">
          <cell r="A232" t="str">
            <v>Shayna Robb</v>
          </cell>
          <cell r="B232">
            <v>27</v>
          </cell>
          <cell r="C232">
            <v>800</v>
          </cell>
        </row>
        <row r="233">
          <cell r="A233" t="str">
            <v>Shibe Motloutsi</v>
          </cell>
          <cell r="B233">
            <v>29</v>
          </cell>
          <cell r="C233">
            <v>473</v>
          </cell>
        </row>
        <row r="234">
          <cell r="A234" t="str">
            <v>Shimy Phungula</v>
          </cell>
          <cell r="B234">
            <v>23</v>
          </cell>
          <cell r="C234">
            <v>565</v>
          </cell>
        </row>
        <row r="235">
          <cell r="A235" t="str">
            <v>Sibusiso Zwane</v>
          </cell>
          <cell r="B235">
            <v>6</v>
          </cell>
          <cell r="C235">
            <v>150</v>
          </cell>
        </row>
        <row r="236">
          <cell r="A236" t="str">
            <v>Simon Kgomane</v>
          </cell>
          <cell r="B236">
            <v>34</v>
          </cell>
          <cell r="C236">
            <v>880</v>
          </cell>
        </row>
        <row r="237">
          <cell r="A237" t="str">
            <v>Simone Erasmus</v>
          </cell>
          <cell r="B237">
            <v>20</v>
          </cell>
          <cell r="C237">
            <v>635</v>
          </cell>
        </row>
        <row r="238">
          <cell r="A238" t="str">
            <v>Simphiwe Mahlobo</v>
          </cell>
          <cell r="B238">
            <v>33</v>
          </cell>
          <cell r="C238">
            <v>950</v>
          </cell>
        </row>
        <row r="239">
          <cell r="A239" t="str">
            <v>Simphiwe Mashego</v>
          </cell>
          <cell r="B239">
            <v>19</v>
          </cell>
          <cell r="C239">
            <v>713</v>
          </cell>
        </row>
        <row r="240">
          <cell r="A240" t="str">
            <v>Simphiwe Nkabinde</v>
          </cell>
          <cell r="B240">
            <v>31</v>
          </cell>
          <cell r="C240">
            <v>1020</v>
          </cell>
        </row>
        <row r="241">
          <cell r="A241" t="str">
            <v>Sipho Mosotho</v>
          </cell>
          <cell r="B241">
            <v>59</v>
          </cell>
          <cell r="C241">
            <v>1578</v>
          </cell>
        </row>
        <row r="242">
          <cell r="A242" t="str">
            <v>Siphokazi Magalela</v>
          </cell>
          <cell r="B242">
            <v>15</v>
          </cell>
          <cell r="C242">
            <v>470</v>
          </cell>
        </row>
        <row r="243">
          <cell r="A243" t="str">
            <v>Siyabonga Nhlapo</v>
          </cell>
          <cell r="B243">
            <v>17</v>
          </cell>
          <cell r="C243">
            <v>265</v>
          </cell>
        </row>
        <row r="244">
          <cell r="A244" t="str">
            <v>Siyabonga Woji</v>
          </cell>
          <cell r="B244">
            <v>32</v>
          </cell>
          <cell r="C244">
            <v>820</v>
          </cell>
        </row>
        <row r="245">
          <cell r="A245" t="str">
            <v>Sizakele Manzini</v>
          </cell>
          <cell r="B245">
            <v>18</v>
          </cell>
          <cell r="C245">
            <v>530</v>
          </cell>
        </row>
        <row r="246">
          <cell r="A246" t="str">
            <v>Soraya Nagel</v>
          </cell>
          <cell r="B246">
            <v>42</v>
          </cell>
          <cell r="C246">
            <v>1050</v>
          </cell>
        </row>
        <row r="247">
          <cell r="A247" t="str">
            <v>Syrel Murugan</v>
          </cell>
          <cell r="B247">
            <v>50</v>
          </cell>
          <cell r="C247">
            <v>1230</v>
          </cell>
        </row>
        <row r="248">
          <cell r="A248" t="str">
            <v>Tarryn Petersen</v>
          </cell>
          <cell r="B248">
            <v>17</v>
          </cell>
          <cell r="C248">
            <v>525</v>
          </cell>
        </row>
        <row r="249">
          <cell r="A249" t="str">
            <v>Tebogo Madisha</v>
          </cell>
          <cell r="B249">
            <v>30</v>
          </cell>
          <cell r="C249">
            <v>990</v>
          </cell>
        </row>
        <row r="250">
          <cell r="A250" t="str">
            <v>Thabo Sekoma</v>
          </cell>
          <cell r="B250">
            <v>32</v>
          </cell>
          <cell r="C250">
            <v>893</v>
          </cell>
        </row>
        <row r="251">
          <cell r="A251" t="str">
            <v>Thandeka Mahlangu</v>
          </cell>
          <cell r="B251">
            <v>18</v>
          </cell>
          <cell r="C251">
            <v>280</v>
          </cell>
        </row>
        <row r="252">
          <cell r="A252" t="str">
            <v>Thapelo Motale</v>
          </cell>
          <cell r="B252">
            <v>38</v>
          </cell>
          <cell r="C252">
            <v>740</v>
          </cell>
        </row>
        <row r="253">
          <cell r="A253" t="str">
            <v>Thato Matlala</v>
          </cell>
          <cell r="B253">
            <v>29</v>
          </cell>
          <cell r="C253">
            <v>1025</v>
          </cell>
        </row>
        <row r="254">
          <cell r="A254" t="str">
            <v>Thelma Hlagane</v>
          </cell>
          <cell r="B254">
            <v>37</v>
          </cell>
          <cell r="C254">
            <v>1130</v>
          </cell>
        </row>
        <row r="255">
          <cell r="A255" t="str">
            <v>Thelma Maboe</v>
          </cell>
          <cell r="B255">
            <v>29</v>
          </cell>
          <cell r="C255">
            <v>690</v>
          </cell>
        </row>
        <row r="256">
          <cell r="A256" t="str">
            <v>Thelma Tabane</v>
          </cell>
          <cell r="B256">
            <v>18</v>
          </cell>
          <cell r="C256">
            <v>760</v>
          </cell>
        </row>
        <row r="257">
          <cell r="A257" t="str">
            <v>Theo Januarie</v>
          </cell>
          <cell r="B257">
            <v>16</v>
          </cell>
          <cell r="C257">
            <v>375</v>
          </cell>
        </row>
        <row r="258">
          <cell r="A258" t="str">
            <v>Theon Naidoo</v>
          </cell>
          <cell r="B258">
            <v>23</v>
          </cell>
          <cell r="C258">
            <v>828</v>
          </cell>
        </row>
        <row r="259">
          <cell r="A259" t="str">
            <v>Tieneke Zeelie</v>
          </cell>
          <cell r="B259">
            <v>28</v>
          </cell>
          <cell r="C259">
            <v>875</v>
          </cell>
        </row>
        <row r="260">
          <cell r="A260" t="str">
            <v>Tinashe Mlambo</v>
          </cell>
          <cell r="B260">
            <v>3</v>
          </cell>
          <cell r="C260">
            <v>80</v>
          </cell>
        </row>
        <row r="261">
          <cell r="A261" t="str">
            <v>Tshenolo Tau</v>
          </cell>
          <cell r="B261">
            <v>25</v>
          </cell>
          <cell r="C261">
            <v>974</v>
          </cell>
        </row>
        <row r="262">
          <cell r="A262" t="str">
            <v>Tshepo Mokeri</v>
          </cell>
          <cell r="B262">
            <v>45</v>
          </cell>
          <cell r="C262">
            <v>1233</v>
          </cell>
        </row>
        <row r="263">
          <cell r="A263" t="str">
            <v>Tshepo Senona</v>
          </cell>
          <cell r="B263">
            <v>4</v>
          </cell>
          <cell r="C263">
            <v>135</v>
          </cell>
        </row>
        <row r="264">
          <cell r="A264" t="str">
            <v>Tumelo Mchunu</v>
          </cell>
          <cell r="B264">
            <v>54</v>
          </cell>
          <cell r="C264">
            <v>1955</v>
          </cell>
        </row>
        <row r="265">
          <cell r="A265" t="str">
            <v>Tyron Seaman</v>
          </cell>
          <cell r="B265">
            <v>38</v>
          </cell>
          <cell r="C265">
            <v>1455</v>
          </cell>
        </row>
        <row r="266">
          <cell r="A266" t="str">
            <v>Ulrich Klusmann</v>
          </cell>
          <cell r="B266">
            <v>42</v>
          </cell>
          <cell r="C266">
            <v>890</v>
          </cell>
        </row>
        <row r="267">
          <cell r="A267" t="str">
            <v>Valesco Bredenkamp</v>
          </cell>
          <cell r="B267">
            <v>29</v>
          </cell>
          <cell r="C267">
            <v>950</v>
          </cell>
        </row>
        <row r="268">
          <cell r="A268" t="str">
            <v>Vanessa Kleingeld</v>
          </cell>
          <cell r="B268">
            <v>31</v>
          </cell>
          <cell r="C268">
            <v>775</v>
          </cell>
        </row>
        <row r="269">
          <cell r="A269" t="str">
            <v>Veronicca Ditsele</v>
          </cell>
          <cell r="B269">
            <v>36</v>
          </cell>
          <cell r="C269">
            <v>738</v>
          </cell>
        </row>
        <row r="270">
          <cell r="A270" t="str">
            <v>Wallie Ratau</v>
          </cell>
          <cell r="B270">
            <v>26</v>
          </cell>
          <cell r="C270">
            <v>550</v>
          </cell>
        </row>
        <row r="271">
          <cell r="A271" t="str">
            <v>Walter Sifunda</v>
          </cell>
          <cell r="B271">
            <v>22</v>
          </cell>
          <cell r="C271">
            <v>445</v>
          </cell>
        </row>
        <row r="272">
          <cell r="A272" t="str">
            <v>Welheminah Masuku</v>
          </cell>
          <cell r="B272">
            <v>26</v>
          </cell>
          <cell r="C272">
            <v>805</v>
          </cell>
        </row>
        <row r="273">
          <cell r="A273" t="str">
            <v>Willem Levinson</v>
          </cell>
          <cell r="B273">
            <v>13</v>
          </cell>
          <cell r="C273">
            <v>420</v>
          </cell>
        </row>
        <row r="274">
          <cell r="A274" t="str">
            <v>Winny Moremi</v>
          </cell>
          <cell r="B274">
            <v>31</v>
          </cell>
          <cell r="C274">
            <v>845</v>
          </cell>
        </row>
        <row r="275">
          <cell r="A275" t="str">
            <v>Xolile Hlophe</v>
          </cell>
          <cell r="B275">
            <v>1</v>
          </cell>
          <cell r="C275">
            <v>45</v>
          </cell>
        </row>
        <row r="276">
          <cell r="A276" t="str">
            <v>Xolisile Yaka</v>
          </cell>
          <cell r="B276">
            <v>41</v>
          </cell>
          <cell r="C276">
            <v>1015</v>
          </cell>
        </row>
        <row r="277">
          <cell r="A277" t="str">
            <v>Yolandia Oberholzer</v>
          </cell>
          <cell r="B277">
            <v>1</v>
          </cell>
          <cell r="C277">
            <v>45</v>
          </cell>
        </row>
        <row r="278">
          <cell r="A278" t="str">
            <v>Zamangweyo Magwaza</v>
          </cell>
          <cell r="B278">
            <v>4</v>
          </cell>
          <cell r="C278">
            <v>175</v>
          </cell>
        </row>
        <row r="279">
          <cell r="A279" t="str">
            <v>Zanele Gaqazela</v>
          </cell>
          <cell r="B279">
            <v>18</v>
          </cell>
          <cell r="C279">
            <v>410</v>
          </cell>
        </row>
        <row r="280">
          <cell r="A280" t="str">
            <v>Zanele Sikhosana</v>
          </cell>
          <cell r="B280">
            <v>16</v>
          </cell>
          <cell r="C280">
            <v>330</v>
          </cell>
        </row>
        <row r="281">
          <cell r="A281" t="str">
            <v>Grand Total</v>
          </cell>
          <cell r="B281">
            <v>7831</v>
          </cell>
          <cell r="C281">
            <v>223761</v>
          </cell>
        </row>
        <row r="310">
          <cell r="B310">
            <v>8936</v>
          </cell>
        </row>
      </sheetData>
      <sheetData sheetId="4"/>
      <sheetData sheetId="5">
        <row r="1">
          <cell r="A1" t="str">
            <v>Row Labels</v>
          </cell>
          <cell r="B1" t="str">
            <v>Sum of InvoiceQty</v>
          </cell>
          <cell r="C1" t="str">
            <v>Sum of CommPayable</v>
          </cell>
        </row>
        <row r="2">
          <cell r="A2" t="str">
            <v>Abigail Maduray</v>
          </cell>
          <cell r="B2">
            <v>21</v>
          </cell>
          <cell r="C2">
            <v>890</v>
          </cell>
        </row>
        <row r="3">
          <cell r="A3" t="str">
            <v>Adelaide Kgaphola</v>
          </cell>
          <cell r="B3">
            <v>36</v>
          </cell>
          <cell r="C3">
            <v>1175</v>
          </cell>
        </row>
        <row r="4">
          <cell r="A4" t="str">
            <v>Bandile Makeleni</v>
          </cell>
          <cell r="B4">
            <v>33</v>
          </cell>
          <cell r="C4">
            <v>925</v>
          </cell>
        </row>
        <row r="5">
          <cell r="A5" t="str">
            <v>Caroline Weston</v>
          </cell>
          <cell r="B5">
            <v>5</v>
          </cell>
          <cell r="C5">
            <v>140</v>
          </cell>
        </row>
        <row r="6">
          <cell r="A6" t="str">
            <v>Degrecious Mooketsi</v>
          </cell>
          <cell r="B6">
            <v>32</v>
          </cell>
          <cell r="C6">
            <v>1037</v>
          </cell>
        </row>
        <row r="7">
          <cell r="A7" t="str">
            <v>Del-Monique Bagley</v>
          </cell>
          <cell r="B7">
            <v>22</v>
          </cell>
          <cell r="C7">
            <v>800</v>
          </cell>
        </row>
        <row r="8">
          <cell r="A8" t="str">
            <v>Dimakatso Msiza</v>
          </cell>
          <cell r="B8">
            <v>42</v>
          </cell>
          <cell r="C8">
            <v>1315</v>
          </cell>
        </row>
        <row r="9">
          <cell r="A9" t="str">
            <v>Ditsheko Mafoleka</v>
          </cell>
          <cell r="B9">
            <v>33</v>
          </cell>
          <cell r="C9">
            <v>1160</v>
          </cell>
        </row>
        <row r="10">
          <cell r="A10" t="str">
            <v>Enestina Mabule</v>
          </cell>
          <cell r="B10">
            <v>11</v>
          </cell>
          <cell r="C10">
            <v>505</v>
          </cell>
        </row>
        <row r="11">
          <cell r="A11" t="str">
            <v>Ethan Bond</v>
          </cell>
          <cell r="B11">
            <v>41</v>
          </cell>
          <cell r="C11">
            <v>1415</v>
          </cell>
        </row>
        <row r="12">
          <cell r="A12" t="str">
            <v>Ferdrika Kgope</v>
          </cell>
          <cell r="B12">
            <v>40</v>
          </cell>
          <cell r="C12">
            <v>1405</v>
          </cell>
        </row>
        <row r="13">
          <cell r="A13" t="str">
            <v>Hazel Mafokoane</v>
          </cell>
          <cell r="B13">
            <v>1</v>
          </cell>
          <cell r="C13">
            <v>45</v>
          </cell>
        </row>
        <row r="14">
          <cell r="A14" t="str">
            <v>Ian Froneman</v>
          </cell>
          <cell r="B14">
            <v>6</v>
          </cell>
          <cell r="C14">
            <v>360</v>
          </cell>
        </row>
        <row r="15">
          <cell r="A15" t="str">
            <v>Ishmael Tlhasi</v>
          </cell>
          <cell r="B15">
            <v>6</v>
          </cell>
          <cell r="C15">
            <v>240</v>
          </cell>
        </row>
        <row r="16">
          <cell r="A16" t="str">
            <v>John Tyson</v>
          </cell>
          <cell r="B16">
            <v>18</v>
          </cell>
          <cell r="C16">
            <v>740</v>
          </cell>
        </row>
        <row r="17">
          <cell r="A17" t="str">
            <v>Jonathan Ramnanun</v>
          </cell>
          <cell r="B17">
            <v>11</v>
          </cell>
          <cell r="C17">
            <v>710</v>
          </cell>
        </row>
        <row r="18">
          <cell r="A18" t="str">
            <v>Karina Coetzee</v>
          </cell>
          <cell r="B18">
            <v>6</v>
          </cell>
          <cell r="C18">
            <v>340</v>
          </cell>
        </row>
        <row r="19">
          <cell r="A19" t="str">
            <v>Kevin Mbele</v>
          </cell>
          <cell r="B19">
            <v>23</v>
          </cell>
          <cell r="C19">
            <v>860</v>
          </cell>
        </row>
        <row r="20">
          <cell r="A20" t="str">
            <v>Koketso Mankge</v>
          </cell>
          <cell r="B20">
            <v>16</v>
          </cell>
          <cell r="C20">
            <v>650</v>
          </cell>
        </row>
        <row r="21">
          <cell r="A21" t="str">
            <v>Lena Mohlamonyane</v>
          </cell>
          <cell r="B21">
            <v>13</v>
          </cell>
          <cell r="C21">
            <v>510</v>
          </cell>
        </row>
        <row r="22">
          <cell r="A22" t="str">
            <v>Lerato Mashego</v>
          </cell>
          <cell r="B22">
            <v>21</v>
          </cell>
          <cell r="C22">
            <v>565</v>
          </cell>
        </row>
        <row r="23">
          <cell r="A23" t="str">
            <v>Lerato Moroka</v>
          </cell>
          <cell r="B23">
            <v>43</v>
          </cell>
          <cell r="C23">
            <v>1610</v>
          </cell>
        </row>
        <row r="24">
          <cell r="A24" t="str">
            <v>Lindokuhle Nkosi</v>
          </cell>
          <cell r="B24">
            <v>25</v>
          </cell>
          <cell r="C24">
            <v>965</v>
          </cell>
        </row>
        <row r="25">
          <cell r="A25" t="str">
            <v>Luyanda Mathiso</v>
          </cell>
          <cell r="B25">
            <v>18</v>
          </cell>
          <cell r="C25">
            <v>590</v>
          </cell>
        </row>
        <row r="26">
          <cell r="A26" t="str">
            <v>Malose Mothabela</v>
          </cell>
          <cell r="B26">
            <v>28</v>
          </cell>
          <cell r="C26">
            <v>830</v>
          </cell>
        </row>
        <row r="27">
          <cell r="A27" t="str">
            <v>Maria Jansen</v>
          </cell>
          <cell r="B27">
            <v>3</v>
          </cell>
          <cell r="C27">
            <v>105</v>
          </cell>
        </row>
        <row r="28">
          <cell r="A28" t="str">
            <v>Marlena Resmat</v>
          </cell>
          <cell r="B28">
            <v>41</v>
          </cell>
          <cell r="C28">
            <v>1490</v>
          </cell>
        </row>
        <row r="29">
          <cell r="A29" t="str">
            <v>Martha Venter</v>
          </cell>
          <cell r="B29">
            <v>1</v>
          </cell>
          <cell r="C29">
            <v>15</v>
          </cell>
        </row>
        <row r="30">
          <cell r="A30" t="str">
            <v>Mary-Lee Buys</v>
          </cell>
          <cell r="B30">
            <v>26</v>
          </cell>
          <cell r="C30">
            <v>880</v>
          </cell>
        </row>
        <row r="31">
          <cell r="A31" t="str">
            <v>Mlibo Mini</v>
          </cell>
          <cell r="B31">
            <v>33</v>
          </cell>
          <cell r="C31">
            <v>1085</v>
          </cell>
        </row>
        <row r="32">
          <cell r="A32" t="str">
            <v>Msesi Mosikidi</v>
          </cell>
          <cell r="B32">
            <v>31</v>
          </cell>
          <cell r="C32">
            <v>825</v>
          </cell>
        </row>
        <row r="33">
          <cell r="A33" t="str">
            <v>Nevia Ratlou</v>
          </cell>
          <cell r="B33">
            <v>35</v>
          </cell>
          <cell r="C33">
            <v>1095</v>
          </cell>
        </row>
        <row r="34">
          <cell r="A34" t="str">
            <v>Nombulelo Pondo</v>
          </cell>
          <cell r="B34">
            <v>33</v>
          </cell>
          <cell r="C34">
            <v>1190</v>
          </cell>
        </row>
        <row r="35">
          <cell r="A35" t="str">
            <v>Ntsika Mbekeni</v>
          </cell>
          <cell r="B35">
            <v>43</v>
          </cell>
          <cell r="C35">
            <v>1325</v>
          </cell>
        </row>
        <row r="36">
          <cell r="A36" t="str">
            <v>Odirile Bokaba</v>
          </cell>
          <cell r="B36">
            <v>38</v>
          </cell>
          <cell r="C36">
            <v>1260</v>
          </cell>
        </row>
        <row r="37">
          <cell r="A37" t="str">
            <v>Phumela Toso</v>
          </cell>
          <cell r="B37">
            <v>27</v>
          </cell>
          <cell r="C37">
            <v>975</v>
          </cell>
        </row>
        <row r="38">
          <cell r="A38" t="str">
            <v>Presley Maboya</v>
          </cell>
          <cell r="B38">
            <v>11</v>
          </cell>
          <cell r="C38">
            <v>350</v>
          </cell>
        </row>
        <row r="39">
          <cell r="A39" t="str">
            <v>Rayhaan Sally</v>
          </cell>
          <cell r="B39">
            <v>8</v>
          </cell>
          <cell r="C39">
            <v>340</v>
          </cell>
        </row>
        <row r="40">
          <cell r="A40" t="str">
            <v>Reaobaka Motsuenyane</v>
          </cell>
          <cell r="B40">
            <v>32</v>
          </cell>
          <cell r="C40">
            <v>1041.5</v>
          </cell>
        </row>
        <row r="41">
          <cell r="A41" t="str">
            <v>Richard Monkwe</v>
          </cell>
          <cell r="B41">
            <v>20</v>
          </cell>
          <cell r="C41">
            <v>615</v>
          </cell>
        </row>
        <row r="42">
          <cell r="A42" t="str">
            <v>Richard Stumke</v>
          </cell>
          <cell r="B42">
            <v>1</v>
          </cell>
          <cell r="C42">
            <v>25</v>
          </cell>
        </row>
        <row r="43">
          <cell r="A43" t="str">
            <v>Shanna Britt</v>
          </cell>
          <cell r="B43">
            <v>7</v>
          </cell>
          <cell r="C43">
            <v>255</v>
          </cell>
        </row>
        <row r="44">
          <cell r="A44" t="str">
            <v>Tebello Ramalata</v>
          </cell>
          <cell r="B44">
            <v>23</v>
          </cell>
          <cell r="C44">
            <v>715</v>
          </cell>
        </row>
        <row r="45">
          <cell r="A45" t="str">
            <v>Teniel Caldeira</v>
          </cell>
          <cell r="B45">
            <v>34</v>
          </cell>
          <cell r="C45">
            <v>1075</v>
          </cell>
        </row>
        <row r="46">
          <cell r="A46" t="str">
            <v>Thembinkozi Cele</v>
          </cell>
          <cell r="B46">
            <v>34</v>
          </cell>
          <cell r="C46">
            <v>1165</v>
          </cell>
        </row>
        <row r="47">
          <cell r="A47" t="str">
            <v>Xolile Hlophe</v>
          </cell>
          <cell r="B47">
            <v>73</v>
          </cell>
          <cell r="C47">
            <v>2375</v>
          </cell>
        </row>
        <row r="48">
          <cell r="A48" t="str">
            <v>(blank)</v>
          </cell>
        </row>
        <row r="49">
          <cell r="A49" t="str">
            <v>Grand Total</v>
          </cell>
          <cell r="B49">
            <v>1105</v>
          </cell>
          <cell r="C49">
            <v>37983.5</v>
          </cell>
        </row>
      </sheetData>
      <sheetData sheetId="6"/>
      <sheetData sheetId="7"/>
      <sheetData sheetId="8">
        <row r="1">
          <cell r="A1" t="str">
            <v>Row Labels</v>
          </cell>
          <cell r="B1" t="str">
            <v>Sum of InvoiceQty</v>
          </cell>
          <cell r="C1" t="str">
            <v>Sum of CommPayable</v>
          </cell>
        </row>
        <row r="2">
          <cell r="A2" t="str">
            <v>Aaron Masinga</v>
          </cell>
          <cell r="B2">
            <v>7</v>
          </cell>
          <cell r="C2">
            <v>154.172</v>
          </cell>
        </row>
        <row r="3">
          <cell r="A3" t="str">
            <v>Abegail Booysen</v>
          </cell>
          <cell r="B3">
            <v>15</v>
          </cell>
          <cell r="C3">
            <v>281.853</v>
          </cell>
        </row>
        <row r="4">
          <cell r="A4" t="str">
            <v>Abegail Truter</v>
          </cell>
          <cell r="B4">
            <v>14</v>
          </cell>
          <cell r="C4">
            <v>227.996</v>
          </cell>
        </row>
        <row r="5">
          <cell r="A5" t="str">
            <v>Adelina Mofokeng</v>
          </cell>
          <cell r="B5">
            <v>12</v>
          </cell>
          <cell r="C5">
            <v>263.303</v>
          </cell>
        </row>
        <row r="6">
          <cell r="A6" t="str">
            <v>Adriaan Strauss</v>
          </cell>
          <cell r="B6">
            <v>15</v>
          </cell>
          <cell r="C6">
            <v>296.954</v>
          </cell>
        </row>
        <row r="7">
          <cell r="A7" t="str">
            <v>Alida Van Den Berg</v>
          </cell>
          <cell r="B7">
            <v>10</v>
          </cell>
          <cell r="C7">
            <v>166.954</v>
          </cell>
        </row>
        <row r="8">
          <cell r="A8" t="str">
            <v>Alina Cebekhulu</v>
          </cell>
          <cell r="B8">
            <v>15</v>
          </cell>
          <cell r="C8">
            <v>266.522</v>
          </cell>
        </row>
        <row r="9">
          <cell r="A9" t="str">
            <v>Alvin Ngema</v>
          </cell>
          <cell r="B9">
            <v>7</v>
          </cell>
          <cell r="C9">
            <v>108.087</v>
          </cell>
        </row>
        <row r="10">
          <cell r="A10" t="str">
            <v>Amore Mkwanazi</v>
          </cell>
          <cell r="B10">
            <v>11</v>
          </cell>
          <cell r="C10">
            <v>251.303</v>
          </cell>
        </row>
        <row r="11">
          <cell r="A11" t="str">
            <v>Amukelani Makhubele</v>
          </cell>
          <cell r="B11">
            <v>8</v>
          </cell>
          <cell r="C11">
            <v>131.477</v>
          </cell>
        </row>
        <row r="12">
          <cell r="A12" t="str">
            <v>Angela Reyneke</v>
          </cell>
          <cell r="B12">
            <v>31</v>
          </cell>
          <cell r="C12">
            <v>623.384</v>
          </cell>
        </row>
        <row r="13">
          <cell r="A13" t="str">
            <v>Ann Erasmus</v>
          </cell>
          <cell r="B13">
            <v>44</v>
          </cell>
          <cell r="C13">
            <v>923.123999999999</v>
          </cell>
        </row>
        <row r="14">
          <cell r="A14" t="str">
            <v>Anne-Marie Strauss</v>
          </cell>
          <cell r="B14">
            <v>11</v>
          </cell>
          <cell r="C14">
            <v>272.957</v>
          </cell>
        </row>
        <row r="15">
          <cell r="A15" t="str">
            <v>Annerine Rossouw</v>
          </cell>
          <cell r="B15">
            <v>31</v>
          </cell>
          <cell r="C15">
            <v>701.258</v>
          </cell>
        </row>
        <row r="16">
          <cell r="A16" t="str">
            <v>Arleze Flynn</v>
          </cell>
          <cell r="B16">
            <v>10</v>
          </cell>
          <cell r="C16">
            <v>217.392</v>
          </cell>
        </row>
        <row r="17">
          <cell r="A17" t="str">
            <v>Asanda Tengwa</v>
          </cell>
          <cell r="B17">
            <v>24</v>
          </cell>
          <cell r="C17">
            <v>462.261</v>
          </cell>
        </row>
        <row r="18">
          <cell r="A18" t="str">
            <v>Ashley Adonis</v>
          </cell>
          <cell r="B18">
            <v>17</v>
          </cell>
          <cell r="C18">
            <v>372.957</v>
          </cell>
        </row>
        <row r="19">
          <cell r="A19" t="str">
            <v>Ashley Prinsloo</v>
          </cell>
          <cell r="B19">
            <v>10</v>
          </cell>
          <cell r="C19">
            <v>199.129</v>
          </cell>
        </row>
        <row r="20">
          <cell r="A20" t="str">
            <v>Awelani Radamba</v>
          </cell>
          <cell r="B20">
            <v>18</v>
          </cell>
          <cell r="C20">
            <v>274.085</v>
          </cell>
        </row>
        <row r="21">
          <cell r="A21" t="str">
            <v>Ayanda Buthelezi</v>
          </cell>
          <cell r="B21">
            <v>9</v>
          </cell>
          <cell r="C21">
            <v>180.955</v>
          </cell>
        </row>
        <row r="22">
          <cell r="A22" t="str">
            <v>Bathini Mnguni</v>
          </cell>
          <cell r="B22">
            <v>4</v>
          </cell>
          <cell r="C22">
            <v>77.913</v>
          </cell>
        </row>
        <row r="23">
          <cell r="A23" t="str">
            <v>Belinda Lombard</v>
          </cell>
          <cell r="B23">
            <v>1</v>
          </cell>
          <cell r="C23">
            <v>17.304</v>
          </cell>
        </row>
        <row r="24">
          <cell r="A24" t="str">
            <v>Benton Maila</v>
          </cell>
          <cell r="B24">
            <v>37</v>
          </cell>
          <cell r="C24">
            <v>743.736</v>
          </cell>
        </row>
        <row r="25">
          <cell r="A25" t="str">
            <v>Benzile Mokoena</v>
          </cell>
          <cell r="B25">
            <v>1</v>
          </cell>
          <cell r="C25">
            <v>17.304</v>
          </cell>
        </row>
        <row r="26">
          <cell r="A26" t="str">
            <v>Bianca Oosthuizen</v>
          </cell>
          <cell r="B26">
            <v>9</v>
          </cell>
          <cell r="C26">
            <v>152.26</v>
          </cell>
        </row>
        <row r="27">
          <cell r="A27" t="str">
            <v>Blessed Mahlangu</v>
          </cell>
          <cell r="B27">
            <v>37</v>
          </cell>
          <cell r="C27">
            <v>713.302</v>
          </cell>
        </row>
        <row r="28">
          <cell r="A28" t="str">
            <v>Boitshoko Mosiane</v>
          </cell>
          <cell r="B28">
            <v>19</v>
          </cell>
          <cell r="C28">
            <v>404.263</v>
          </cell>
        </row>
        <row r="29">
          <cell r="A29" t="str">
            <v>Botsile Sedumedi</v>
          </cell>
          <cell r="B29">
            <v>5</v>
          </cell>
          <cell r="C29">
            <v>135.218</v>
          </cell>
        </row>
        <row r="30">
          <cell r="A30" t="str">
            <v>Brenda Tsholoba</v>
          </cell>
          <cell r="B30">
            <v>22</v>
          </cell>
          <cell r="C30">
            <v>523.303</v>
          </cell>
        </row>
        <row r="31">
          <cell r="A31" t="str">
            <v>Busisiwe January-Langa</v>
          </cell>
          <cell r="B31">
            <v>16</v>
          </cell>
          <cell r="C31">
            <v>302.954</v>
          </cell>
        </row>
        <row r="32">
          <cell r="A32" t="str">
            <v>Busisiwe Zulu</v>
          </cell>
          <cell r="B32">
            <v>4</v>
          </cell>
          <cell r="C32">
            <v>61.392</v>
          </cell>
        </row>
        <row r="33">
          <cell r="A33" t="str">
            <v>Candice Beni</v>
          </cell>
          <cell r="B33">
            <v>8</v>
          </cell>
          <cell r="C33">
            <v>131.129</v>
          </cell>
        </row>
        <row r="34">
          <cell r="A34" t="str">
            <v>Carel Coetzee</v>
          </cell>
          <cell r="B34">
            <v>26</v>
          </cell>
          <cell r="C34">
            <v>446.433</v>
          </cell>
        </row>
        <row r="35">
          <cell r="A35" t="str">
            <v>Caroline Berrington</v>
          </cell>
          <cell r="B35">
            <v>12</v>
          </cell>
          <cell r="C35">
            <v>207.648</v>
          </cell>
        </row>
        <row r="36">
          <cell r="A36" t="str">
            <v>Caroline Mosopa</v>
          </cell>
          <cell r="B36">
            <v>26</v>
          </cell>
          <cell r="C36">
            <v>655.153</v>
          </cell>
        </row>
        <row r="37">
          <cell r="A37" t="str">
            <v>Catherine Matsebula</v>
          </cell>
          <cell r="B37">
            <v>30</v>
          </cell>
          <cell r="C37">
            <v>546.084</v>
          </cell>
        </row>
        <row r="38">
          <cell r="A38" t="str">
            <v>Chantelle Posthumus</v>
          </cell>
          <cell r="B38">
            <v>5</v>
          </cell>
          <cell r="C38">
            <v>77.825</v>
          </cell>
        </row>
        <row r="39">
          <cell r="A39" t="str">
            <v>Charlene Mabenge</v>
          </cell>
          <cell r="B39">
            <v>8</v>
          </cell>
          <cell r="C39">
            <v>147.129</v>
          </cell>
        </row>
        <row r="40">
          <cell r="A40" t="str">
            <v>Charmaine le Roux</v>
          </cell>
          <cell r="B40">
            <v>29</v>
          </cell>
          <cell r="C40">
            <v>545.3</v>
          </cell>
        </row>
        <row r="41">
          <cell r="A41" t="str">
            <v>Charne Dias</v>
          </cell>
          <cell r="B41">
            <v>17</v>
          </cell>
          <cell r="C41">
            <v>326.344</v>
          </cell>
        </row>
        <row r="42">
          <cell r="A42" t="str">
            <v>Cherise Venter</v>
          </cell>
          <cell r="B42">
            <v>48</v>
          </cell>
          <cell r="C42">
            <v>1179.301</v>
          </cell>
        </row>
        <row r="43">
          <cell r="A43" t="str">
            <v>Christell Dippenaar</v>
          </cell>
          <cell r="B43">
            <v>20</v>
          </cell>
          <cell r="C43">
            <v>322.694</v>
          </cell>
        </row>
        <row r="44">
          <cell r="A44" t="str">
            <v>Christiaan Heydenreich</v>
          </cell>
          <cell r="B44">
            <v>2</v>
          </cell>
          <cell r="C44">
            <v>34.608</v>
          </cell>
        </row>
        <row r="45">
          <cell r="A45" t="str">
            <v>Christiaan Stander</v>
          </cell>
          <cell r="B45">
            <v>24</v>
          </cell>
          <cell r="C45">
            <v>614.436</v>
          </cell>
        </row>
        <row r="46">
          <cell r="A46" t="str">
            <v>Christo Venter</v>
          </cell>
          <cell r="B46">
            <v>16</v>
          </cell>
          <cell r="C46">
            <v>304.694</v>
          </cell>
        </row>
        <row r="47">
          <cell r="A47" t="str">
            <v>Claudette Bain</v>
          </cell>
          <cell r="B47">
            <v>31</v>
          </cell>
          <cell r="C47">
            <v>739.915</v>
          </cell>
        </row>
        <row r="48">
          <cell r="A48" t="str">
            <v>Clinton Koen</v>
          </cell>
          <cell r="B48">
            <v>17</v>
          </cell>
          <cell r="C48">
            <v>328.954</v>
          </cell>
        </row>
        <row r="49">
          <cell r="A49" t="str">
            <v>Colleen Algoo</v>
          </cell>
          <cell r="B49">
            <v>10</v>
          </cell>
          <cell r="C49">
            <v>202.608</v>
          </cell>
        </row>
        <row r="50">
          <cell r="A50" t="str">
            <v>Cornelius Boshoff</v>
          </cell>
          <cell r="B50">
            <v>21</v>
          </cell>
          <cell r="C50">
            <v>504.259</v>
          </cell>
        </row>
        <row r="51">
          <cell r="A51" t="str">
            <v>Courtney Smart</v>
          </cell>
          <cell r="B51">
            <v>17</v>
          </cell>
          <cell r="C51">
            <v>381.997</v>
          </cell>
        </row>
        <row r="52">
          <cell r="A52" t="str">
            <v>David Hills</v>
          </cell>
          <cell r="B52">
            <v>28</v>
          </cell>
          <cell r="C52">
            <v>634.083</v>
          </cell>
        </row>
        <row r="53">
          <cell r="A53" t="str">
            <v>Deangilo Coleridge</v>
          </cell>
          <cell r="B53">
            <v>15</v>
          </cell>
          <cell r="C53">
            <v>423.043</v>
          </cell>
        </row>
        <row r="54">
          <cell r="A54" t="str">
            <v>Debra Phungo</v>
          </cell>
          <cell r="B54">
            <v>2</v>
          </cell>
          <cell r="C54">
            <v>47.652</v>
          </cell>
        </row>
        <row r="55">
          <cell r="A55" t="str">
            <v>Diego Abdul</v>
          </cell>
          <cell r="B55">
            <v>24</v>
          </cell>
          <cell r="C55">
            <v>440.522</v>
          </cell>
        </row>
        <row r="56">
          <cell r="A56" t="str">
            <v>Dipuo Hlagala</v>
          </cell>
          <cell r="B56">
            <v>1</v>
          </cell>
          <cell r="C56">
            <v>19.043</v>
          </cell>
        </row>
        <row r="57">
          <cell r="A57" t="str">
            <v>Donna Moatse</v>
          </cell>
          <cell r="B57">
            <v>16</v>
          </cell>
          <cell r="C57">
            <v>294.257</v>
          </cell>
        </row>
        <row r="58">
          <cell r="A58" t="str">
            <v>Dudu Nyakwe</v>
          </cell>
          <cell r="B58">
            <v>14</v>
          </cell>
          <cell r="C58">
            <v>174.088</v>
          </cell>
        </row>
        <row r="59">
          <cell r="A59" t="str">
            <v>Duduzile January</v>
          </cell>
          <cell r="B59">
            <v>5</v>
          </cell>
          <cell r="C59">
            <v>86.52</v>
          </cell>
        </row>
        <row r="60">
          <cell r="A60" t="str">
            <v>Eddy Morgan</v>
          </cell>
          <cell r="B60">
            <v>15</v>
          </cell>
          <cell r="C60">
            <v>322.695</v>
          </cell>
        </row>
        <row r="61">
          <cell r="A61" t="str">
            <v>Edith Motsuenyane</v>
          </cell>
          <cell r="B61">
            <v>41</v>
          </cell>
          <cell r="C61">
            <v>907.739</v>
          </cell>
        </row>
        <row r="62">
          <cell r="A62" t="str">
            <v>Elisa Matube</v>
          </cell>
          <cell r="B62">
            <v>28</v>
          </cell>
          <cell r="C62">
            <v>667.999</v>
          </cell>
        </row>
        <row r="63">
          <cell r="A63" t="str">
            <v>Emile Van Niekerk</v>
          </cell>
          <cell r="B63">
            <v>16</v>
          </cell>
          <cell r="C63">
            <v>411.65</v>
          </cell>
        </row>
        <row r="64">
          <cell r="A64" t="str">
            <v>Erik Jansen</v>
          </cell>
          <cell r="B64">
            <v>73</v>
          </cell>
          <cell r="C64">
            <v>1570.687</v>
          </cell>
        </row>
        <row r="65">
          <cell r="A65" t="str">
            <v>Ethan Garland</v>
          </cell>
          <cell r="B65">
            <v>12</v>
          </cell>
          <cell r="C65">
            <v>253.738</v>
          </cell>
        </row>
        <row r="66">
          <cell r="A66" t="str">
            <v>Eugene van Rooyen</v>
          </cell>
          <cell r="B66">
            <v>21</v>
          </cell>
          <cell r="C66">
            <v>548.609</v>
          </cell>
        </row>
        <row r="67">
          <cell r="A67" t="str">
            <v>Evelyn Lamola</v>
          </cell>
          <cell r="B67">
            <v>13</v>
          </cell>
          <cell r="C67">
            <v>355.391</v>
          </cell>
        </row>
        <row r="68">
          <cell r="A68" t="str">
            <v>Evelyn Mosopa</v>
          </cell>
          <cell r="B68">
            <v>19</v>
          </cell>
          <cell r="C68">
            <v>504.043</v>
          </cell>
        </row>
        <row r="69">
          <cell r="A69" t="str">
            <v>Fabina Mutasa</v>
          </cell>
          <cell r="B69">
            <v>1</v>
          </cell>
          <cell r="C69">
            <v>37.304</v>
          </cell>
        </row>
        <row r="70">
          <cell r="A70" t="str">
            <v>Faith Mathibe</v>
          </cell>
          <cell r="B70">
            <v>24</v>
          </cell>
          <cell r="C70">
            <v>441.913</v>
          </cell>
        </row>
        <row r="71">
          <cell r="A71" t="str">
            <v>Filecia Vaaltyn</v>
          </cell>
          <cell r="B71">
            <v>19</v>
          </cell>
          <cell r="C71">
            <v>414.893</v>
          </cell>
        </row>
        <row r="72">
          <cell r="A72" t="str">
            <v>Firoz Myers</v>
          </cell>
          <cell r="B72">
            <v>21</v>
          </cell>
          <cell r="C72">
            <v>486.868</v>
          </cell>
        </row>
        <row r="73">
          <cell r="A73" t="str">
            <v>Francina Gama</v>
          </cell>
          <cell r="B73">
            <v>26</v>
          </cell>
          <cell r="C73">
            <v>651.432</v>
          </cell>
        </row>
        <row r="74">
          <cell r="A74" t="str">
            <v>Gaontebale Motsielwa</v>
          </cell>
          <cell r="B74">
            <v>9</v>
          </cell>
          <cell r="C74">
            <v>152.261</v>
          </cell>
        </row>
        <row r="75">
          <cell r="A75" t="str">
            <v>Gavin Smith</v>
          </cell>
          <cell r="B75">
            <v>16</v>
          </cell>
          <cell r="C75">
            <v>400.433</v>
          </cell>
        </row>
        <row r="76">
          <cell r="A76" t="str">
            <v>Given Khanya</v>
          </cell>
          <cell r="B76">
            <v>17</v>
          </cell>
          <cell r="C76">
            <v>364.783</v>
          </cell>
        </row>
        <row r="77">
          <cell r="A77" t="str">
            <v>Gloria Molala</v>
          </cell>
          <cell r="B77">
            <v>6</v>
          </cell>
          <cell r="C77">
            <v>121.216</v>
          </cell>
        </row>
        <row r="78">
          <cell r="A78" t="str">
            <v>Harold Strauss</v>
          </cell>
          <cell r="B78">
            <v>4</v>
          </cell>
          <cell r="C78">
            <v>76.173</v>
          </cell>
        </row>
        <row r="79">
          <cell r="A79" t="str">
            <v>Hlulani Nhuvunga</v>
          </cell>
          <cell r="B79">
            <v>10</v>
          </cell>
          <cell r="C79">
            <v>118.522</v>
          </cell>
        </row>
        <row r="80">
          <cell r="A80" t="str">
            <v>Itumeleng Lehloenya</v>
          </cell>
          <cell r="B80">
            <v>8</v>
          </cell>
          <cell r="C80">
            <v>134.088</v>
          </cell>
        </row>
        <row r="81">
          <cell r="A81" t="str">
            <v>Itumeleng Moshalalebana</v>
          </cell>
          <cell r="B81">
            <v>21</v>
          </cell>
          <cell r="C81">
            <v>501.65</v>
          </cell>
        </row>
        <row r="82">
          <cell r="A82" t="str">
            <v>Ivan Modimola</v>
          </cell>
          <cell r="B82">
            <v>15</v>
          </cell>
          <cell r="C82">
            <v>282.171</v>
          </cell>
        </row>
        <row r="83">
          <cell r="A83" t="str">
            <v>Jacob Seretlo</v>
          </cell>
          <cell r="B83">
            <v>29</v>
          </cell>
          <cell r="C83">
            <v>696.121</v>
          </cell>
        </row>
        <row r="84">
          <cell r="A84" t="str">
            <v>Jamielah Enos</v>
          </cell>
          <cell r="B84">
            <v>5</v>
          </cell>
          <cell r="C84">
            <v>82.173</v>
          </cell>
        </row>
        <row r="85">
          <cell r="A85" t="str">
            <v>Janepher Makombe</v>
          </cell>
          <cell r="B85">
            <v>7</v>
          </cell>
          <cell r="C85">
            <v>101.654</v>
          </cell>
        </row>
        <row r="86">
          <cell r="A86" t="str">
            <v>Jayceree Jenniker</v>
          </cell>
          <cell r="B86">
            <v>20</v>
          </cell>
          <cell r="C86">
            <v>359.625</v>
          </cell>
        </row>
        <row r="87">
          <cell r="A87" t="str">
            <v>Jean Damon</v>
          </cell>
          <cell r="B87">
            <v>42</v>
          </cell>
          <cell r="C87">
            <v>1026.208</v>
          </cell>
        </row>
        <row r="88">
          <cell r="A88" t="str">
            <v>Jeremiah Shakwane</v>
          </cell>
          <cell r="B88">
            <v>23</v>
          </cell>
          <cell r="C88">
            <v>647.566</v>
          </cell>
        </row>
        <row r="89">
          <cell r="A89" t="str">
            <v>Jessica Visagie</v>
          </cell>
          <cell r="B89">
            <v>28</v>
          </cell>
          <cell r="C89">
            <v>663.65</v>
          </cell>
        </row>
        <row r="90">
          <cell r="A90" t="str">
            <v>Jesternovia Uddin</v>
          </cell>
          <cell r="B90">
            <v>10</v>
          </cell>
          <cell r="C90">
            <v>206.088</v>
          </cell>
        </row>
        <row r="91">
          <cell r="A91" t="str">
            <v>Johannes Kutumela</v>
          </cell>
          <cell r="B91">
            <v>14</v>
          </cell>
          <cell r="C91">
            <v>302.26</v>
          </cell>
        </row>
        <row r="92">
          <cell r="A92" t="str">
            <v>Jondray Solomons</v>
          </cell>
          <cell r="B92">
            <v>12</v>
          </cell>
          <cell r="C92">
            <v>281.565</v>
          </cell>
        </row>
        <row r="93">
          <cell r="A93" t="str">
            <v>Josaine Pannels</v>
          </cell>
          <cell r="B93">
            <v>30</v>
          </cell>
          <cell r="C93">
            <v>711.302</v>
          </cell>
        </row>
        <row r="94">
          <cell r="A94" t="str">
            <v>Joseph Manikus</v>
          </cell>
          <cell r="B94">
            <v>9</v>
          </cell>
          <cell r="C94">
            <v>186.346</v>
          </cell>
        </row>
        <row r="95">
          <cell r="A95" t="str">
            <v>Joseph Nkoane</v>
          </cell>
          <cell r="B95">
            <v>8</v>
          </cell>
          <cell r="C95">
            <v>155.911</v>
          </cell>
        </row>
        <row r="96">
          <cell r="A96" t="str">
            <v>Joy Barnabas</v>
          </cell>
          <cell r="B96">
            <v>8</v>
          </cell>
          <cell r="C96">
            <v>184.522</v>
          </cell>
        </row>
        <row r="97">
          <cell r="A97" t="str">
            <v>Juan Bester</v>
          </cell>
          <cell r="B97">
            <v>19</v>
          </cell>
          <cell r="C97">
            <v>376.604</v>
          </cell>
        </row>
        <row r="98">
          <cell r="A98" t="str">
            <v>Julia Norris</v>
          </cell>
          <cell r="B98">
            <v>4</v>
          </cell>
          <cell r="C98">
            <v>92.696</v>
          </cell>
        </row>
        <row r="99">
          <cell r="A99" t="str">
            <v>Kagiso Mabethe</v>
          </cell>
          <cell r="B99">
            <v>16</v>
          </cell>
          <cell r="C99">
            <v>276.519</v>
          </cell>
        </row>
        <row r="100">
          <cell r="A100" t="str">
            <v>Kagiso Shakwane</v>
          </cell>
          <cell r="B100">
            <v>2</v>
          </cell>
          <cell r="C100">
            <v>34.696</v>
          </cell>
        </row>
        <row r="101">
          <cell r="A101" t="str">
            <v>Kamogelo Molubi</v>
          </cell>
          <cell r="B101">
            <v>31</v>
          </cell>
          <cell r="C101">
            <v>788.605</v>
          </cell>
        </row>
        <row r="102">
          <cell r="A102" t="str">
            <v>Karabo Kanyane</v>
          </cell>
          <cell r="B102">
            <v>19</v>
          </cell>
          <cell r="C102">
            <v>387.042</v>
          </cell>
        </row>
        <row r="103">
          <cell r="A103" t="str">
            <v>Karina Coetzee</v>
          </cell>
          <cell r="B103">
            <v>1</v>
          </cell>
          <cell r="C103">
            <v>8.609</v>
          </cell>
        </row>
        <row r="104">
          <cell r="A104" t="str">
            <v>Katlego Mbhalati</v>
          </cell>
          <cell r="B104">
            <v>25</v>
          </cell>
          <cell r="C104">
            <v>531.762</v>
          </cell>
        </row>
        <row r="105">
          <cell r="A105" t="str">
            <v>Katleho Mabogwane</v>
          </cell>
          <cell r="B105">
            <v>9</v>
          </cell>
          <cell r="C105">
            <v>186.173</v>
          </cell>
        </row>
        <row r="106">
          <cell r="A106" t="str">
            <v>kealeboga sando</v>
          </cell>
          <cell r="B106">
            <v>9</v>
          </cell>
          <cell r="C106">
            <v>193.128</v>
          </cell>
        </row>
        <row r="107">
          <cell r="A107" t="str">
            <v>Kedibone Bhengu</v>
          </cell>
          <cell r="B107">
            <v>7</v>
          </cell>
          <cell r="C107">
            <v>138.52</v>
          </cell>
        </row>
        <row r="108">
          <cell r="A108" t="str">
            <v>Kekeletso Khitsane</v>
          </cell>
          <cell r="B108">
            <v>34</v>
          </cell>
          <cell r="C108">
            <v>800.519</v>
          </cell>
        </row>
        <row r="109">
          <cell r="A109" t="str">
            <v>Keolebile Mmoke</v>
          </cell>
          <cell r="B109">
            <v>29</v>
          </cell>
          <cell r="C109">
            <v>690.521</v>
          </cell>
        </row>
        <row r="110">
          <cell r="A110" t="str">
            <v>Kgomotso Matlalane</v>
          </cell>
          <cell r="B110">
            <v>22</v>
          </cell>
          <cell r="C110">
            <v>493.738</v>
          </cell>
        </row>
        <row r="111">
          <cell r="A111" t="str">
            <v>Khanyisa Marhule</v>
          </cell>
          <cell r="B111">
            <v>14</v>
          </cell>
          <cell r="C111">
            <v>228.407</v>
          </cell>
        </row>
        <row r="112">
          <cell r="A112" t="str">
            <v>Khotso Gama</v>
          </cell>
          <cell r="B112">
            <v>24</v>
          </cell>
          <cell r="C112">
            <v>397.591</v>
          </cell>
        </row>
        <row r="113">
          <cell r="A113" t="str">
            <v>Kiresh Tilakram</v>
          </cell>
          <cell r="B113">
            <v>3</v>
          </cell>
          <cell r="C113">
            <v>51.912</v>
          </cell>
        </row>
        <row r="114">
          <cell r="A114" t="str">
            <v>Koketso Kabeng</v>
          </cell>
          <cell r="B114">
            <v>21</v>
          </cell>
          <cell r="C114">
            <v>508.815</v>
          </cell>
        </row>
        <row r="115">
          <cell r="A115" t="str">
            <v>Kyle Johnson</v>
          </cell>
          <cell r="B115">
            <v>43</v>
          </cell>
          <cell r="C115">
            <v>857.993</v>
          </cell>
        </row>
        <row r="116">
          <cell r="A116" t="str">
            <v>Lacia Brown</v>
          </cell>
          <cell r="B116">
            <v>10</v>
          </cell>
          <cell r="C116">
            <v>233.912</v>
          </cell>
        </row>
        <row r="117">
          <cell r="A117" t="str">
            <v>Lebogang Kgongoana</v>
          </cell>
          <cell r="B117">
            <v>18</v>
          </cell>
          <cell r="C117">
            <v>377.563</v>
          </cell>
        </row>
        <row r="118">
          <cell r="A118" t="str">
            <v>Lebogang Mphokane</v>
          </cell>
          <cell r="B118">
            <v>53</v>
          </cell>
          <cell r="C118">
            <v>1252.402</v>
          </cell>
        </row>
        <row r="119">
          <cell r="A119" t="str">
            <v>Lebogang Phalatse</v>
          </cell>
          <cell r="B119">
            <v>14</v>
          </cell>
          <cell r="C119">
            <v>317.912</v>
          </cell>
        </row>
        <row r="120">
          <cell r="A120" t="str">
            <v>Lehlogonolo Mashigo</v>
          </cell>
          <cell r="B120">
            <v>23</v>
          </cell>
          <cell r="C120">
            <v>446.693</v>
          </cell>
        </row>
        <row r="121">
          <cell r="A121" t="str">
            <v>Lerato Marema</v>
          </cell>
          <cell r="B121">
            <v>28</v>
          </cell>
          <cell r="C121">
            <v>651.48</v>
          </cell>
        </row>
        <row r="122">
          <cell r="A122" t="str">
            <v>Lerato Masilo</v>
          </cell>
          <cell r="B122">
            <v>8</v>
          </cell>
          <cell r="C122">
            <v>130.607</v>
          </cell>
        </row>
        <row r="123">
          <cell r="A123" t="str">
            <v>Lerato Molala</v>
          </cell>
          <cell r="B123">
            <v>29</v>
          </cell>
          <cell r="C123">
            <v>580.255</v>
          </cell>
        </row>
        <row r="124">
          <cell r="A124" t="str">
            <v>Lethabo Sebakelwang</v>
          </cell>
          <cell r="B124">
            <v>44</v>
          </cell>
          <cell r="C124">
            <v>1081.388</v>
          </cell>
        </row>
        <row r="125">
          <cell r="A125" t="str">
            <v>Lillian Pienaar</v>
          </cell>
          <cell r="B125">
            <v>11</v>
          </cell>
          <cell r="C125">
            <v>177.305</v>
          </cell>
        </row>
        <row r="126">
          <cell r="A126" t="str">
            <v>Linda Bathembu</v>
          </cell>
          <cell r="B126">
            <v>21</v>
          </cell>
          <cell r="C126">
            <v>376.432</v>
          </cell>
        </row>
        <row r="127">
          <cell r="A127" t="str">
            <v>Lindiwe Hute</v>
          </cell>
          <cell r="B127">
            <v>6</v>
          </cell>
          <cell r="C127">
            <v>112.607</v>
          </cell>
        </row>
        <row r="128">
          <cell r="A128" t="str">
            <v>Lo-Ammi Van der Merwe</v>
          </cell>
          <cell r="B128">
            <v>33</v>
          </cell>
          <cell r="C128">
            <v>741.475</v>
          </cell>
        </row>
        <row r="129">
          <cell r="A129" t="str">
            <v>Louise De Kock</v>
          </cell>
          <cell r="B129">
            <v>7</v>
          </cell>
          <cell r="C129">
            <v>134.173</v>
          </cell>
        </row>
        <row r="130">
          <cell r="A130" t="str">
            <v>Lucky Mbokotwane</v>
          </cell>
          <cell r="B130">
            <v>23</v>
          </cell>
          <cell r="C130">
            <v>441.475</v>
          </cell>
        </row>
        <row r="131">
          <cell r="A131" t="str">
            <v>Lucky Mnguni</v>
          </cell>
          <cell r="B131">
            <v>37</v>
          </cell>
          <cell r="C131">
            <v>1003.77</v>
          </cell>
        </row>
        <row r="132">
          <cell r="A132" t="str">
            <v>Lutendo Ramaja</v>
          </cell>
          <cell r="B132">
            <v>25</v>
          </cell>
          <cell r="C132">
            <v>651.739</v>
          </cell>
        </row>
        <row r="133">
          <cell r="A133" t="str">
            <v>Luwayne Du Toit</v>
          </cell>
          <cell r="B133">
            <v>40</v>
          </cell>
          <cell r="C133">
            <v>877.382</v>
          </cell>
        </row>
        <row r="134">
          <cell r="A134" t="str">
            <v>Mapaseka Moloi</v>
          </cell>
          <cell r="B134">
            <v>17</v>
          </cell>
          <cell r="C134">
            <v>418.174</v>
          </cell>
        </row>
        <row r="135">
          <cell r="A135" t="str">
            <v>Mapebane Moetanalo</v>
          </cell>
          <cell r="B135">
            <v>25</v>
          </cell>
          <cell r="C135">
            <v>435.998</v>
          </cell>
        </row>
        <row r="136">
          <cell r="A136" t="str">
            <v>Maria Jansen</v>
          </cell>
          <cell r="B136">
            <v>67</v>
          </cell>
          <cell r="C136">
            <v>1701.068</v>
          </cell>
        </row>
        <row r="137">
          <cell r="A137" t="str">
            <v>Maria Maluleke</v>
          </cell>
          <cell r="B137">
            <v>8</v>
          </cell>
          <cell r="C137">
            <v>151.478</v>
          </cell>
        </row>
        <row r="138">
          <cell r="A138" t="str">
            <v>Maria Mathee</v>
          </cell>
          <cell r="B138">
            <v>7</v>
          </cell>
          <cell r="C138">
            <v>128.087</v>
          </cell>
        </row>
        <row r="139">
          <cell r="A139" t="str">
            <v>Maria Matlala</v>
          </cell>
          <cell r="B139">
            <v>27</v>
          </cell>
          <cell r="C139">
            <v>555.038</v>
          </cell>
        </row>
        <row r="140">
          <cell r="A140" t="str">
            <v>Maria Ndlovu</v>
          </cell>
          <cell r="B140">
            <v>25</v>
          </cell>
          <cell r="C140">
            <v>599.564</v>
          </cell>
        </row>
        <row r="141">
          <cell r="A141" t="str">
            <v>Maribane Vundla</v>
          </cell>
          <cell r="B141">
            <v>6</v>
          </cell>
          <cell r="C141">
            <v>103.824</v>
          </cell>
        </row>
        <row r="142">
          <cell r="A142" t="str">
            <v>Marieta Masiu</v>
          </cell>
          <cell r="B142">
            <v>18</v>
          </cell>
          <cell r="C142">
            <v>300.695</v>
          </cell>
        </row>
        <row r="143">
          <cell r="A143" t="str">
            <v>Marinet Levinson</v>
          </cell>
          <cell r="B143">
            <v>7</v>
          </cell>
          <cell r="C143">
            <v>155.912</v>
          </cell>
        </row>
        <row r="144">
          <cell r="A144" t="str">
            <v>Marlon Fredericks</v>
          </cell>
          <cell r="B144">
            <v>18</v>
          </cell>
          <cell r="C144">
            <v>368.87</v>
          </cell>
        </row>
        <row r="145">
          <cell r="A145" t="str">
            <v>Martha Mashikinya</v>
          </cell>
          <cell r="B145">
            <v>12</v>
          </cell>
          <cell r="C145">
            <v>198.087</v>
          </cell>
        </row>
        <row r="146">
          <cell r="A146" t="str">
            <v>Martha Venter</v>
          </cell>
          <cell r="B146">
            <v>41</v>
          </cell>
          <cell r="C146">
            <v>882.521</v>
          </cell>
        </row>
        <row r="147">
          <cell r="A147" t="str">
            <v>Mary Ndebele</v>
          </cell>
          <cell r="B147">
            <v>8</v>
          </cell>
          <cell r="C147">
            <v>153.22</v>
          </cell>
        </row>
        <row r="148">
          <cell r="A148" t="str">
            <v>Mary-Anne Snyman</v>
          </cell>
          <cell r="B148">
            <v>7</v>
          </cell>
          <cell r="C148">
            <v>136.781</v>
          </cell>
        </row>
        <row r="149">
          <cell r="A149" t="str">
            <v>Maureen Sigudo</v>
          </cell>
          <cell r="B149">
            <v>11</v>
          </cell>
          <cell r="C149">
            <v>230.87</v>
          </cell>
        </row>
        <row r="150">
          <cell r="A150" t="str">
            <v>Mbali Mtetwa</v>
          </cell>
          <cell r="B150">
            <v>19</v>
          </cell>
          <cell r="C150">
            <v>411.389</v>
          </cell>
        </row>
        <row r="151">
          <cell r="A151" t="str">
            <v>Melany Kensley</v>
          </cell>
          <cell r="B151">
            <v>14</v>
          </cell>
          <cell r="C151">
            <v>259.648</v>
          </cell>
        </row>
        <row r="152">
          <cell r="A152" t="str">
            <v>Mercy Risiba</v>
          </cell>
          <cell r="B152">
            <v>22</v>
          </cell>
          <cell r="C152">
            <v>525.912</v>
          </cell>
        </row>
        <row r="153">
          <cell r="A153" t="str">
            <v>Merglin Pillay</v>
          </cell>
          <cell r="B153">
            <v>21</v>
          </cell>
          <cell r="C153">
            <v>520.869</v>
          </cell>
        </row>
        <row r="154">
          <cell r="A154" t="str">
            <v>Mfiki Mthimkulu</v>
          </cell>
          <cell r="B154">
            <v>21</v>
          </cell>
          <cell r="C154">
            <v>474.697</v>
          </cell>
        </row>
        <row r="155">
          <cell r="A155" t="str">
            <v>Michaella Roman</v>
          </cell>
          <cell r="B155">
            <v>3</v>
          </cell>
          <cell r="C155">
            <v>44.957</v>
          </cell>
        </row>
        <row r="156">
          <cell r="A156" t="str">
            <v>Michelle Pelser</v>
          </cell>
          <cell r="B156">
            <v>9</v>
          </cell>
          <cell r="C156">
            <v>195.736</v>
          </cell>
        </row>
        <row r="157">
          <cell r="A157" t="str">
            <v>Mikateko Mkhabele</v>
          </cell>
          <cell r="B157">
            <v>8</v>
          </cell>
          <cell r="C157">
            <v>167.999</v>
          </cell>
        </row>
        <row r="158">
          <cell r="A158" t="str">
            <v>Mmatsatsi Motloutsi</v>
          </cell>
          <cell r="B158">
            <v>27</v>
          </cell>
          <cell r="C158">
            <v>479.474</v>
          </cell>
        </row>
        <row r="159">
          <cell r="A159" t="str">
            <v>Moagabo Rashopola</v>
          </cell>
          <cell r="B159">
            <v>11</v>
          </cell>
          <cell r="C159">
            <v>183.389</v>
          </cell>
        </row>
        <row r="160">
          <cell r="A160" t="str">
            <v>Mogakabane Mogoba</v>
          </cell>
          <cell r="B160">
            <v>25</v>
          </cell>
          <cell r="C160">
            <v>555.215</v>
          </cell>
        </row>
        <row r="161">
          <cell r="A161" t="str">
            <v>Mogamat Davids</v>
          </cell>
          <cell r="B161">
            <v>68</v>
          </cell>
          <cell r="C161">
            <v>1595.478</v>
          </cell>
        </row>
        <row r="162">
          <cell r="A162" t="str">
            <v>Molagodi Makhurane</v>
          </cell>
          <cell r="B162">
            <v>36</v>
          </cell>
          <cell r="C162">
            <v>635.65</v>
          </cell>
        </row>
        <row r="163">
          <cell r="A163" t="str">
            <v>Motatanyane Nkoane</v>
          </cell>
          <cell r="B163">
            <v>9</v>
          </cell>
          <cell r="C163">
            <v>178.347</v>
          </cell>
        </row>
        <row r="164">
          <cell r="A164" t="str">
            <v>Motlalepule Mahlangu</v>
          </cell>
          <cell r="B164">
            <v>35</v>
          </cell>
          <cell r="C164">
            <v>746.519</v>
          </cell>
        </row>
        <row r="165">
          <cell r="A165" t="str">
            <v>Motseki Seretlo</v>
          </cell>
          <cell r="B165">
            <v>2</v>
          </cell>
          <cell r="C165">
            <v>56.348</v>
          </cell>
        </row>
        <row r="166">
          <cell r="A166" t="str">
            <v>Motshwari Mogale</v>
          </cell>
          <cell r="B166">
            <v>14</v>
          </cell>
          <cell r="C166">
            <v>229.215</v>
          </cell>
        </row>
        <row r="167">
          <cell r="A167" t="str">
            <v>Mpho Kulu</v>
          </cell>
          <cell r="B167">
            <v>8</v>
          </cell>
          <cell r="C167">
            <v>238.435</v>
          </cell>
        </row>
        <row r="168">
          <cell r="A168" t="str">
            <v>Mpho Mokonyane</v>
          </cell>
          <cell r="B168">
            <v>6</v>
          </cell>
          <cell r="C168">
            <v>197.74</v>
          </cell>
        </row>
        <row r="169">
          <cell r="A169" t="str">
            <v>MPHO MOLOPA</v>
          </cell>
          <cell r="B169">
            <v>26</v>
          </cell>
          <cell r="C169">
            <v>583.479</v>
          </cell>
        </row>
        <row r="170">
          <cell r="A170" t="str">
            <v>Mpho Tsunke</v>
          </cell>
          <cell r="B170">
            <v>22</v>
          </cell>
          <cell r="C170">
            <v>491.128</v>
          </cell>
        </row>
        <row r="171">
          <cell r="A171" t="str">
            <v>Musa Nkuna</v>
          </cell>
          <cell r="B171">
            <v>2</v>
          </cell>
          <cell r="C171">
            <v>47.652</v>
          </cell>
        </row>
        <row r="172">
          <cell r="A172" t="str">
            <v>Nathan Brady</v>
          </cell>
          <cell r="B172">
            <v>14</v>
          </cell>
          <cell r="C172">
            <v>268.349</v>
          </cell>
        </row>
        <row r="173">
          <cell r="A173" t="str">
            <v>Neo Ditlhake</v>
          </cell>
          <cell r="B173">
            <v>23</v>
          </cell>
          <cell r="C173">
            <v>554.52</v>
          </cell>
        </row>
        <row r="174">
          <cell r="A174" t="str">
            <v>Nick Motebele</v>
          </cell>
          <cell r="B174">
            <v>18</v>
          </cell>
          <cell r="C174">
            <v>335.912</v>
          </cell>
        </row>
        <row r="175">
          <cell r="A175" t="str">
            <v>Nicko Teunissen</v>
          </cell>
          <cell r="B175">
            <v>13</v>
          </cell>
          <cell r="C175">
            <v>248.432</v>
          </cell>
        </row>
        <row r="176">
          <cell r="A176" t="str">
            <v>Nicole Baron</v>
          </cell>
          <cell r="B176">
            <v>12</v>
          </cell>
          <cell r="C176">
            <v>257.215</v>
          </cell>
        </row>
        <row r="177">
          <cell r="A177" t="str">
            <v>Nicolette Gewers</v>
          </cell>
          <cell r="B177">
            <v>4</v>
          </cell>
          <cell r="C177">
            <v>58.783</v>
          </cell>
        </row>
        <row r="178">
          <cell r="A178" t="str">
            <v>Nikita Hariparsad</v>
          </cell>
          <cell r="B178">
            <v>33</v>
          </cell>
          <cell r="C178">
            <v>605.474</v>
          </cell>
        </row>
        <row r="179">
          <cell r="A179" t="str">
            <v>Nireshni Maharaj</v>
          </cell>
          <cell r="B179">
            <v>23</v>
          </cell>
          <cell r="C179">
            <v>417.998</v>
          </cell>
        </row>
        <row r="180">
          <cell r="A180" t="str">
            <v>Nkemiso Radebe</v>
          </cell>
          <cell r="B180">
            <v>42</v>
          </cell>
          <cell r="C180">
            <v>979.473</v>
          </cell>
        </row>
        <row r="181">
          <cell r="A181" t="str">
            <v>Nokuthula Mngadi</v>
          </cell>
          <cell r="B181">
            <v>6</v>
          </cell>
          <cell r="C181">
            <v>99.477</v>
          </cell>
        </row>
        <row r="182">
          <cell r="A182" t="str">
            <v>Nomsa Malatji</v>
          </cell>
          <cell r="B182">
            <v>25</v>
          </cell>
          <cell r="C182">
            <v>600.435</v>
          </cell>
        </row>
        <row r="183">
          <cell r="A183" t="str">
            <v>Nomthandazo Shabalala</v>
          </cell>
          <cell r="B183">
            <v>21</v>
          </cell>
          <cell r="C183">
            <v>511.217</v>
          </cell>
        </row>
        <row r="184">
          <cell r="A184" t="str">
            <v>Nonhlanhla Mabuza</v>
          </cell>
          <cell r="B184">
            <v>14</v>
          </cell>
          <cell r="C184">
            <v>325.737</v>
          </cell>
        </row>
        <row r="185">
          <cell r="A185" t="str">
            <v>Nonhlanhla Mahlangu</v>
          </cell>
          <cell r="B185">
            <v>46</v>
          </cell>
          <cell r="C185">
            <v>1056</v>
          </cell>
        </row>
        <row r="186">
          <cell r="A186" t="str">
            <v>Nonkunkuma Motau</v>
          </cell>
          <cell r="B186">
            <v>15</v>
          </cell>
          <cell r="C186">
            <v>301.3</v>
          </cell>
        </row>
        <row r="187">
          <cell r="A187" t="str">
            <v>Nozulu Mnguni</v>
          </cell>
          <cell r="B187">
            <v>19</v>
          </cell>
          <cell r="C187">
            <v>475.74</v>
          </cell>
        </row>
        <row r="188">
          <cell r="A188" t="str">
            <v>Ntokozo Mlangeni</v>
          </cell>
          <cell r="B188">
            <v>46</v>
          </cell>
          <cell r="C188">
            <v>1222.648</v>
          </cell>
        </row>
        <row r="189">
          <cell r="A189" t="str">
            <v>Ntombifuthi Hanyane</v>
          </cell>
          <cell r="B189">
            <v>20</v>
          </cell>
          <cell r="C189">
            <v>399.998</v>
          </cell>
        </row>
        <row r="190">
          <cell r="A190" t="str">
            <v>Olga Spogter</v>
          </cell>
          <cell r="B190">
            <v>4</v>
          </cell>
          <cell r="C190">
            <v>71.825</v>
          </cell>
        </row>
        <row r="191">
          <cell r="A191" t="str">
            <v>Patience Mahlo</v>
          </cell>
          <cell r="B191">
            <v>31</v>
          </cell>
          <cell r="C191">
            <v>645.126</v>
          </cell>
        </row>
        <row r="192">
          <cell r="A192" t="str">
            <v>Patience Mjeza</v>
          </cell>
          <cell r="B192">
            <v>6</v>
          </cell>
          <cell r="C192">
            <v>114.783</v>
          </cell>
        </row>
        <row r="193">
          <cell r="A193" t="str">
            <v>Patrick Khambana</v>
          </cell>
          <cell r="B193">
            <v>17</v>
          </cell>
          <cell r="C193">
            <v>341.128</v>
          </cell>
        </row>
        <row r="194">
          <cell r="A194" t="str">
            <v>Patrick Tlou</v>
          </cell>
          <cell r="B194">
            <v>8</v>
          </cell>
          <cell r="C194">
            <v>134.086</v>
          </cell>
        </row>
        <row r="195">
          <cell r="A195" t="str">
            <v>Paul Kind</v>
          </cell>
          <cell r="B195">
            <v>3</v>
          </cell>
          <cell r="C195">
            <v>56.348</v>
          </cell>
        </row>
        <row r="196">
          <cell r="A196" t="str">
            <v>Paul Swanepoel</v>
          </cell>
          <cell r="B196">
            <v>3</v>
          </cell>
          <cell r="C196">
            <v>121.478</v>
          </cell>
        </row>
        <row r="197">
          <cell r="A197" t="str">
            <v>Petrus Molokwane</v>
          </cell>
          <cell r="B197">
            <v>17</v>
          </cell>
          <cell r="C197">
            <v>311.564</v>
          </cell>
        </row>
        <row r="198">
          <cell r="A198" t="str">
            <v>Phindulo Mashau</v>
          </cell>
          <cell r="B198">
            <v>28</v>
          </cell>
          <cell r="C198">
            <v>656.033</v>
          </cell>
        </row>
        <row r="199">
          <cell r="A199" t="str">
            <v>Phuti Chokoe</v>
          </cell>
          <cell r="B199">
            <v>14</v>
          </cell>
          <cell r="C199">
            <v>324</v>
          </cell>
        </row>
        <row r="200">
          <cell r="A200" t="str">
            <v>Portia Diale</v>
          </cell>
          <cell r="B200">
            <v>23</v>
          </cell>
          <cell r="C200">
            <v>469.302</v>
          </cell>
        </row>
        <row r="201">
          <cell r="A201" t="str">
            <v>Provia Phungula</v>
          </cell>
          <cell r="B201">
            <v>46</v>
          </cell>
          <cell r="C201">
            <v>981.214</v>
          </cell>
        </row>
        <row r="202">
          <cell r="A202" t="str">
            <v>Pumza Makhalima</v>
          </cell>
          <cell r="B202">
            <v>18</v>
          </cell>
          <cell r="C202">
            <v>365.218</v>
          </cell>
        </row>
        <row r="203">
          <cell r="A203" t="str">
            <v>Ramatsimele Rachoene</v>
          </cell>
          <cell r="B203">
            <v>17</v>
          </cell>
          <cell r="C203">
            <v>381.999</v>
          </cell>
        </row>
        <row r="204">
          <cell r="A204" t="str">
            <v>Ramokone Masoga</v>
          </cell>
          <cell r="B204">
            <v>53</v>
          </cell>
          <cell r="C204">
            <v>1144.079</v>
          </cell>
        </row>
        <row r="205">
          <cell r="A205" t="str">
            <v>Ramona Stickling</v>
          </cell>
          <cell r="B205">
            <v>42</v>
          </cell>
          <cell r="C205">
            <v>863.113</v>
          </cell>
        </row>
        <row r="206">
          <cell r="A206" t="str">
            <v>Raoul Van Staden</v>
          </cell>
          <cell r="B206">
            <v>8</v>
          </cell>
          <cell r="C206">
            <v>192.347</v>
          </cell>
        </row>
        <row r="207">
          <cell r="A207" t="str">
            <v>Refentse Thage</v>
          </cell>
          <cell r="B207">
            <v>4</v>
          </cell>
          <cell r="C207">
            <v>121.392</v>
          </cell>
        </row>
        <row r="208">
          <cell r="A208" t="str">
            <v>Refilwe Lekala</v>
          </cell>
          <cell r="B208">
            <v>13</v>
          </cell>
          <cell r="C208">
            <v>344.086</v>
          </cell>
        </row>
        <row r="209">
          <cell r="A209" t="str">
            <v>Reges Hartley</v>
          </cell>
          <cell r="B209">
            <v>31</v>
          </cell>
          <cell r="C209">
            <v>661.649</v>
          </cell>
        </row>
        <row r="210">
          <cell r="A210" t="str">
            <v>Rendani Thovheyi</v>
          </cell>
          <cell r="B210">
            <v>2</v>
          </cell>
          <cell r="C210">
            <v>30.261</v>
          </cell>
        </row>
        <row r="211">
          <cell r="A211" t="str">
            <v>Rene Potgieter</v>
          </cell>
          <cell r="B211">
            <v>7</v>
          </cell>
          <cell r="C211">
            <v>155.043</v>
          </cell>
        </row>
        <row r="212">
          <cell r="A212" t="str">
            <v>Reshmee Mahabeer</v>
          </cell>
          <cell r="B212">
            <v>17</v>
          </cell>
          <cell r="C212">
            <v>321.65</v>
          </cell>
        </row>
        <row r="213">
          <cell r="A213" t="str">
            <v>Roberto Fourie</v>
          </cell>
          <cell r="B213">
            <v>26</v>
          </cell>
          <cell r="C213">
            <v>566.431</v>
          </cell>
        </row>
        <row r="214">
          <cell r="A214" t="str">
            <v>Rulique Saayman</v>
          </cell>
          <cell r="B214">
            <v>7</v>
          </cell>
          <cell r="C214">
            <v>195.043</v>
          </cell>
        </row>
        <row r="215">
          <cell r="A215" t="str">
            <v>Sabelo Mdletshe</v>
          </cell>
          <cell r="B215">
            <v>10</v>
          </cell>
          <cell r="C215">
            <v>173.043</v>
          </cell>
        </row>
        <row r="216">
          <cell r="A216" t="str">
            <v>Samkelo Jubhele</v>
          </cell>
          <cell r="B216">
            <v>17</v>
          </cell>
          <cell r="C216">
            <v>302.61</v>
          </cell>
        </row>
        <row r="217">
          <cell r="A217" t="str">
            <v>Samuel Mokonopi</v>
          </cell>
          <cell r="B217">
            <v>13</v>
          </cell>
          <cell r="C217">
            <v>192.089</v>
          </cell>
        </row>
        <row r="218">
          <cell r="A218" t="str">
            <v>Sandra Moiloa</v>
          </cell>
          <cell r="B218">
            <v>6</v>
          </cell>
          <cell r="C218">
            <v>125.565</v>
          </cell>
        </row>
        <row r="219">
          <cell r="A219" t="str">
            <v>Sarah Ramashala</v>
          </cell>
          <cell r="B219">
            <v>15</v>
          </cell>
          <cell r="C219">
            <v>333.477</v>
          </cell>
        </row>
        <row r="220">
          <cell r="A220" t="str">
            <v>Sebotse Komane</v>
          </cell>
          <cell r="B220">
            <v>24</v>
          </cell>
          <cell r="C220">
            <v>527.131</v>
          </cell>
        </row>
        <row r="221">
          <cell r="A221" t="str">
            <v>Shanice Solomon</v>
          </cell>
          <cell r="B221">
            <v>21</v>
          </cell>
          <cell r="C221">
            <v>466.086</v>
          </cell>
        </row>
        <row r="222">
          <cell r="A222" t="str">
            <v>Shaunice Bardien</v>
          </cell>
          <cell r="B222">
            <v>12</v>
          </cell>
          <cell r="C222">
            <v>269.391</v>
          </cell>
        </row>
        <row r="223">
          <cell r="A223" t="str">
            <v>Shavaughn Marais</v>
          </cell>
          <cell r="B223">
            <v>15</v>
          </cell>
          <cell r="C223">
            <v>303.04</v>
          </cell>
        </row>
        <row r="224">
          <cell r="A224" t="str">
            <v>Shayna Robb</v>
          </cell>
          <cell r="B224">
            <v>20</v>
          </cell>
          <cell r="C224">
            <v>466.954</v>
          </cell>
        </row>
        <row r="225">
          <cell r="A225" t="str">
            <v>Shibe Motloutsi</v>
          </cell>
          <cell r="B225">
            <v>20</v>
          </cell>
          <cell r="C225">
            <v>290.434</v>
          </cell>
        </row>
        <row r="226">
          <cell r="A226" t="str">
            <v>Shimy Phungula</v>
          </cell>
          <cell r="B226">
            <v>14</v>
          </cell>
          <cell r="C226">
            <v>326.609</v>
          </cell>
        </row>
        <row r="227">
          <cell r="A227" t="str">
            <v>Sibusiso Zwane</v>
          </cell>
          <cell r="B227">
            <v>3</v>
          </cell>
          <cell r="C227">
            <v>57.13</v>
          </cell>
        </row>
        <row r="228">
          <cell r="A228" t="str">
            <v>Simon Kgomane</v>
          </cell>
          <cell r="B228">
            <v>17</v>
          </cell>
          <cell r="C228">
            <v>328.955</v>
          </cell>
        </row>
        <row r="229">
          <cell r="A229" t="str">
            <v>Simone Erasmus</v>
          </cell>
          <cell r="B229">
            <v>20</v>
          </cell>
          <cell r="C229">
            <v>413.909</v>
          </cell>
        </row>
        <row r="230">
          <cell r="A230" t="str">
            <v>Simphiwe Mahlobo</v>
          </cell>
          <cell r="B230">
            <v>52</v>
          </cell>
          <cell r="C230">
            <v>1230.256</v>
          </cell>
        </row>
        <row r="231">
          <cell r="A231" t="str">
            <v>Simphiwe Mashego</v>
          </cell>
          <cell r="B231">
            <v>13</v>
          </cell>
          <cell r="C231">
            <v>359.74</v>
          </cell>
        </row>
        <row r="232">
          <cell r="A232" t="str">
            <v>Simphiwe Nkabinde</v>
          </cell>
          <cell r="B232">
            <v>17</v>
          </cell>
          <cell r="C232">
            <v>421.998</v>
          </cell>
        </row>
        <row r="233">
          <cell r="A233" t="str">
            <v>Sipho Mosotho</v>
          </cell>
          <cell r="B233">
            <v>17</v>
          </cell>
          <cell r="C233">
            <v>324.605</v>
          </cell>
        </row>
        <row r="234">
          <cell r="A234" t="str">
            <v>Siphokazi Magalela</v>
          </cell>
          <cell r="B234">
            <v>8</v>
          </cell>
          <cell r="C234">
            <v>135.478</v>
          </cell>
        </row>
        <row r="235">
          <cell r="A235" t="str">
            <v>Siyabonga Nhlapo</v>
          </cell>
          <cell r="B235">
            <v>16</v>
          </cell>
          <cell r="C235">
            <v>336.87</v>
          </cell>
        </row>
        <row r="236">
          <cell r="A236" t="str">
            <v>Siyabonga Woji</v>
          </cell>
          <cell r="B236">
            <v>9</v>
          </cell>
          <cell r="C236">
            <v>138.348</v>
          </cell>
        </row>
        <row r="237">
          <cell r="A237" t="str">
            <v>Sizakele Manzini</v>
          </cell>
          <cell r="B237">
            <v>6</v>
          </cell>
          <cell r="C237">
            <v>96.869</v>
          </cell>
        </row>
        <row r="238">
          <cell r="A238" t="str">
            <v>Soraya Nagel</v>
          </cell>
          <cell r="B238">
            <v>8</v>
          </cell>
          <cell r="C238">
            <v>95.131</v>
          </cell>
        </row>
        <row r="239">
          <cell r="A239" t="str">
            <v>Syrel Murugan</v>
          </cell>
          <cell r="B239">
            <v>12</v>
          </cell>
          <cell r="C239">
            <v>242.432</v>
          </cell>
        </row>
        <row r="240">
          <cell r="A240" t="str">
            <v>Tarryn Petersen</v>
          </cell>
          <cell r="B240">
            <v>9</v>
          </cell>
          <cell r="C240">
            <v>155.737</v>
          </cell>
        </row>
        <row r="241">
          <cell r="A241" t="str">
            <v>Tebogo Madisha</v>
          </cell>
          <cell r="B241">
            <v>27</v>
          </cell>
          <cell r="C241">
            <v>579.389</v>
          </cell>
        </row>
        <row r="242">
          <cell r="A242" t="str">
            <v>Thabo Sekoma</v>
          </cell>
          <cell r="B242">
            <v>4</v>
          </cell>
          <cell r="C242">
            <v>57.913</v>
          </cell>
        </row>
        <row r="243">
          <cell r="A243" t="str">
            <v>Thandeka Mahlangu</v>
          </cell>
          <cell r="B243">
            <v>6</v>
          </cell>
          <cell r="C243">
            <v>90.782</v>
          </cell>
        </row>
        <row r="244">
          <cell r="A244" t="str">
            <v>Thapelo Motale</v>
          </cell>
          <cell r="B244">
            <v>28</v>
          </cell>
          <cell r="C244">
            <v>552.344</v>
          </cell>
        </row>
        <row r="245">
          <cell r="A245" t="str">
            <v>Thato Matlala</v>
          </cell>
          <cell r="B245">
            <v>26</v>
          </cell>
          <cell r="C245">
            <v>656.52</v>
          </cell>
        </row>
        <row r="246">
          <cell r="A246" t="str">
            <v>Thelma Hlagane</v>
          </cell>
          <cell r="B246">
            <v>31</v>
          </cell>
          <cell r="C246">
            <v>747.737</v>
          </cell>
        </row>
        <row r="247">
          <cell r="A247" t="str">
            <v>Thelma Maboe</v>
          </cell>
          <cell r="B247">
            <v>9</v>
          </cell>
          <cell r="C247">
            <v>173.999</v>
          </cell>
        </row>
        <row r="248">
          <cell r="A248" t="str">
            <v>Thelma Tabane</v>
          </cell>
          <cell r="B248">
            <v>20</v>
          </cell>
          <cell r="C248">
            <v>467.826</v>
          </cell>
        </row>
        <row r="249">
          <cell r="A249" t="str">
            <v>Theo Januarie</v>
          </cell>
          <cell r="B249">
            <v>15</v>
          </cell>
          <cell r="C249">
            <v>393.477</v>
          </cell>
        </row>
        <row r="250">
          <cell r="A250" t="str">
            <v>Theon Naidoo</v>
          </cell>
          <cell r="B250">
            <v>22</v>
          </cell>
          <cell r="C250">
            <v>445.913</v>
          </cell>
        </row>
        <row r="251">
          <cell r="A251" t="str">
            <v>Tieneke Zeelie</v>
          </cell>
          <cell r="B251">
            <v>25</v>
          </cell>
          <cell r="C251">
            <v>541.301</v>
          </cell>
        </row>
        <row r="252">
          <cell r="A252" t="str">
            <v>Tinashe Mlambo</v>
          </cell>
          <cell r="B252">
            <v>1</v>
          </cell>
          <cell r="C252">
            <v>34.696</v>
          </cell>
        </row>
        <row r="253">
          <cell r="A253" t="str">
            <v>Tshenolo Tau</v>
          </cell>
          <cell r="B253">
            <v>20</v>
          </cell>
          <cell r="C253">
            <v>456.608</v>
          </cell>
        </row>
        <row r="254">
          <cell r="A254" t="str">
            <v>Tshepo Mokeri</v>
          </cell>
          <cell r="B254">
            <v>22</v>
          </cell>
          <cell r="C254">
            <v>538.957</v>
          </cell>
        </row>
        <row r="255">
          <cell r="A255" t="str">
            <v>Tshepo Senona</v>
          </cell>
          <cell r="B255">
            <v>3</v>
          </cell>
          <cell r="C255">
            <v>91.044</v>
          </cell>
        </row>
        <row r="256">
          <cell r="A256" t="str">
            <v>Tumelo Mchunu</v>
          </cell>
          <cell r="B256">
            <v>59</v>
          </cell>
          <cell r="C256">
            <v>1674.959</v>
          </cell>
        </row>
        <row r="257">
          <cell r="A257" t="str">
            <v>Tyron Seaman</v>
          </cell>
          <cell r="B257">
            <v>25</v>
          </cell>
          <cell r="C257">
            <v>750.001</v>
          </cell>
        </row>
        <row r="258">
          <cell r="A258" t="str">
            <v>Ulrich Klusmann</v>
          </cell>
          <cell r="B258">
            <v>22</v>
          </cell>
          <cell r="C258">
            <v>540.695</v>
          </cell>
        </row>
        <row r="259">
          <cell r="A259" t="str">
            <v>Valesco Bredenkamp</v>
          </cell>
          <cell r="B259">
            <v>20</v>
          </cell>
          <cell r="C259">
            <v>459.127</v>
          </cell>
        </row>
        <row r="260">
          <cell r="A260" t="str">
            <v>Vanessa Kleingeld</v>
          </cell>
          <cell r="B260">
            <v>8</v>
          </cell>
          <cell r="C260">
            <v>148.001</v>
          </cell>
        </row>
        <row r="261">
          <cell r="A261" t="str">
            <v>Veronicca Ditsele</v>
          </cell>
          <cell r="B261">
            <v>11</v>
          </cell>
          <cell r="C261">
            <v>174.695</v>
          </cell>
        </row>
        <row r="262">
          <cell r="A262" t="str">
            <v>Wallie Ratau</v>
          </cell>
          <cell r="B262">
            <v>23</v>
          </cell>
          <cell r="C262">
            <v>423.236</v>
          </cell>
        </row>
        <row r="263">
          <cell r="A263" t="str">
            <v>Walter Sifunda</v>
          </cell>
          <cell r="B263">
            <v>11</v>
          </cell>
          <cell r="C263">
            <v>198.173</v>
          </cell>
        </row>
        <row r="264">
          <cell r="A264" t="str">
            <v>Welheminah Masuku</v>
          </cell>
          <cell r="B264">
            <v>13</v>
          </cell>
          <cell r="C264">
            <v>305.826</v>
          </cell>
        </row>
        <row r="265">
          <cell r="A265" t="str">
            <v>Willem Levinson</v>
          </cell>
          <cell r="B265">
            <v>19</v>
          </cell>
          <cell r="C265">
            <v>420.953</v>
          </cell>
        </row>
        <row r="266">
          <cell r="A266" t="str">
            <v>Winny Moremi</v>
          </cell>
          <cell r="B266">
            <v>14</v>
          </cell>
          <cell r="C266">
            <v>346.606</v>
          </cell>
        </row>
        <row r="267">
          <cell r="A267" t="str">
            <v>Xolisile Yaka</v>
          </cell>
          <cell r="B267">
            <v>22</v>
          </cell>
          <cell r="C267">
            <v>389.39</v>
          </cell>
        </row>
        <row r="268">
          <cell r="A268" t="str">
            <v>Yolandia Oberholzer</v>
          </cell>
          <cell r="B268">
            <v>2</v>
          </cell>
          <cell r="C268">
            <v>52</v>
          </cell>
        </row>
        <row r="269">
          <cell r="A269" t="str">
            <v>Zamangweyo Magwaza</v>
          </cell>
          <cell r="B269">
            <v>4</v>
          </cell>
          <cell r="C269">
            <v>82.261</v>
          </cell>
        </row>
        <row r="270">
          <cell r="A270" t="str">
            <v>Zanele Gaqazela</v>
          </cell>
          <cell r="B270">
            <v>11</v>
          </cell>
          <cell r="C270">
            <v>219.041</v>
          </cell>
        </row>
        <row r="271">
          <cell r="A271" t="str">
            <v>Zanele Sikhosana</v>
          </cell>
          <cell r="B271">
            <v>6</v>
          </cell>
          <cell r="C271">
            <v>95.129</v>
          </cell>
        </row>
        <row r="272">
          <cell r="A272" t="str">
            <v>Grand Total</v>
          </cell>
          <cell r="B272">
            <v>4862</v>
          </cell>
          <cell r="C272">
            <v>105154.315</v>
          </cell>
        </row>
      </sheetData>
      <sheetData sheetId="9"/>
      <sheetData sheetId="10"/>
      <sheetData sheetId="11">
        <row r="1">
          <cell r="A1" t="str">
            <v>Row Labels</v>
          </cell>
          <cell r="B1" t="str">
            <v>Sum of InvoiceQty</v>
          </cell>
          <cell r="C1" t="str">
            <v>Sum of CommPayable</v>
          </cell>
        </row>
        <row r="2">
          <cell r="A2" t="str">
            <v>Aaron Masinga</v>
          </cell>
          <cell r="B2">
            <v>16</v>
          </cell>
          <cell r="C2">
            <v>30.38</v>
          </cell>
        </row>
        <row r="3">
          <cell r="A3" t="str">
            <v>Abegail Booysen</v>
          </cell>
          <cell r="B3">
            <v>34</v>
          </cell>
          <cell r="C3">
            <v>275.14</v>
          </cell>
        </row>
        <row r="4">
          <cell r="A4" t="str">
            <v>Abegail Truter</v>
          </cell>
          <cell r="B4">
            <v>14</v>
          </cell>
          <cell r="C4">
            <v>46.35</v>
          </cell>
        </row>
        <row r="5">
          <cell r="A5" t="str">
            <v>Adelina Mofokeng</v>
          </cell>
          <cell r="B5">
            <v>36</v>
          </cell>
          <cell r="C5">
            <v>352.39</v>
          </cell>
        </row>
        <row r="6">
          <cell r="A6" t="str">
            <v>Adriaan Strauss</v>
          </cell>
          <cell r="B6">
            <v>39</v>
          </cell>
          <cell r="C6">
            <v>509.7</v>
          </cell>
        </row>
        <row r="7">
          <cell r="A7" t="str">
            <v>Alida Van Den Berg</v>
          </cell>
          <cell r="B7">
            <v>38</v>
          </cell>
          <cell r="C7">
            <v>80.9</v>
          </cell>
        </row>
        <row r="8">
          <cell r="A8" t="str">
            <v>Alina Cebekhulu</v>
          </cell>
          <cell r="B8">
            <v>4</v>
          </cell>
          <cell r="C8">
            <v>404.18</v>
          </cell>
        </row>
        <row r="9">
          <cell r="A9" t="str">
            <v>Alvin Ngema</v>
          </cell>
          <cell r="B9">
            <v>47</v>
          </cell>
          <cell r="C9">
            <v>835.53</v>
          </cell>
        </row>
        <row r="10">
          <cell r="A10" t="str">
            <v>Amore Mkwanazi</v>
          </cell>
          <cell r="B10">
            <v>25</v>
          </cell>
          <cell r="C10">
            <v>74.76</v>
          </cell>
        </row>
        <row r="11">
          <cell r="A11" t="str">
            <v>Amukelani Makhubele</v>
          </cell>
          <cell r="B11">
            <v>21</v>
          </cell>
          <cell r="C11">
            <v>34.75</v>
          </cell>
        </row>
        <row r="12">
          <cell r="A12" t="str">
            <v>Angela Reyneke</v>
          </cell>
          <cell r="B12">
            <v>25</v>
          </cell>
          <cell r="C12">
            <v>39.17</v>
          </cell>
        </row>
        <row r="13">
          <cell r="A13" t="str">
            <v>Ann Erasmus</v>
          </cell>
          <cell r="B13">
            <v>56</v>
          </cell>
          <cell r="C13">
            <v>387.01</v>
          </cell>
        </row>
        <row r="14">
          <cell r="A14" t="str">
            <v>Anne-Marie Strauss</v>
          </cell>
          <cell r="B14">
            <v>31</v>
          </cell>
          <cell r="C14">
            <v>80.3</v>
          </cell>
        </row>
        <row r="15">
          <cell r="A15" t="str">
            <v>Annerine Rossouw</v>
          </cell>
          <cell r="B15">
            <v>39</v>
          </cell>
          <cell r="C15">
            <v>640.59</v>
          </cell>
        </row>
        <row r="16">
          <cell r="A16" t="str">
            <v>Arleze Flynn</v>
          </cell>
          <cell r="B16">
            <v>24</v>
          </cell>
          <cell r="C16">
            <v>214.3</v>
          </cell>
        </row>
        <row r="17">
          <cell r="A17" t="str">
            <v>Asanda Tengwa</v>
          </cell>
          <cell r="B17">
            <v>22</v>
          </cell>
          <cell r="C17">
            <v>290.39</v>
          </cell>
        </row>
        <row r="18">
          <cell r="A18" t="str">
            <v>Ashley Adonis</v>
          </cell>
          <cell r="B18">
            <v>30</v>
          </cell>
          <cell r="C18">
            <v>41.52</v>
          </cell>
        </row>
        <row r="19">
          <cell r="A19" t="str">
            <v>Ashley Prinsloo</v>
          </cell>
          <cell r="B19">
            <v>46</v>
          </cell>
          <cell r="C19">
            <v>206.02</v>
          </cell>
        </row>
        <row r="20">
          <cell r="A20" t="str">
            <v>Awelani Radamba</v>
          </cell>
          <cell r="B20">
            <v>66</v>
          </cell>
          <cell r="C20">
            <v>718.44</v>
          </cell>
        </row>
        <row r="21">
          <cell r="A21" t="str">
            <v>Ayanda Buthelezi</v>
          </cell>
          <cell r="B21">
            <v>79</v>
          </cell>
          <cell r="C21">
            <v>506.8</v>
          </cell>
        </row>
        <row r="22">
          <cell r="A22" t="str">
            <v>Bathini Mnguni</v>
          </cell>
          <cell r="B22">
            <v>31</v>
          </cell>
          <cell r="C22">
            <v>367.82</v>
          </cell>
        </row>
        <row r="23">
          <cell r="A23" t="str">
            <v>Benton Maila</v>
          </cell>
          <cell r="B23">
            <v>77</v>
          </cell>
          <cell r="C23">
            <v>573.48</v>
          </cell>
        </row>
        <row r="24">
          <cell r="A24" t="str">
            <v>Benzile Mokoena</v>
          </cell>
          <cell r="B24">
            <v>20</v>
          </cell>
          <cell r="C24">
            <v>15.74</v>
          </cell>
        </row>
        <row r="25">
          <cell r="A25" t="str">
            <v>Bianca Oosthuizen</v>
          </cell>
          <cell r="B25">
            <v>23</v>
          </cell>
          <cell r="C25">
            <v>379.06</v>
          </cell>
        </row>
        <row r="26">
          <cell r="A26" t="str">
            <v>Blessed Mahlangu</v>
          </cell>
          <cell r="B26">
            <v>39</v>
          </cell>
          <cell r="C26">
            <v>96.29</v>
          </cell>
        </row>
        <row r="27">
          <cell r="A27" t="str">
            <v>Boitshoko Mosiane</v>
          </cell>
          <cell r="B27">
            <v>68</v>
          </cell>
          <cell r="C27">
            <v>251.13</v>
          </cell>
        </row>
        <row r="28">
          <cell r="A28" t="str">
            <v>Botsile Sedumedi</v>
          </cell>
          <cell r="B28">
            <v>7</v>
          </cell>
          <cell r="C28">
            <v>32.14</v>
          </cell>
        </row>
        <row r="29">
          <cell r="A29" t="str">
            <v>Brenda Tsholoba</v>
          </cell>
          <cell r="B29">
            <v>40</v>
          </cell>
          <cell r="C29">
            <v>89.35</v>
          </cell>
        </row>
        <row r="30">
          <cell r="A30" t="str">
            <v>Busisiwe January-Langa</v>
          </cell>
          <cell r="B30">
            <v>44</v>
          </cell>
          <cell r="C30">
            <v>56.36</v>
          </cell>
        </row>
        <row r="31">
          <cell r="A31" t="str">
            <v>Busisiwe Zulu</v>
          </cell>
          <cell r="B31">
            <v>43</v>
          </cell>
          <cell r="C31">
            <v>161.13</v>
          </cell>
        </row>
        <row r="32">
          <cell r="A32" t="str">
            <v>Candice Beni</v>
          </cell>
          <cell r="B32">
            <v>19</v>
          </cell>
          <cell r="C32">
            <v>9.48</v>
          </cell>
        </row>
        <row r="33">
          <cell r="A33" t="str">
            <v>Carel Coetzee</v>
          </cell>
          <cell r="B33">
            <v>66</v>
          </cell>
          <cell r="C33">
            <v>537.3</v>
          </cell>
        </row>
        <row r="34">
          <cell r="A34" t="str">
            <v>Caroline Berrington</v>
          </cell>
          <cell r="B34">
            <v>22</v>
          </cell>
          <cell r="C34">
            <v>28.31</v>
          </cell>
        </row>
        <row r="35">
          <cell r="A35" t="str">
            <v>Caroline Mosopa</v>
          </cell>
          <cell r="B35">
            <v>46</v>
          </cell>
          <cell r="C35">
            <v>106.87</v>
          </cell>
        </row>
        <row r="36">
          <cell r="A36" t="str">
            <v>Caroline Weston</v>
          </cell>
          <cell r="B36">
            <v>38</v>
          </cell>
          <cell r="C36">
            <v>13.04</v>
          </cell>
        </row>
        <row r="37">
          <cell r="A37" t="str">
            <v>Catherine Matsebula</v>
          </cell>
          <cell r="B37">
            <v>38</v>
          </cell>
          <cell r="C37">
            <v>59.77</v>
          </cell>
        </row>
        <row r="38">
          <cell r="A38" t="str">
            <v>Chantelle Posthumus</v>
          </cell>
          <cell r="B38">
            <v>20</v>
          </cell>
          <cell r="C38">
            <v>27.56</v>
          </cell>
        </row>
        <row r="39">
          <cell r="A39" t="str">
            <v>Charlene Mabenge</v>
          </cell>
          <cell r="B39">
            <v>25</v>
          </cell>
          <cell r="C39">
            <v>79.85</v>
          </cell>
        </row>
        <row r="40">
          <cell r="A40" t="str">
            <v>Charmaine le Roux</v>
          </cell>
          <cell r="B40">
            <v>29</v>
          </cell>
          <cell r="C40">
            <v>107.72</v>
          </cell>
        </row>
        <row r="41">
          <cell r="A41" t="str">
            <v>Charne Dias</v>
          </cell>
          <cell r="B41">
            <v>17</v>
          </cell>
          <cell r="C41">
            <v>52.61</v>
          </cell>
        </row>
        <row r="42">
          <cell r="A42" t="str">
            <v>Cherise Venter</v>
          </cell>
          <cell r="B42">
            <v>38</v>
          </cell>
          <cell r="C42">
            <v>172.41</v>
          </cell>
        </row>
        <row r="43">
          <cell r="A43" t="str">
            <v>Christell Dippenaar</v>
          </cell>
          <cell r="B43">
            <v>83</v>
          </cell>
          <cell r="C43">
            <v>298.07</v>
          </cell>
        </row>
        <row r="44">
          <cell r="A44" t="str">
            <v>Christiaan Heydenreich</v>
          </cell>
          <cell r="B44">
            <v>18</v>
          </cell>
          <cell r="C44">
            <v>2.98</v>
          </cell>
        </row>
        <row r="45">
          <cell r="A45" t="str">
            <v>Christiaan Stander</v>
          </cell>
          <cell r="B45">
            <v>48</v>
          </cell>
          <cell r="C45">
            <v>238.16</v>
          </cell>
        </row>
        <row r="46">
          <cell r="A46" t="str">
            <v>Christo Venter</v>
          </cell>
          <cell r="B46">
            <v>28</v>
          </cell>
          <cell r="C46">
            <v>1571.82</v>
          </cell>
        </row>
        <row r="47">
          <cell r="A47" t="str">
            <v>Claudette Bain</v>
          </cell>
          <cell r="B47">
            <v>33</v>
          </cell>
          <cell r="C47">
            <v>555.62</v>
          </cell>
        </row>
        <row r="48">
          <cell r="A48" t="str">
            <v>Clinton Koen</v>
          </cell>
          <cell r="B48">
            <v>37</v>
          </cell>
          <cell r="C48">
            <v>196.71</v>
          </cell>
        </row>
        <row r="49">
          <cell r="A49" t="str">
            <v>Colleen Algoo</v>
          </cell>
          <cell r="B49">
            <v>58</v>
          </cell>
          <cell r="C49">
            <v>165.93</v>
          </cell>
        </row>
        <row r="50">
          <cell r="A50" t="str">
            <v>Cornelius Boshoff</v>
          </cell>
          <cell r="B50">
            <v>32</v>
          </cell>
          <cell r="C50">
            <v>77.74</v>
          </cell>
        </row>
        <row r="51">
          <cell r="A51" t="str">
            <v>Courtney Smart</v>
          </cell>
          <cell r="B51">
            <v>31</v>
          </cell>
          <cell r="C51">
            <v>255.01</v>
          </cell>
        </row>
        <row r="52">
          <cell r="A52" t="str">
            <v>David Hills</v>
          </cell>
          <cell r="B52">
            <v>50</v>
          </cell>
          <cell r="C52">
            <v>447.08</v>
          </cell>
        </row>
        <row r="53">
          <cell r="A53" t="str">
            <v>Deangilo Coleridge</v>
          </cell>
          <cell r="B53">
            <v>22</v>
          </cell>
          <cell r="C53">
            <v>59.13</v>
          </cell>
        </row>
        <row r="54">
          <cell r="A54" t="str">
            <v>Debra Phungo</v>
          </cell>
          <cell r="B54">
            <v>1</v>
          </cell>
          <cell r="C54">
            <v>0.15</v>
          </cell>
        </row>
        <row r="55">
          <cell r="A55" t="str">
            <v>Diego Abdul</v>
          </cell>
          <cell r="B55">
            <v>20</v>
          </cell>
          <cell r="C55">
            <v>38.19</v>
          </cell>
        </row>
        <row r="56">
          <cell r="A56" t="str">
            <v>Dipuo Hlagala</v>
          </cell>
          <cell r="B56">
            <v>7</v>
          </cell>
          <cell r="C56">
            <v>15.19</v>
          </cell>
        </row>
        <row r="57">
          <cell r="A57" t="str">
            <v>Donna Moatse</v>
          </cell>
          <cell r="B57">
            <v>13</v>
          </cell>
          <cell r="C57">
            <v>304.66</v>
          </cell>
        </row>
        <row r="58">
          <cell r="A58" t="str">
            <v>Dudu Nyakwe</v>
          </cell>
          <cell r="B58">
            <v>95</v>
          </cell>
          <cell r="C58">
            <v>86.52</v>
          </cell>
        </row>
        <row r="59">
          <cell r="A59" t="str">
            <v>Duduzile January</v>
          </cell>
          <cell r="B59">
            <v>39</v>
          </cell>
          <cell r="C59">
            <v>109.5</v>
          </cell>
        </row>
        <row r="60">
          <cell r="A60" t="str">
            <v>Eddy Morgan</v>
          </cell>
          <cell r="B60">
            <v>71</v>
          </cell>
          <cell r="C60">
            <v>76.39</v>
          </cell>
        </row>
        <row r="61">
          <cell r="A61" t="str">
            <v>Edith Motsuenyane</v>
          </cell>
          <cell r="B61">
            <v>19</v>
          </cell>
          <cell r="C61">
            <v>270.53</v>
          </cell>
        </row>
        <row r="62">
          <cell r="A62" t="str">
            <v>Elisa Matube</v>
          </cell>
          <cell r="B62">
            <v>66</v>
          </cell>
          <cell r="C62">
            <v>594.44</v>
          </cell>
        </row>
        <row r="63">
          <cell r="A63" t="str">
            <v>Ellen Jansen</v>
          </cell>
          <cell r="B63">
            <v>25</v>
          </cell>
          <cell r="C63">
            <v>381.35</v>
          </cell>
        </row>
        <row r="64">
          <cell r="A64" t="str">
            <v>Emile Van Niekerk</v>
          </cell>
          <cell r="B64">
            <v>42</v>
          </cell>
          <cell r="C64">
            <v>193.7</v>
          </cell>
        </row>
        <row r="65">
          <cell r="A65" t="str">
            <v>Enestina Mabule</v>
          </cell>
          <cell r="B65">
            <v>4</v>
          </cell>
          <cell r="C65">
            <v>6.52</v>
          </cell>
        </row>
        <row r="66">
          <cell r="A66" t="str">
            <v>Erik Jansen</v>
          </cell>
          <cell r="B66">
            <v>83</v>
          </cell>
          <cell r="C66">
            <v>532.64</v>
          </cell>
        </row>
        <row r="67">
          <cell r="A67" t="str">
            <v>Ethan Garland</v>
          </cell>
          <cell r="B67">
            <v>37</v>
          </cell>
          <cell r="C67">
            <v>117.53</v>
          </cell>
        </row>
        <row r="68">
          <cell r="A68" t="str">
            <v>Eugene van Rooyen</v>
          </cell>
          <cell r="B68">
            <v>24</v>
          </cell>
          <cell r="C68">
            <v>25.45</v>
          </cell>
        </row>
        <row r="69">
          <cell r="A69" t="str">
            <v>Evelyn Lamola</v>
          </cell>
          <cell r="B69">
            <v>22</v>
          </cell>
          <cell r="C69">
            <v>525.59</v>
          </cell>
        </row>
        <row r="70">
          <cell r="A70" t="str">
            <v>Evelyn Mosopa</v>
          </cell>
          <cell r="B70">
            <v>40</v>
          </cell>
          <cell r="C70">
            <v>68.74</v>
          </cell>
        </row>
        <row r="71">
          <cell r="A71" t="str">
            <v>Fabina Mutasa</v>
          </cell>
          <cell r="B71">
            <v>31</v>
          </cell>
          <cell r="C71">
            <v>485.55</v>
          </cell>
        </row>
        <row r="72">
          <cell r="A72" t="str">
            <v>Faith Mathibe</v>
          </cell>
          <cell r="B72">
            <v>77</v>
          </cell>
          <cell r="C72">
            <v>874.62</v>
          </cell>
        </row>
        <row r="73">
          <cell r="A73" t="str">
            <v>Filecia Vaaltyn</v>
          </cell>
          <cell r="B73">
            <v>17</v>
          </cell>
          <cell r="C73">
            <v>561.46</v>
          </cell>
        </row>
        <row r="74">
          <cell r="A74" t="str">
            <v>Firoz Myers</v>
          </cell>
          <cell r="B74">
            <v>63</v>
          </cell>
          <cell r="C74">
            <v>280.86</v>
          </cell>
        </row>
        <row r="75">
          <cell r="A75" t="str">
            <v>Francina Gama</v>
          </cell>
          <cell r="B75">
            <v>34</v>
          </cell>
          <cell r="C75">
            <v>200.83</v>
          </cell>
        </row>
        <row r="76">
          <cell r="A76" t="str">
            <v>Gaontebale Motsielwa</v>
          </cell>
          <cell r="B76">
            <v>65</v>
          </cell>
          <cell r="C76">
            <v>134.3</v>
          </cell>
        </row>
        <row r="77">
          <cell r="A77" t="str">
            <v>Gavin Smith</v>
          </cell>
          <cell r="B77">
            <v>36</v>
          </cell>
          <cell r="C77">
            <v>237.67</v>
          </cell>
        </row>
        <row r="78">
          <cell r="A78" t="str">
            <v>Given Khanya</v>
          </cell>
          <cell r="B78">
            <v>39</v>
          </cell>
          <cell r="C78">
            <v>57.7</v>
          </cell>
        </row>
        <row r="79">
          <cell r="A79" t="str">
            <v>Gloria Molala</v>
          </cell>
          <cell r="B79">
            <v>39</v>
          </cell>
          <cell r="C79">
            <v>109.26</v>
          </cell>
        </row>
        <row r="80">
          <cell r="A80" t="str">
            <v>Harold Strauss</v>
          </cell>
          <cell r="B80">
            <v>12</v>
          </cell>
          <cell r="C80">
            <v>524.58</v>
          </cell>
        </row>
        <row r="81">
          <cell r="A81" t="str">
            <v>Hlulani Nhuvunga</v>
          </cell>
          <cell r="B81">
            <v>54</v>
          </cell>
          <cell r="C81">
            <v>418.13</v>
          </cell>
        </row>
        <row r="82">
          <cell r="A82" t="str">
            <v>Ian Froneman</v>
          </cell>
          <cell r="B82">
            <v>11</v>
          </cell>
          <cell r="C82">
            <v>0</v>
          </cell>
        </row>
        <row r="83">
          <cell r="A83" t="str">
            <v>Itumeleng Lehloenya</v>
          </cell>
          <cell r="B83">
            <v>44</v>
          </cell>
          <cell r="C83">
            <v>103.34</v>
          </cell>
        </row>
        <row r="84">
          <cell r="A84" t="str">
            <v>Itumeleng Moshalalebana</v>
          </cell>
          <cell r="B84">
            <v>32</v>
          </cell>
          <cell r="C84">
            <v>53.81</v>
          </cell>
        </row>
        <row r="85">
          <cell r="A85" t="str">
            <v>Ivan Modimola</v>
          </cell>
          <cell r="B85">
            <v>33</v>
          </cell>
          <cell r="C85">
            <v>19.99</v>
          </cell>
        </row>
        <row r="86">
          <cell r="A86" t="str">
            <v>Jacob Seretlo</v>
          </cell>
          <cell r="B86">
            <v>52</v>
          </cell>
          <cell r="C86">
            <v>169.01</v>
          </cell>
        </row>
        <row r="87">
          <cell r="A87" t="str">
            <v>Jameelah Erasmus</v>
          </cell>
          <cell r="B87">
            <v>2</v>
          </cell>
          <cell r="C87">
            <v>0</v>
          </cell>
        </row>
        <row r="88">
          <cell r="A88" t="str">
            <v>Jamielah Enos</v>
          </cell>
          <cell r="B88">
            <v>61</v>
          </cell>
          <cell r="C88">
            <v>500.3</v>
          </cell>
        </row>
        <row r="89">
          <cell r="A89" t="str">
            <v>Janepher Makombe</v>
          </cell>
          <cell r="B89">
            <v>21</v>
          </cell>
          <cell r="C89">
            <v>392.46</v>
          </cell>
        </row>
        <row r="90">
          <cell r="A90" t="str">
            <v>Jayceree Jenniker</v>
          </cell>
          <cell r="B90">
            <v>28</v>
          </cell>
          <cell r="C90">
            <v>132.94</v>
          </cell>
        </row>
        <row r="91">
          <cell r="A91" t="str">
            <v>Jean Damon</v>
          </cell>
          <cell r="B91">
            <v>54</v>
          </cell>
          <cell r="C91">
            <v>391.27</v>
          </cell>
        </row>
        <row r="92">
          <cell r="A92" t="str">
            <v>Jeremaya Ndlovu</v>
          </cell>
          <cell r="B92">
            <v>7</v>
          </cell>
          <cell r="C92">
            <v>1.05</v>
          </cell>
        </row>
        <row r="93">
          <cell r="A93" t="str">
            <v>Jeremiah Shakwane</v>
          </cell>
          <cell r="B93">
            <v>51</v>
          </cell>
          <cell r="C93">
            <v>113.05</v>
          </cell>
        </row>
        <row r="94">
          <cell r="A94" t="str">
            <v>Jessica Visagie</v>
          </cell>
          <cell r="B94">
            <v>75</v>
          </cell>
          <cell r="C94">
            <v>416.65</v>
          </cell>
        </row>
        <row r="95">
          <cell r="A95" t="str">
            <v>Jesternovia Uddin</v>
          </cell>
          <cell r="B95">
            <v>37</v>
          </cell>
          <cell r="C95">
            <v>157.12</v>
          </cell>
        </row>
        <row r="96">
          <cell r="A96" t="str">
            <v>Johannes Kutumela</v>
          </cell>
          <cell r="B96">
            <v>12</v>
          </cell>
          <cell r="C96">
            <v>41.55</v>
          </cell>
        </row>
        <row r="97">
          <cell r="A97" t="str">
            <v>Jonathan Ramnanun</v>
          </cell>
          <cell r="B97">
            <v>32</v>
          </cell>
          <cell r="C97">
            <v>0</v>
          </cell>
        </row>
        <row r="98">
          <cell r="A98" t="str">
            <v>Jondray Solomons</v>
          </cell>
          <cell r="B98">
            <v>26</v>
          </cell>
          <cell r="C98">
            <v>59.04</v>
          </cell>
        </row>
        <row r="99">
          <cell r="A99" t="str">
            <v>Josaine Pannels</v>
          </cell>
          <cell r="B99">
            <v>46</v>
          </cell>
          <cell r="C99">
            <v>74.87</v>
          </cell>
        </row>
        <row r="100">
          <cell r="A100" t="str">
            <v>Joseph Manikus</v>
          </cell>
          <cell r="B100">
            <v>31</v>
          </cell>
          <cell r="C100">
            <v>67.15</v>
          </cell>
        </row>
        <row r="101">
          <cell r="A101" t="str">
            <v>Joseph Nkoane</v>
          </cell>
          <cell r="B101">
            <v>35</v>
          </cell>
          <cell r="C101">
            <v>264.14</v>
          </cell>
        </row>
        <row r="102">
          <cell r="A102" t="str">
            <v>Joy Barnabas</v>
          </cell>
          <cell r="B102">
            <v>41</v>
          </cell>
          <cell r="C102">
            <v>136.73</v>
          </cell>
        </row>
        <row r="103">
          <cell r="A103" t="str">
            <v>Juan Bester</v>
          </cell>
          <cell r="B103">
            <v>61</v>
          </cell>
          <cell r="C103">
            <v>1077.03</v>
          </cell>
        </row>
        <row r="104">
          <cell r="A104" t="str">
            <v>Julia Norris</v>
          </cell>
          <cell r="B104">
            <v>10</v>
          </cell>
          <cell r="C104">
            <v>231.67</v>
          </cell>
        </row>
        <row r="105">
          <cell r="A105" t="str">
            <v>Kagiso Mabethe</v>
          </cell>
          <cell r="B105">
            <v>22</v>
          </cell>
          <cell r="C105">
            <v>34.25</v>
          </cell>
        </row>
        <row r="106">
          <cell r="A106" t="str">
            <v>Kagiso Shakwane</v>
          </cell>
          <cell r="B106">
            <v>25</v>
          </cell>
          <cell r="C106">
            <v>98.23</v>
          </cell>
        </row>
        <row r="107">
          <cell r="A107" t="str">
            <v>Kamogelo Molubi</v>
          </cell>
          <cell r="B107">
            <v>46</v>
          </cell>
          <cell r="C107">
            <v>285.86</v>
          </cell>
        </row>
        <row r="108">
          <cell r="A108" t="str">
            <v>Karabo Kanyane</v>
          </cell>
          <cell r="B108">
            <v>74</v>
          </cell>
          <cell r="C108">
            <v>92.7</v>
          </cell>
        </row>
        <row r="109">
          <cell r="A109" t="str">
            <v>Karina Coetzee</v>
          </cell>
          <cell r="B109">
            <v>2</v>
          </cell>
          <cell r="C109">
            <v>13.04</v>
          </cell>
        </row>
        <row r="110">
          <cell r="A110" t="str">
            <v>Katlego Mbhalati</v>
          </cell>
          <cell r="B110">
            <v>38</v>
          </cell>
          <cell r="C110">
            <v>63.61</v>
          </cell>
        </row>
        <row r="111">
          <cell r="A111" t="str">
            <v>Katleho Mabogwane</v>
          </cell>
          <cell r="B111">
            <v>38</v>
          </cell>
          <cell r="C111">
            <v>334.41</v>
          </cell>
        </row>
        <row r="112">
          <cell r="A112" t="str">
            <v>kealeboga sando</v>
          </cell>
          <cell r="B112">
            <v>58</v>
          </cell>
          <cell r="C112">
            <v>121.11</v>
          </cell>
        </row>
        <row r="113">
          <cell r="A113" t="str">
            <v>Kedibone Bhengu</v>
          </cell>
          <cell r="B113">
            <v>31</v>
          </cell>
          <cell r="C113">
            <v>456.94</v>
          </cell>
        </row>
        <row r="114">
          <cell r="A114" t="str">
            <v>Kekeletso Khitsane</v>
          </cell>
          <cell r="B114">
            <v>71</v>
          </cell>
          <cell r="C114">
            <v>187.53</v>
          </cell>
        </row>
        <row r="115">
          <cell r="A115" t="str">
            <v>Keolebile Mmoke</v>
          </cell>
          <cell r="B115">
            <v>38</v>
          </cell>
          <cell r="C115">
            <v>673.8</v>
          </cell>
        </row>
        <row r="116">
          <cell r="A116" t="str">
            <v>Kevin Mbele</v>
          </cell>
          <cell r="B116">
            <v>2</v>
          </cell>
          <cell r="C116">
            <v>0</v>
          </cell>
        </row>
        <row r="117">
          <cell r="A117" t="str">
            <v>Kgomotso Matlalane</v>
          </cell>
          <cell r="B117">
            <v>55</v>
          </cell>
          <cell r="C117">
            <v>103.17</v>
          </cell>
        </row>
        <row r="118">
          <cell r="A118" t="str">
            <v>Khanyisa Marhule</v>
          </cell>
          <cell r="B118">
            <v>77</v>
          </cell>
          <cell r="C118">
            <v>565.4</v>
          </cell>
        </row>
        <row r="119">
          <cell r="A119" t="str">
            <v>Khotso Gama</v>
          </cell>
          <cell r="B119">
            <v>67</v>
          </cell>
          <cell r="C119">
            <v>532.36</v>
          </cell>
        </row>
        <row r="120">
          <cell r="A120" t="str">
            <v>Kiresh Tilakram</v>
          </cell>
          <cell r="B120">
            <v>55</v>
          </cell>
          <cell r="C120">
            <v>68.04</v>
          </cell>
        </row>
        <row r="121">
          <cell r="A121" t="str">
            <v>Koketso Kabeng</v>
          </cell>
          <cell r="B121">
            <v>23</v>
          </cell>
          <cell r="C121">
            <v>270.24</v>
          </cell>
        </row>
        <row r="122">
          <cell r="A122" t="str">
            <v>Kyle Johnson</v>
          </cell>
          <cell r="B122">
            <v>53</v>
          </cell>
          <cell r="C122">
            <v>227.35</v>
          </cell>
        </row>
        <row r="123">
          <cell r="A123" t="str">
            <v>Lacia Brown</v>
          </cell>
          <cell r="B123">
            <v>62</v>
          </cell>
          <cell r="C123">
            <v>325.71</v>
          </cell>
        </row>
        <row r="124">
          <cell r="A124" t="str">
            <v>Lebogang Kgongoana</v>
          </cell>
          <cell r="B124">
            <v>36</v>
          </cell>
          <cell r="C124">
            <v>95.62</v>
          </cell>
        </row>
        <row r="125">
          <cell r="A125" t="str">
            <v>Lebogang Mphokane</v>
          </cell>
          <cell r="B125">
            <v>46</v>
          </cell>
          <cell r="C125">
            <v>524.92</v>
          </cell>
        </row>
        <row r="126">
          <cell r="A126" t="str">
            <v>Lebogang Phalatse</v>
          </cell>
          <cell r="B126">
            <v>14</v>
          </cell>
          <cell r="C126">
            <v>39.27</v>
          </cell>
        </row>
        <row r="127">
          <cell r="A127" t="str">
            <v>Lehlogonolo Mashigo</v>
          </cell>
          <cell r="B127">
            <v>38</v>
          </cell>
          <cell r="C127">
            <v>119.12</v>
          </cell>
        </row>
        <row r="128">
          <cell r="A128" t="str">
            <v>Lerato Marema</v>
          </cell>
          <cell r="B128">
            <v>25</v>
          </cell>
          <cell r="C128">
            <v>381.92</v>
          </cell>
        </row>
        <row r="129">
          <cell r="A129" t="str">
            <v>Lerato Masilo</v>
          </cell>
          <cell r="B129">
            <v>10</v>
          </cell>
          <cell r="C129">
            <v>20.31</v>
          </cell>
        </row>
        <row r="130">
          <cell r="A130" t="str">
            <v>Lerato Molala</v>
          </cell>
          <cell r="B130">
            <v>42</v>
          </cell>
          <cell r="C130">
            <v>178.62</v>
          </cell>
        </row>
        <row r="131">
          <cell r="A131" t="str">
            <v>Lethabo Sebakelwang</v>
          </cell>
          <cell r="B131">
            <v>49</v>
          </cell>
          <cell r="C131">
            <v>253.09</v>
          </cell>
        </row>
        <row r="132">
          <cell r="A132" t="str">
            <v>Levina Coetzee</v>
          </cell>
          <cell r="B132">
            <v>10</v>
          </cell>
          <cell r="C132">
            <v>180.38</v>
          </cell>
        </row>
        <row r="133">
          <cell r="A133" t="str">
            <v>Lillian Pienaar</v>
          </cell>
          <cell r="B133">
            <v>19</v>
          </cell>
          <cell r="C133">
            <v>215.14</v>
          </cell>
        </row>
        <row r="134">
          <cell r="A134" t="str">
            <v>Linda Bathembu</v>
          </cell>
          <cell r="B134">
            <v>26</v>
          </cell>
          <cell r="C134">
            <v>445.68</v>
          </cell>
        </row>
        <row r="135">
          <cell r="A135" t="str">
            <v>Lindiwe Hute</v>
          </cell>
          <cell r="B135">
            <v>30</v>
          </cell>
          <cell r="C135">
            <v>54.11</v>
          </cell>
        </row>
        <row r="136">
          <cell r="A136" t="str">
            <v>Lizette Seafield</v>
          </cell>
          <cell r="B136">
            <v>2</v>
          </cell>
          <cell r="C136">
            <v>0.3</v>
          </cell>
        </row>
        <row r="137">
          <cell r="A137" t="str">
            <v>Lo-Ammi Van der Merwe</v>
          </cell>
          <cell r="B137">
            <v>31</v>
          </cell>
          <cell r="C137">
            <v>121.58</v>
          </cell>
        </row>
        <row r="138">
          <cell r="A138" t="str">
            <v>Louise De Kock</v>
          </cell>
          <cell r="B138">
            <v>35</v>
          </cell>
          <cell r="C138">
            <v>42.42</v>
          </cell>
        </row>
        <row r="139">
          <cell r="A139" t="str">
            <v>Lucky Mbokotwane</v>
          </cell>
          <cell r="B139">
            <v>25</v>
          </cell>
          <cell r="C139">
            <v>65.64</v>
          </cell>
        </row>
        <row r="140">
          <cell r="A140" t="str">
            <v>Lucky Mnguni</v>
          </cell>
          <cell r="B140">
            <v>53</v>
          </cell>
          <cell r="C140">
            <v>308.44</v>
          </cell>
        </row>
        <row r="141">
          <cell r="A141" t="str">
            <v>Lutendo Ramaja</v>
          </cell>
          <cell r="B141">
            <v>30</v>
          </cell>
          <cell r="C141">
            <v>95.73</v>
          </cell>
        </row>
        <row r="142">
          <cell r="A142" t="str">
            <v>Luwayne Du Toit</v>
          </cell>
          <cell r="B142">
            <v>40</v>
          </cell>
          <cell r="C142">
            <v>70.59</v>
          </cell>
        </row>
        <row r="143">
          <cell r="A143" t="str">
            <v>Mapaseka Moloi</v>
          </cell>
          <cell r="B143">
            <v>21</v>
          </cell>
          <cell r="C143">
            <v>55.81</v>
          </cell>
        </row>
        <row r="144">
          <cell r="A144" t="str">
            <v>Mapebane Moetanalo</v>
          </cell>
          <cell r="B144">
            <v>48</v>
          </cell>
          <cell r="C144">
            <v>98.65</v>
          </cell>
        </row>
        <row r="145">
          <cell r="A145" t="str">
            <v>Maria Jansen</v>
          </cell>
          <cell r="B145">
            <v>23</v>
          </cell>
          <cell r="C145">
            <v>130.97</v>
          </cell>
        </row>
        <row r="146">
          <cell r="A146" t="str">
            <v>Maria Maluleke</v>
          </cell>
          <cell r="B146">
            <v>34</v>
          </cell>
          <cell r="C146">
            <v>284.29</v>
          </cell>
        </row>
        <row r="147">
          <cell r="A147" t="str">
            <v>Maria Mathee</v>
          </cell>
          <cell r="B147">
            <v>19</v>
          </cell>
          <cell r="C147">
            <v>49.47</v>
          </cell>
        </row>
        <row r="148">
          <cell r="A148" t="str">
            <v>Maria Matlala</v>
          </cell>
          <cell r="B148">
            <v>47</v>
          </cell>
          <cell r="C148">
            <v>89.24</v>
          </cell>
        </row>
        <row r="149">
          <cell r="A149" t="str">
            <v>Maria Ndlovu</v>
          </cell>
          <cell r="B149">
            <v>43</v>
          </cell>
          <cell r="C149">
            <v>553.99</v>
          </cell>
        </row>
        <row r="150">
          <cell r="A150" t="str">
            <v>Maribane Vundla</v>
          </cell>
          <cell r="B150">
            <v>46</v>
          </cell>
          <cell r="C150">
            <v>123.29</v>
          </cell>
        </row>
        <row r="151">
          <cell r="A151" t="str">
            <v>Marieta Masiu</v>
          </cell>
          <cell r="B151">
            <v>75</v>
          </cell>
          <cell r="C151">
            <v>440.8</v>
          </cell>
        </row>
        <row r="152">
          <cell r="A152" t="str">
            <v>Marinet Levinson</v>
          </cell>
          <cell r="B152">
            <v>18</v>
          </cell>
          <cell r="C152">
            <v>90.31</v>
          </cell>
        </row>
        <row r="153">
          <cell r="A153" t="str">
            <v>Marlon Fredericks</v>
          </cell>
          <cell r="B153">
            <v>26</v>
          </cell>
          <cell r="C153">
            <v>141.18</v>
          </cell>
        </row>
        <row r="154">
          <cell r="A154" t="str">
            <v>Martha Mashikinya</v>
          </cell>
          <cell r="B154">
            <v>112</v>
          </cell>
          <cell r="C154">
            <v>270.4</v>
          </cell>
        </row>
        <row r="155">
          <cell r="A155" t="str">
            <v>Martha Venter</v>
          </cell>
          <cell r="B155">
            <v>43</v>
          </cell>
          <cell r="C155">
            <v>490.99</v>
          </cell>
        </row>
        <row r="156">
          <cell r="A156" t="str">
            <v>Mary Ndebele</v>
          </cell>
          <cell r="B156">
            <v>27</v>
          </cell>
          <cell r="C156">
            <v>49.85</v>
          </cell>
        </row>
        <row r="157">
          <cell r="A157" t="str">
            <v>Mary-Anne Snyman</v>
          </cell>
          <cell r="B157">
            <v>51</v>
          </cell>
          <cell r="C157">
            <v>375.63</v>
          </cell>
        </row>
        <row r="158">
          <cell r="A158" t="str">
            <v>Maureen Sigudo</v>
          </cell>
          <cell r="B158">
            <v>21</v>
          </cell>
          <cell r="C158">
            <v>53.36</v>
          </cell>
        </row>
        <row r="159">
          <cell r="A159" t="str">
            <v>Mbali Mtetwa</v>
          </cell>
          <cell r="B159">
            <v>48</v>
          </cell>
          <cell r="C159">
            <v>408.44</v>
          </cell>
        </row>
        <row r="160">
          <cell r="A160" t="str">
            <v>Melany Kensley</v>
          </cell>
          <cell r="B160">
            <v>27</v>
          </cell>
          <cell r="C160">
            <v>45.03</v>
          </cell>
        </row>
        <row r="161">
          <cell r="A161" t="str">
            <v>Mercy Risiba</v>
          </cell>
          <cell r="B161">
            <v>41</v>
          </cell>
          <cell r="C161">
            <v>88.77</v>
          </cell>
        </row>
        <row r="162">
          <cell r="A162" t="str">
            <v>Merglin Pillay</v>
          </cell>
          <cell r="B162">
            <v>32</v>
          </cell>
          <cell r="C162">
            <v>81.44</v>
          </cell>
        </row>
        <row r="163">
          <cell r="A163" t="str">
            <v>Mfiki Mthimkulu</v>
          </cell>
          <cell r="B163">
            <v>34</v>
          </cell>
          <cell r="C163">
            <v>507.29</v>
          </cell>
        </row>
        <row r="164">
          <cell r="A164" t="str">
            <v>Michaella Roman</v>
          </cell>
          <cell r="B164">
            <v>37</v>
          </cell>
          <cell r="C164">
            <v>38.09</v>
          </cell>
        </row>
        <row r="165">
          <cell r="A165" t="str">
            <v>Michelle Pelser</v>
          </cell>
          <cell r="B165">
            <v>51</v>
          </cell>
          <cell r="C165">
            <v>180.69</v>
          </cell>
        </row>
        <row r="166">
          <cell r="A166" t="str">
            <v>Miemie Oktober</v>
          </cell>
          <cell r="B166">
            <v>7</v>
          </cell>
          <cell r="C166">
            <v>15.19</v>
          </cell>
        </row>
        <row r="167">
          <cell r="A167" t="str">
            <v>Mikateko Mkhabele</v>
          </cell>
          <cell r="B167">
            <v>70</v>
          </cell>
          <cell r="C167">
            <v>59.23</v>
          </cell>
        </row>
        <row r="168">
          <cell r="A168" t="str">
            <v>Mmatsatsi Motloutsi</v>
          </cell>
          <cell r="B168">
            <v>42</v>
          </cell>
          <cell r="C168">
            <v>315.29</v>
          </cell>
        </row>
        <row r="169">
          <cell r="A169" t="str">
            <v>Moagabo Rashopola</v>
          </cell>
          <cell r="B169">
            <v>27</v>
          </cell>
          <cell r="C169">
            <v>73.07</v>
          </cell>
        </row>
        <row r="170">
          <cell r="A170" t="str">
            <v>Mogakabane Mogoba</v>
          </cell>
          <cell r="B170">
            <v>36</v>
          </cell>
          <cell r="C170">
            <v>61.84</v>
          </cell>
        </row>
        <row r="171">
          <cell r="A171" t="str">
            <v>Mogamat Davids</v>
          </cell>
          <cell r="B171">
            <v>52</v>
          </cell>
          <cell r="C171">
            <v>474.24</v>
          </cell>
        </row>
        <row r="172">
          <cell r="A172" t="str">
            <v>Molagodi Makhurane</v>
          </cell>
          <cell r="B172">
            <v>56</v>
          </cell>
          <cell r="C172">
            <v>371.05</v>
          </cell>
        </row>
        <row r="173">
          <cell r="A173" t="str">
            <v>Motatanyane Nkoane</v>
          </cell>
          <cell r="B173">
            <v>58</v>
          </cell>
          <cell r="C173">
            <v>122.96</v>
          </cell>
        </row>
        <row r="174">
          <cell r="A174" t="str">
            <v>Motlalepule Mahlangu</v>
          </cell>
          <cell r="B174">
            <v>81</v>
          </cell>
          <cell r="C174">
            <v>144.9</v>
          </cell>
        </row>
        <row r="175">
          <cell r="A175" t="str">
            <v>Motseki Seretlo</v>
          </cell>
          <cell r="B175">
            <v>59</v>
          </cell>
          <cell r="C175">
            <v>146.57</v>
          </cell>
        </row>
        <row r="176">
          <cell r="A176" t="str">
            <v>Motshwari Mogale</v>
          </cell>
          <cell r="B176">
            <v>30</v>
          </cell>
          <cell r="C176">
            <v>689.43</v>
          </cell>
        </row>
        <row r="177">
          <cell r="A177" t="str">
            <v>Mpho Kulu</v>
          </cell>
          <cell r="B177">
            <v>47</v>
          </cell>
          <cell r="C177">
            <v>130.25</v>
          </cell>
        </row>
        <row r="178">
          <cell r="A178" t="str">
            <v>Mpho Mokonyane</v>
          </cell>
          <cell r="B178">
            <v>17</v>
          </cell>
          <cell r="C178">
            <v>79.24</v>
          </cell>
        </row>
        <row r="179">
          <cell r="A179" t="str">
            <v>MPHO MOLOPA</v>
          </cell>
          <cell r="B179">
            <v>32</v>
          </cell>
          <cell r="C179">
            <v>160.65</v>
          </cell>
        </row>
        <row r="180">
          <cell r="A180" t="str">
            <v>Mpho Tsunke</v>
          </cell>
          <cell r="B180">
            <v>37</v>
          </cell>
          <cell r="C180">
            <v>1729.6</v>
          </cell>
        </row>
        <row r="181">
          <cell r="A181" t="str">
            <v>Musa Nkuna</v>
          </cell>
          <cell r="B181">
            <v>24</v>
          </cell>
          <cell r="C181">
            <v>61.86</v>
          </cell>
        </row>
        <row r="182">
          <cell r="A182" t="str">
            <v>Nathan Brady</v>
          </cell>
          <cell r="B182">
            <v>36</v>
          </cell>
          <cell r="C182">
            <v>1410.91</v>
          </cell>
        </row>
        <row r="183">
          <cell r="A183" t="str">
            <v>Neo Ditlhake</v>
          </cell>
          <cell r="B183">
            <v>34</v>
          </cell>
          <cell r="C183">
            <v>860.16</v>
          </cell>
        </row>
        <row r="184">
          <cell r="A184" t="str">
            <v>Nick Motebele</v>
          </cell>
          <cell r="B184">
            <v>55</v>
          </cell>
          <cell r="C184">
            <v>1431.59</v>
          </cell>
        </row>
        <row r="185">
          <cell r="A185" t="str">
            <v>Nicko Teunissen</v>
          </cell>
          <cell r="B185">
            <v>40</v>
          </cell>
          <cell r="C185">
            <v>34.73</v>
          </cell>
        </row>
        <row r="186">
          <cell r="A186" t="str">
            <v>Nicole Baron</v>
          </cell>
          <cell r="B186">
            <v>44</v>
          </cell>
          <cell r="C186">
            <v>107.93</v>
          </cell>
        </row>
        <row r="187">
          <cell r="A187" t="str">
            <v>Nicolette Gewers</v>
          </cell>
          <cell r="B187">
            <v>73</v>
          </cell>
          <cell r="C187">
            <v>67.08</v>
          </cell>
        </row>
        <row r="188">
          <cell r="A188" t="str">
            <v>Nikita Hariparsad</v>
          </cell>
          <cell r="B188">
            <v>30</v>
          </cell>
          <cell r="C188">
            <v>70.74</v>
          </cell>
        </row>
        <row r="189">
          <cell r="A189" t="str">
            <v>Nireshni Maharaj</v>
          </cell>
          <cell r="B189">
            <v>35</v>
          </cell>
          <cell r="C189">
            <v>88.73</v>
          </cell>
        </row>
        <row r="190">
          <cell r="A190" t="str">
            <v>Nkemiso Radebe</v>
          </cell>
          <cell r="B190">
            <v>39</v>
          </cell>
          <cell r="C190">
            <v>271.57</v>
          </cell>
        </row>
        <row r="191">
          <cell r="A191" t="str">
            <v>Nokuthula Mngadi</v>
          </cell>
          <cell r="B191">
            <v>70</v>
          </cell>
          <cell r="C191">
            <v>147.9</v>
          </cell>
        </row>
        <row r="192">
          <cell r="A192" t="str">
            <v>Nomsa Malatji</v>
          </cell>
          <cell r="B192">
            <v>56</v>
          </cell>
          <cell r="C192">
            <v>136.89</v>
          </cell>
        </row>
        <row r="193">
          <cell r="A193" t="str">
            <v>Nomthandazo Shabalala</v>
          </cell>
          <cell r="B193">
            <v>16</v>
          </cell>
          <cell r="C193">
            <v>34.1</v>
          </cell>
        </row>
        <row r="194">
          <cell r="A194" t="str">
            <v>Nonhlanhla Mabuza</v>
          </cell>
          <cell r="B194">
            <v>27</v>
          </cell>
          <cell r="C194">
            <v>119.82</v>
          </cell>
        </row>
        <row r="195">
          <cell r="A195" t="str">
            <v>Nonhlanhla Mahlangu</v>
          </cell>
          <cell r="B195">
            <v>40</v>
          </cell>
          <cell r="C195">
            <v>119.72</v>
          </cell>
        </row>
        <row r="196">
          <cell r="A196" t="str">
            <v>Nonkunkuma Motau</v>
          </cell>
          <cell r="B196">
            <v>19</v>
          </cell>
          <cell r="C196">
            <v>620.76</v>
          </cell>
        </row>
        <row r="197">
          <cell r="A197" t="str">
            <v>Nozulu Mnguni</v>
          </cell>
          <cell r="B197">
            <v>62</v>
          </cell>
          <cell r="C197">
            <v>120.23</v>
          </cell>
        </row>
        <row r="198">
          <cell r="A198" t="str">
            <v>Ntokozo Mlangeni</v>
          </cell>
          <cell r="B198">
            <v>43</v>
          </cell>
          <cell r="C198">
            <v>77.25</v>
          </cell>
        </row>
        <row r="199">
          <cell r="A199" t="str">
            <v>Ntombifuthi Hanyane</v>
          </cell>
          <cell r="B199">
            <v>57</v>
          </cell>
          <cell r="C199">
            <v>229.99</v>
          </cell>
        </row>
        <row r="200">
          <cell r="A200" t="str">
            <v>Olga Spogter</v>
          </cell>
          <cell r="B200">
            <v>65</v>
          </cell>
          <cell r="C200">
            <v>92.76</v>
          </cell>
        </row>
        <row r="201">
          <cell r="A201" t="str">
            <v>Pakiso Mahlangu</v>
          </cell>
          <cell r="B201">
            <v>2</v>
          </cell>
          <cell r="C201">
            <v>13.04</v>
          </cell>
        </row>
        <row r="202">
          <cell r="A202" t="str">
            <v>Patience Mahlo</v>
          </cell>
          <cell r="B202">
            <v>42</v>
          </cell>
          <cell r="C202">
            <v>35.65</v>
          </cell>
        </row>
        <row r="203">
          <cell r="A203" t="str">
            <v>Patience Mjeza</v>
          </cell>
          <cell r="B203">
            <v>45</v>
          </cell>
          <cell r="C203">
            <v>89.63</v>
          </cell>
        </row>
        <row r="204">
          <cell r="A204" t="str">
            <v>Patrick Khambana</v>
          </cell>
          <cell r="B204">
            <v>21</v>
          </cell>
          <cell r="C204">
            <v>234.05</v>
          </cell>
        </row>
        <row r="205">
          <cell r="A205" t="str">
            <v>Patrick Tlou</v>
          </cell>
          <cell r="B205">
            <v>40</v>
          </cell>
          <cell r="C205">
            <v>266.34</v>
          </cell>
        </row>
        <row r="206">
          <cell r="A206" t="str">
            <v>Paul Kind</v>
          </cell>
          <cell r="B206">
            <v>73</v>
          </cell>
          <cell r="C206">
            <v>274.98</v>
          </cell>
        </row>
        <row r="207">
          <cell r="A207" t="str">
            <v>Paul Swanepoel</v>
          </cell>
          <cell r="B207">
            <v>49</v>
          </cell>
          <cell r="C207">
            <v>51.07</v>
          </cell>
        </row>
        <row r="208">
          <cell r="A208" t="str">
            <v>Petrus Molokwane</v>
          </cell>
          <cell r="B208">
            <v>58</v>
          </cell>
          <cell r="C208">
            <v>338.68</v>
          </cell>
        </row>
        <row r="209">
          <cell r="A209" t="str">
            <v>Phindulo Mashau</v>
          </cell>
          <cell r="B209">
            <v>35</v>
          </cell>
          <cell r="C209">
            <v>445.28</v>
          </cell>
        </row>
        <row r="210">
          <cell r="A210" t="str">
            <v>Phuti Chokoe</v>
          </cell>
          <cell r="B210">
            <v>20</v>
          </cell>
          <cell r="C210">
            <v>150.29</v>
          </cell>
        </row>
        <row r="211">
          <cell r="A211" t="str">
            <v>Portia Diale</v>
          </cell>
          <cell r="B211">
            <v>36</v>
          </cell>
          <cell r="C211">
            <v>146.41</v>
          </cell>
        </row>
        <row r="212">
          <cell r="A212" t="str">
            <v>Provia Phungula</v>
          </cell>
          <cell r="B212">
            <v>29</v>
          </cell>
          <cell r="C212">
            <v>40.06</v>
          </cell>
        </row>
        <row r="213">
          <cell r="A213" t="str">
            <v>Pumza Makhalima</v>
          </cell>
          <cell r="B213">
            <v>67</v>
          </cell>
          <cell r="C213">
            <v>617.68</v>
          </cell>
        </row>
        <row r="214">
          <cell r="A214" t="str">
            <v>Ramatsimele Rachoene</v>
          </cell>
          <cell r="B214">
            <v>39</v>
          </cell>
          <cell r="C214">
            <v>380.1</v>
          </cell>
        </row>
        <row r="215">
          <cell r="A215" t="str">
            <v>Ramokone Masoga</v>
          </cell>
          <cell r="B215">
            <v>62</v>
          </cell>
          <cell r="C215">
            <v>149.35</v>
          </cell>
        </row>
        <row r="216">
          <cell r="A216" t="str">
            <v>Ramona Stickling</v>
          </cell>
          <cell r="B216">
            <v>23</v>
          </cell>
          <cell r="C216">
            <v>59.58</v>
          </cell>
        </row>
        <row r="217">
          <cell r="A217" t="str">
            <v>Raoul Van Staden</v>
          </cell>
          <cell r="B217">
            <v>27</v>
          </cell>
          <cell r="C217">
            <v>168.68</v>
          </cell>
        </row>
        <row r="218">
          <cell r="A218" t="str">
            <v>Refentse Thage</v>
          </cell>
          <cell r="B218">
            <v>28</v>
          </cell>
          <cell r="C218">
            <v>253.46</v>
          </cell>
        </row>
        <row r="219">
          <cell r="A219" t="str">
            <v>Refilwe Lekala</v>
          </cell>
          <cell r="B219">
            <v>16</v>
          </cell>
          <cell r="C219">
            <v>39.27</v>
          </cell>
        </row>
        <row r="220">
          <cell r="A220" t="str">
            <v>Reges Hartley</v>
          </cell>
          <cell r="B220">
            <v>56</v>
          </cell>
          <cell r="C220">
            <v>63.48</v>
          </cell>
        </row>
        <row r="221">
          <cell r="A221" t="str">
            <v>Rendani Thovheyi</v>
          </cell>
          <cell r="B221">
            <v>27</v>
          </cell>
          <cell r="C221">
            <v>208.42</v>
          </cell>
        </row>
        <row r="222">
          <cell r="A222" t="str">
            <v>Rene Potgieter</v>
          </cell>
          <cell r="B222">
            <v>19</v>
          </cell>
          <cell r="C222">
            <v>26.39</v>
          </cell>
        </row>
        <row r="223">
          <cell r="A223" t="str">
            <v>Reshmee Mahabeer</v>
          </cell>
          <cell r="B223">
            <v>36</v>
          </cell>
          <cell r="C223">
            <v>50.45</v>
          </cell>
        </row>
        <row r="224">
          <cell r="A224" t="str">
            <v>Richard Stumke</v>
          </cell>
          <cell r="B224">
            <v>8</v>
          </cell>
          <cell r="C224">
            <v>24.01</v>
          </cell>
        </row>
        <row r="225">
          <cell r="A225" t="str">
            <v>Roberto Fourie</v>
          </cell>
          <cell r="B225">
            <v>21</v>
          </cell>
          <cell r="C225">
            <v>21.32</v>
          </cell>
        </row>
        <row r="226">
          <cell r="A226" t="str">
            <v>Rulique Saayman</v>
          </cell>
          <cell r="B226">
            <v>16</v>
          </cell>
          <cell r="C226">
            <v>222.38</v>
          </cell>
        </row>
        <row r="227">
          <cell r="A227" t="str">
            <v>Sabelo Mdletshe</v>
          </cell>
          <cell r="B227">
            <v>85</v>
          </cell>
          <cell r="C227">
            <v>158.99</v>
          </cell>
        </row>
        <row r="228">
          <cell r="A228" t="str">
            <v>Samkelo Jubhele</v>
          </cell>
          <cell r="B228">
            <v>75</v>
          </cell>
          <cell r="C228">
            <v>877.85</v>
          </cell>
        </row>
        <row r="229">
          <cell r="A229" t="str">
            <v>Samuel Mokonopi</v>
          </cell>
          <cell r="B229">
            <v>37</v>
          </cell>
          <cell r="C229">
            <v>175.29</v>
          </cell>
        </row>
        <row r="230">
          <cell r="A230" t="str">
            <v>Sandra Moiloa</v>
          </cell>
          <cell r="B230">
            <v>16</v>
          </cell>
          <cell r="C230">
            <v>552.16</v>
          </cell>
        </row>
        <row r="231">
          <cell r="A231" t="str">
            <v>Sarah Ramashala</v>
          </cell>
          <cell r="B231">
            <v>35</v>
          </cell>
          <cell r="C231">
            <v>66.53</v>
          </cell>
        </row>
        <row r="232">
          <cell r="A232" t="str">
            <v>Sebotse Komane</v>
          </cell>
          <cell r="B232">
            <v>24</v>
          </cell>
          <cell r="C232">
            <v>56.12</v>
          </cell>
        </row>
        <row r="233">
          <cell r="A233" t="str">
            <v>Shanice Solomon</v>
          </cell>
          <cell r="B233">
            <v>30</v>
          </cell>
          <cell r="C233">
            <v>87.53</v>
          </cell>
        </row>
        <row r="234">
          <cell r="A234" t="str">
            <v>Shaunice Bardien</v>
          </cell>
          <cell r="B234">
            <v>16</v>
          </cell>
          <cell r="C234">
            <v>476.78</v>
          </cell>
        </row>
        <row r="235">
          <cell r="A235" t="str">
            <v>Shavaughn Marais</v>
          </cell>
          <cell r="B235">
            <v>18</v>
          </cell>
          <cell r="C235">
            <v>768.57</v>
          </cell>
        </row>
        <row r="236">
          <cell r="A236" t="str">
            <v>Shayna Robb</v>
          </cell>
          <cell r="B236">
            <v>26</v>
          </cell>
          <cell r="C236">
            <v>66.5</v>
          </cell>
        </row>
        <row r="237">
          <cell r="A237" t="str">
            <v>Shibe Motloutsi</v>
          </cell>
          <cell r="B237">
            <v>70</v>
          </cell>
          <cell r="C237">
            <v>567.61</v>
          </cell>
        </row>
        <row r="238">
          <cell r="A238" t="str">
            <v>Shimy Phungula</v>
          </cell>
          <cell r="B238">
            <v>52</v>
          </cell>
          <cell r="C238">
            <v>109.43</v>
          </cell>
        </row>
        <row r="239">
          <cell r="A239" t="str">
            <v>Sibusiso Zwane</v>
          </cell>
          <cell r="B239">
            <v>4</v>
          </cell>
          <cell r="C239">
            <v>0.58</v>
          </cell>
        </row>
        <row r="240">
          <cell r="A240" t="str">
            <v>Simon Kgomane</v>
          </cell>
          <cell r="B240">
            <v>42</v>
          </cell>
          <cell r="C240">
            <v>86.71</v>
          </cell>
        </row>
        <row r="241">
          <cell r="A241" t="str">
            <v>Simone Erasmus</v>
          </cell>
          <cell r="B241">
            <v>44</v>
          </cell>
          <cell r="C241">
            <v>344.88</v>
          </cell>
        </row>
        <row r="242">
          <cell r="A242" t="str">
            <v>Simphiwe Mahlobo</v>
          </cell>
          <cell r="B242">
            <v>55</v>
          </cell>
          <cell r="C242">
            <v>388.99</v>
          </cell>
        </row>
        <row r="243">
          <cell r="A243" t="str">
            <v>Simphiwe Mashego</v>
          </cell>
          <cell r="B243">
            <v>33</v>
          </cell>
          <cell r="C243">
            <v>176.7</v>
          </cell>
        </row>
        <row r="244">
          <cell r="A244" t="str">
            <v>Simphiwe Nkabinde</v>
          </cell>
          <cell r="B244">
            <v>29</v>
          </cell>
          <cell r="C244">
            <v>87.64</v>
          </cell>
        </row>
        <row r="245">
          <cell r="A245" t="str">
            <v>Sipho Mosotho</v>
          </cell>
          <cell r="B245">
            <v>52</v>
          </cell>
          <cell r="C245">
            <v>1169.74</v>
          </cell>
        </row>
        <row r="246">
          <cell r="A246" t="str">
            <v>Siphokazi Magalela</v>
          </cell>
          <cell r="B246">
            <v>16</v>
          </cell>
          <cell r="C246">
            <v>163.35</v>
          </cell>
        </row>
        <row r="247">
          <cell r="A247" t="str">
            <v>Siyabonga Nhlapo</v>
          </cell>
          <cell r="B247">
            <v>16</v>
          </cell>
          <cell r="C247">
            <v>33.5</v>
          </cell>
        </row>
        <row r="248">
          <cell r="A248" t="str">
            <v>Siyabonga Woji</v>
          </cell>
          <cell r="B248">
            <v>37</v>
          </cell>
          <cell r="C248">
            <v>1681.48</v>
          </cell>
        </row>
        <row r="249">
          <cell r="A249" t="str">
            <v>Sizakele Manzini</v>
          </cell>
          <cell r="B249">
            <v>93</v>
          </cell>
          <cell r="C249">
            <v>314.38</v>
          </cell>
        </row>
        <row r="250">
          <cell r="A250" t="str">
            <v>Soraya Nagel</v>
          </cell>
          <cell r="B250">
            <v>57</v>
          </cell>
          <cell r="C250">
            <v>101.17</v>
          </cell>
        </row>
        <row r="251">
          <cell r="A251" t="str">
            <v>Stefanus Van Niekerk</v>
          </cell>
          <cell r="B251">
            <v>1</v>
          </cell>
          <cell r="C251">
            <v>0.15</v>
          </cell>
        </row>
        <row r="252">
          <cell r="A252" t="str">
            <v>Syrel Murugan</v>
          </cell>
          <cell r="B252">
            <v>58</v>
          </cell>
          <cell r="C252">
            <v>175.37</v>
          </cell>
        </row>
        <row r="253">
          <cell r="A253" t="str">
            <v>Tarryn Petersen</v>
          </cell>
          <cell r="B253">
            <v>26</v>
          </cell>
          <cell r="C253">
            <v>258.47</v>
          </cell>
        </row>
        <row r="254">
          <cell r="A254" t="str">
            <v>Tebatso Modipa</v>
          </cell>
          <cell r="B254">
            <v>18</v>
          </cell>
          <cell r="C254">
            <v>0</v>
          </cell>
        </row>
        <row r="255">
          <cell r="A255" t="str">
            <v>Tebogo Madisha</v>
          </cell>
          <cell r="B255">
            <v>33</v>
          </cell>
          <cell r="C255">
            <v>57.4</v>
          </cell>
        </row>
        <row r="256">
          <cell r="A256" t="str">
            <v>Thabo Sekoma</v>
          </cell>
          <cell r="B256">
            <v>29</v>
          </cell>
          <cell r="C256">
            <v>199.5</v>
          </cell>
        </row>
        <row r="257">
          <cell r="A257" t="str">
            <v>Thandeka Mahlangu</v>
          </cell>
          <cell r="B257">
            <v>24</v>
          </cell>
          <cell r="C257">
            <v>53.88</v>
          </cell>
        </row>
        <row r="258">
          <cell r="A258" t="str">
            <v>Thapelo Motale</v>
          </cell>
          <cell r="B258">
            <v>48</v>
          </cell>
          <cell r="C258">
            <v>1139.58</v>
          </cell>
        </row>
        <row r="259">
          <cell r="A259" t="str">
            <v>Thato Matlala</v>
          </cell>
          <cell r="B259">
            <v>28</v>
          </cell>
          <cell r="C259">
            <v>103.37</v>
          </cell>
        </row>
        <row r="260">
          <cell r="A260" t="str">
            <v>Thelma Hlagane</v>
          </cell>
          <cell r="B260">
            <v>36</v>
          </cell>
          <cell r="C260">
            <v>89.14</v>
          </cell>
        </row>
        <row r="261">
          <cell r="A261" t="str">
            <v>Thelma Maboe</v>
          </cell>
          <cell r="B261">
            <v>19</v>
          </cell>
          <cell r="C261">
            <v>78.2</v>
          </cell>
        </row>
        <row r="262">
          <cell r="A262" t="str">
            <v>Thelma Tabane</v>
          </cell>
          <cell r="B262">
            <v>25</v>
          </cell>
          <cell r="C262">
            <v>112.86</v>
          </cell>
        </row>
        <row r="263">
          <cell r="A263" t="str">
            <v>Theo Januarie</v>
          </cell>
          <cell r="B263">
            <v>35</v>
          </cell>
          <cell r="C263">
            <v>447.44</v>
          </cell>
        </row>
        <row r="264">
          <cell r="A264" t="str">
            <v>Theon Naidoo</v>
          </cell>
          <cell r="B264">
            <v>48</v>
          </cell>
          <cell r="C264">
            <v>108.63</v>
          </cell>
        </row>
        <row r="265">
          <cell r="A265" t="str">
            <v>Tieneke Zeelie</v>
          </cell>
          <cell r="B265">
            <v>36</v>
          </cell>
          <cell r="C265">
            <v>1433.99</v>
          </cell>
        </row>
        <row r="266">
          <cell r="A266" t="str">
            <v>Tinashe Mlambo</v>
          </cell>
          <cell r="B266">
            <v>4</v>
          </cell>
          <cell r="C266">
            <v>6.82</v>
          </cell>
        </row>
        <row r="267">
          <cell r="A267" t="str">
            <v>Tshenolo Tau</v>
          </cell>
          <cell r="B267">
            <v>18</v>
          </cell>
          <cell r="C267">
            <v>481.09</v>
          </cell>
        </row>
        <row r="268">
          <cell r="A268" t="str">
            <v>Tshepo Mokeri</v>
          </cell>
          <cell r="B268">
            <v>64</v>
          </cell>
          <cell r="C268">
            <v>122.55</v>
          </cell>
        </row>
        <row r="269">
          <cell r="A269" t="str">
            <v>Tshepo Senona</v>
          </cell>
          <cell r="B269">
            <v>10</v>
          </cell>
          <cell r="C269">
            <v>21.46</v>
          </cell>
        </row>
        <row r="270">
          <cell r="A270" t="str">
            <v>Tumelo Mchunu</v>
          </cell>
          <cell r="B270">
            <v>46</v>
          </cell>
          <cell r="C270">
            <v>99.75</v>
          </cell>
        </row>
        <row r="271">
          <cell r="A271" t="str">
            <v>Tyron Seaman</v>
          </cell>
          <cell r="B271">
            <v>26</v>
          </cell>
          <cell r="C271">
            <v>75.59</v>
          </cell>
        </row>
        <row r="272">
          <cell r="A272" t="str">
            <v>Ulrich Klusmann</v>
          </cell>
          <cell r="B272">
            <v>21</v>
          </cell>
          <cell r="C272">
            <v>839.86</v>
          </cell>
        </row>
        <row r="273">
          <cell r="A273" t="str">
            <v>Valesco Bredenkamp</v>
          </cell>
          <cell r="B273">
            <v>26</v>
          </cell>
          <cell r="C273">
            <v>92.59</v>
          </cell>
        </row>
        <row r="274">
          <cell r="A274" t="str">
            <v>Vanessa Kleingeld</v>
          </cell>
          <cell r="B274">
            <v>38</v>
          </cell>
          <cell r="C274">
            <v>95.36</v>
          </cell>
        </row>
        <row r="275">
          <cell r="A275" t="str">
            <v>Veronicca Ditsele</v>
          </cell>
          <cell r="B275">
            <v>48</v>
          </cell>
          <cell r="C275">
            <v>83.9</v>
          </cell>
        </row>
        <row r="276">
          <cell r="A276" t="str">
            <v>Wallie Ratau</v>
          </cell>
          <cell r="B276">
            <v>67</v>
          </cell>
          <cell r="C276">
            <v>934.89</v>
          </cell>
        </row>
        <row r="277">
          <cell r="A277" t="str">
            <v>Walter Sifunda</v>
          </cell>
          <cell r="B277">
            <v>41</v>
          </cell>
          <cell r="C277">
            <v>368.57</v>
          </cell>
        </row>
        <row r="278">
          <cell r="A278" t="str">
            <v>Welheminah Masuku</v>
          </cell>
          <cell r="B278">
            <v>19</v>
          </cell>
          <cell r="C278">
            <v>61.11</v>
          </cell>
        </row>
        <row r="279">
          <cell r="A279" t="str">
            <v>Willem Levinson</v>
          </cell>
          <cell r="B279">
            <v>20</v>
          </cell>
          <cell r="C279">
            <v>352.41</v>
          </cell>
        </row>
        <row r="280">
          <cell r="A280" t="str">
            <v>Winny Moremi</v>
          </cell>
          <cell r="B280">
            <v>38</v>
          </cell>
          <cell r="C280">
            <v>111.79</v>
          </cell>
        </row>
        <row r="281">
          <cell r="A281" t="str">
            <v>Xolisile Yaka</v>
          </cell>
          <cell r="B281">
            <v>84</v>
          </cell>
          <cell r="C281">
            <v>967.3</v>
          </cell>
        </row>
        <row r="282">
          <cell r="A282" t="str">
            <v>Zamangweyo Magwaza</v>
          </cell>
          <cell r="B282">
            <v>11</v>
          </cell>
          <cell r="C282">
            <v>16.48</v>
          </cell>
        </row>
        <row r="283">
          <cell r="A283" t="str">
            <v>Zanele Gaqazela</v>
          </cell>
          <cell r="B283">
            <v>44</v>
          </cell>
          <cell r="C283">
            <v>81.99</v>
          </cell>
        </row>
        <row r="284">
          <cell r="A284" t="str">
            <v>Zanele Sikhosana</v>
          </cell>
          <cell r="B284">
            <v>77</v>
          </cell>
          <cell r="C284">
            <v>82.42</v>
          </cell>
        </row>
        <row r="285">
          <cell r="A285" t="str">
            <v>Grand Total</v>
          </cell>
          <cell r="B285">
            <v>10620</v>
          </cell>
          <cell r="C285">
            <v>69518.79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FEBRUARY ANNUAL LEAVE"/>
      <sheetName val="SUMMARY BCEA LEAVE FEB"/>
      <sheetName val="Sheet2"/>
      <sheetName val="Sheet4"/>
    </sheetNames>
    <sheetDataSet>
      <sheetData sheetId="0"/>
      <sheetData sheetId="1"/>
      <sheetData sheetId="2">
        <row r="1">
          <cell r="B1" t="str">
            <v>Row Labels</v>
          </cell>
          <cell r="C1" t="str">
            <v>Sum of Requested</v>
          </cell>
        </row>
        <row r="2">
          <cell r="B2" t="str">
            <v>Alida Van Den Berg</v>
          </cell>
          <cell r="C2">
            <v>2</v>
          </cell>
        </row>
        <row r="3">
          <cell r="B3" t="str">
            <v>Alvin Ngema</v>
          </cell>
          <cell r="C3">
            <v>1.5</v>
          </cell>
        </row>
        <row r="4">
          <cell r="B4" t="str">
            <v>Ann Erasmus</v>
          </cell>
          <cell r="C4">
            <v>2</v>
          </cell>
        </row>
        <row r="5">
          <cell r="B5" t="str">
            <v>Arleze Flynn</v>
          </cell>
          <cell r="C5">
            <v>2</v>
          </cell>
        </row>
        <row r="6">
          <cell r="B6" t="str">
            <v>Asanda Tengwa</v>
          </cell>
          <cell r="C6">
            <v>5</v>
          </cell>
        </row>
        <row r="7">
          <cell r="B7" t="str">
            <v>Ashley Prinsloo</v>
          </cell>
          <cell r="C7">
            <v>1</v>
          </cell>
        </row>
        <row r="8">
          <cell r="B8" t="str">
            <v>Bathini Mnguni</v>
          </cell>
          <cell r="C8">
            <v>1</v>
          </cell>
        </row>
        <row r="9">
          <cell r="B9" t="str">
            <v>Bianca Oosthuizen</v>
          </cell>
          <cell r="C9">
            <v>1</v>
          </cell>
        </row>
        <row r="10">
          <cell r="B10" t="str">
            <v>Boitshoko Mosiane</v>
          </cell>
          <cell r="C10">
            <v>3</v>
          </cell>
        </row>
        <row r="11">
          <cell r="B11" t="str">
            <v>Botsile Sedumedi</v>
          </cell>
          <cell r="C11">
            <v>11</v>
          </cell>
        </row>
        <row r="12">
          <cell r="B12" t="str">
            <v>Caroline Berrington</v>
          </cell>
          <cell r="C12">
            <v>0.5</v>
          </cell>
        </row>
        <row r="13">
          <cell r="B13" t="str">
            <v>Chantelle Posthumus</v>
          </cell>
          <cell r="C13">
            <v>2</v>
          </cell>
        </row>
        <row r="14">
          <cell r="B14" t="str">
            <v>Charlene Mabenge</v>
          </cell>
          <cell r="C14">
            <v>3</v>
          </cell>
        </row>
        <row r="15">
          <cell r="B15" t="str">
            <v>Christell Dippenaar</v>
          </cell>
          <cell r="C15">
            <v>1</v>
          </cell>
        </row>
        <row r="16">
          <cell r="B16" t="str">
            <v>Christiaan Stander</v>
          </cell>
          <cell r="C16">
            <v>3</v>
          </cell>
        </row>
        <row r="17">
          <cell r="B17" t="str">
            <v>Christo Venter</v>
          </cell>
          <cell r="C17">
            <v>6</v>
          </cell>
        </row>
        <row r="18">
          <cell r="B18" t="str">
            <v>Claudette Bain</v>
          </cell>
          <cell r="C18">
            <v>2</v>
          </cell>
        </row>
        <row r="19">
          <cell r="B19" t="str">
            <v>Cornelius Boshoff</v>
          </cell>
          <cell r="C19">
            <v>4</v>
          </cell>
        </row>
        <row r="20">
          <cell r="B20" t="str">
            <v>David Hills</v>
          </cell>
          <cell r="C20">
            <v>4</v>
          </cell>
        </row>
        <row r="21">
          <cell r="B21" t="str">
            <v>Deangilo Coleridge</v>
          </cell>
          <cell r="C21">
            <v>1</v>
          </cell>
        </row>
        <row r="22">
          <cell r="B22" t="str">
            <v>Debra Phungo</v>
          </cell>
          <cell r="C22">
            <v>1</v>
          </cell>
        </row>
        <row r="23">
          <cell r="B23" t="str">
            <v>Degrecious Mooketsi</v>
          </cell>
          <cell r="C23">
            <v>3</v>
          </cell>
        </row>
        <row r="24">
          <cell r="B24" t="str">
            <v>Dimakatso Msiza</v>
          </cell>
          <cell r="C24">
            <v>0.5</v>
          </cell>
        </row>
        <row r="25">
          <cell r="B25" t="str">
            <v>Edith Motsuenyane</v>
          </cell>
          <cell r="C25">
            <v>3</v>
          </cell>
        </row>
        <row r="26">
          <cell r="B26" t="str">
            <v>Ellen Jansen</v>
          </cell>
          <cell r="C26">
            <v>1</v>
          </cell>
        </row>
        <row r="27">
          <cell r="B27" t="str">
            <v>Emile Van Niekerk</v>
          </cell>
          <cell r="C27">
            <v>2</v>
          </cell>
        </row>
        <row r="28">
          <cell r="B28" t="str">
            <v>Enestina Mabule</v>
          </cell>
          <cell r="C28">
            <v>1</v>
          </cell>
        </row>
        <row r="29">
          <cell r="B29" t="str">
            <v>Evelyn Mosopa</v>
          </cell>
          <cell r="C29">
            <v>1</v>
          </cell>
        </row>
        <row r="30">
          <cell r="B30" t="str">
            <v>Fabina Mutasa</v>
          </cell>
          <cell r="C30">
            <v>2</v>
          </cell>
        </row>
        <row r="31">
          <cell r="B31" t="str">
            <v>Faith Mathibe</v>
          </cell>
          <cell r="C31">
            <v>3</v>
          </cell>
        </row>
        <row r="32">
          <cell r="B32" t="str">
            <v>Filecia Vaaltyn</v>
          </cell>
          <cell r="C32">
            <v>1</v>
          </cell>
        </row>
        <row r="33">
          <cell r="B33" t="str">
            <v>Francina Gama</v>
          </cell>
          <cell r="C33">
            <v>6</v>
          </cell>
        </row>
        <row r="34">
          <cell r="B34" t="str">
            <v>Gavin Smith</v>
          </cell>
          <cell r="C34">
            <v>2</v>
          </cell>
        </row>
        <row r="35">
          <cell r="B35" t="str">
            <v>Hlulani Nhuvunga</v>
          </cell>
          <cell r="C35">
            <v>1</v>
          </cell>
        </row>
        <row r="36">
          <cell r="B36" t="str">
            <v>Ishmael Tlhasi</v>
          </cell>
          <cell r="C36">
            <v>1</v>
          </cell>
        </row>
        <row r="37">
          <cell r="B37" t="str">
            <v>Jacob Seretlo</v>
          </cell>
          <cell r="C37">
            <v>1</v>
          </cell>
        </row>
        <row r="38">
          <cell r="B38" t="str">
            <v>Jessica Visagie</v>
          </cell>
          <cell r="C38">
            <v>1</v>
          </cell>
        </row>
        <row r="39">
          <cell r="B39" t="str">
            <v>Jesternovia Uddin</v>
          </cell>
          <cell r="C39">
            <v>1</v>
          </cell>
        </row>
        <row r="40">
          <cell r="B40" t="str">
            <v>Johannes Kutumela</v>
          </cell>
          <cell r="C40">
            <v>10.5</v>
          </cell>
        </row>
        <row r="41">
          <cell r="B41" t="str">
            <v>Joseph Manikus</v>
          </cell>
          <cell r="C41">
            <v>2</v>
          </cell>
        </row>
        <row r="42">
          <cell r="B42" t="str">
            <v>Julia Norris</v>
          </cell>
          <cell r="C42">
            <v>4</v>
          </cell>
        </row>
        <row r="43">
          <cell r="B43" t="str">
            <v>Karabo Kanyane</v>
          </cell>
          <cell r="C43">
            <v>1</v>
          </cell>
        </row>
        <row r="44">
          <cell r="B44" t="str">
            <v>Karina Coetzee</v>
          </cell>
          <cell r="C44">
            <v>1</v>
          </cell>
        </row>
        <row r="45">
          <cell r="B45" t="str">
            <v>Kealeboga Sando</v>
          </cell>
          <cell r="C45">
            <v>6</v>
          </cell>
        </row>
        <row r="46">
          <cell r="B46" t="str">
            <v>Kedibone Bhengu</v>
          </cell>
          <cell r="C46">
            <v>1</v>
          </cell>
        </row>
        <row r="47">
          <cell r="B47" t="str">
            <v>Kevin Mbele</v>
          </cell>
          <cell r="C47">
            <v>4</v>
          </cell>
        </row>
        <row r="48">
          <cell r="B48" t="str">
            <v>Khotso Gama</v>
          </cell>
          <cell r="C48">
            <v>0.5</v>
          </cell>
        </row>
        <row r="49">
          <cell r="B49" t="str">
            <v>Koketso Mankge</v>
          </cell>
          <cell r="C49">
            <v>1</v>
          </cell>
        </row>
        <row r="50">
          <cell r="B50" t="str">
            <v>Lacia Brown</v>
          </cell>
          <cell r="C50">
            <v>2</v>
          </cell>
        </row>
        <row r="51">
          <cell r="B51" t="str">
            <v>Lena Mohlamonyane</v>
          </cell>
          <cell r="C51">
            <v>1</v>
          </cell>
        </row>
        <row r="52">
          <cell r="B52" t="str">
            <v>Lerato Marema</v>
          </cell>
          <cell r="C52">
            <v>3</v>
          </cell>
        </row>
        <row r="53">
          <cell r="B53" t="str">
            <v>Lerato Masilo</v>
          </cell>
          <cell r="C53">
            <v>10</v>
          </cell>
        </row>
        <row r="54">
          <cell r="B54" t="str">
            <v>Lerato Molala</v>
          </cell>
          <cell r="C54">
            <v>3</v>
          </cell>
        </row>
        <row r="55">
          <cell r="B55" t="str">
            <v>Lethabo Sebakelwang</v>
          </cell>
          <cell r="C55">
            <v>2</v>
          </cell>
        </row>
        <row r="56">
          <cell r="B56" t="str">
            <v>Levina Coetzee</v>
          </cell>
          <cell r="C56">
            <v>3</v>
          </cell>
        </row>
        <row r="57">
          <cell r="B57" t="str">
            <v>Lillian Pienaar</v>
          </cell>
          <cell r="C57">
            <v>1</v>
          </cell>
        </row>
        <row r="58">
          <cell r="B58" t="str">
            <v>Linda Bathembu</v>
          </cell>
          <cell r="C58">
            <v>1</v>
          </cell>
        </row>
        <row r="59">
          <cell r="B59" t="str">
            <v>Lo-Ammi Van der Merwe</v>
          </cell>
          <cell r="C59">
            <v>4</v>
          </cell>
        </row>
        <row r="60">
          <cell r="B60" t="str">
            <v>Loice Museta</v>
          </cell>
          <cell r="C60">
            <v>1</v>
          </cell>
        </row>
        <row r="61">
          <cell r="B61" t="str">
            <v>Lucky Mbokotwane</v>
          </cell>
          <cell r="C61">
            <v>6</v>
          </cell>
        </row>
        <row r="62">
          <cell r="B62" t="str">
            <v>Lucky Mnguni</v>
          </cell>
          <cell r="C62">
            <v>1</v>
          </cell>
        </row>
        <row r="63">
          <cell r="B63" t="str">
            <v>Maria Maluleke</v>
          </cell>
          <cell r="C63">
            <v>7</v>
          </cell>
        </row>
        <row r="64">
          <cell r="B64" t="str">
            <v>Maria Mathee</v>
          </cell>
          <cell r="C64">
            <v>1</v>
          </cell>
        </row>
        <row r="65">
          <cell r="B65" t="str">
            <v>Marlena Resmat</v>
          </cell>
          <cell r="C65">
            <v>1</v>
          </cell>
        </row>
        <row r="66">
          <cell r="B66" t="str">
            <v>Mary Ndebele</v>
          </cell>
          <cell r="C66">
            <v>7</v>
          </cell>
        </row>
        <row r="67">
          <cell r="B67" t="str">
            <v>Mary-Anne Snyman</v>
          </cell>
          <cell r="C67">
            <v>4</v>
          </cell>
        </row>
        <row r="68">
          <cell r="B68" t="str">
            <v>Maureen Sigudo</v>
          </cell>
          <cell r="C68">
            <v>5</v>
          </cell>
        </row>
        <row r="69">
          <cell r="B69" t="str">
            <v>Mbali Mtetwa</v>
          </cell>
          <cell r="C69">
            <v>1</v>
          </cell>
        </row>
        <row r="70">
          <cell r="B70" t="str">
            <v>Michaella Roman</v>
          </cell>
          <cell r="C70">
            <v>1</v>
          </cell>
        </row>
        <row r="71">
          <cell r="B71" t="str">
            <v>Michelle Campbell</v>
          </cell>
          <cell r="C71">
            <v>3</v>
          </cell>
        </row>
        <row r="72">
          <cell r="B72" t="str">
            <v>Mikateko Mkhabele</v>
          </cell>
          <cell r="C72">
            <v>8</v>
          </cell>
        </row>
        <row r="73">
          <cell r="B73" t="str">
            <v>Motlalepule Mahlangu</v>
          </cell>
          <cell r="C73">
            <v>1</v>
          </cell>
        </row>
        <row r="74">
          <cell r="B74" t="str">
            <v>Msesi Mosikidi</v>
          </cell>
          <cell r="C74">
            <v>1</v>
          </cell>
        </row>
        <row r="75">
          <cell r="B75" t="str">
            <v>Nathan Brady</v>
          </cell>
          <cell r="C75">
            <v>1</v>
          </cell>
        </row>
        <row r="76">
          <cell r="B76" t="str">
            <v>Neo Ditlhake</v>
          </cell>
          <cell r="C76">
            <v>1</v>
          </cell>
        </row>
        <row r="77">
          <cell r="B77" t="str">
            <v>Nevia Ratlou</v>
          </cell>
          <cell r="C77">
            <v>1</v>
          </cell>
        </row>
        <row r="78">
          <cell r="B78" t="str">
            <v>Nkemiso Radebe</v>
          </cell>
          <cell r="C78">
            <v>6</v>
          </cell>
        </row>
        <row r="79">
          <cell r="B79" t="str">
            <v>Nomthandazo Shabalala</v>
          </cell>
          <cell r="C79">
            <v>1</v>
          </cell>
        </row>
        <row r="80">
          <cell r="B80" t="str">
            <v>Nonkunkuma Motau</v>
          </cell>
          <cell r="C80">
            <v>7</v>
          </cell>
        </row>
        <row r="81">
          <cell r="B81" t="str">
            <v>Odirile Bokaba</v>
          </cell>
          <cell r="C81">
            <v>1</v>
          </cell>
        </row>
        <row r="82">
          <cell r="B82" t="str">
            <v>Paul Kind</v>
          </cell>
          <cell r="C82">
            <v>1</v>
          </cell>
        </row>
        <row r="83">
          <cell r="B83" t="str">
            <v>Presley Maboya</v>
          </cell>
          <cell r="C83">
            <v>0.5</v>
          </cell>
        </row>
        <row r="84">
          <cell r="B84" t="str">
            <v>Raoul Van Staden</v>
          </cell>
          <cell r="C84">
            <v>8</v>
          </cell>
        </row>
        <row r="85">
          <cell r="B85" t="str">
            <v>Reaobaka Motsuenyane</v>
          </cell>
          <cell r="C85">
            <v>4</v>
          </cell>
        </row>
        <row r="86">
          <cell r="B86" t="str">
            <v>Refilwe Lekala</v>
          </cell>
          <cell r="C86">
            <v>2</v>
          </cell>
        </row>
        <row r="87">
          <cell r="B87" t="str">
            <v>Rendani Thovheyi</v>
          </cell>
          <cell r="C87">
            <v>8</v>
          </cell>
        </row>
        <row r="88">
          <cell r="B88" t="str">
            <v>Rene Potgieter</v>
          </cell>
          <cell r="C88">
            <v>3</v>
          </cell>
        </row>
        <row r="89">
          <cell r="B89" t="str">
            <v>Roberto Fourie</v>
          </cell>
          <cell r="C89">
            <v>1</v>
          </cell>
        </row>
        <row r="90">
          <cell r="B90" t="str">
            <v>Rulique Saayman</v>
          </cell>
          <cell r="C90">
            <v>17</v>
          </cell>
        </row>
        <row r="91">
          <cell r="B91" t="str">
            <v>Sarah Ramashala</v>
          </cell>
          <cell r="C91">
            <v>2</v>
          </cell>
        </row>
        <row r="92">
          <cell r="B92" t="str">
            <v>Sebotse Komane</v>
          </cell>
          <cell r="C92">
            <v>1</v>
          </cell>
        </row>
        <row r="93">
          <cell r="B93" t="str">
            <v>Shaunice Bardien</v>
          </cell>
          <cell r="C93">
            <v>1</v>
          </cell>
        </row>
        <row r="94">
          <cell r="B94" t="str">
            <v>Shavaughn Marais</v>
          </cell>
          <cell r="C94">
            <v>4.5</v>
          </cell>
        </row>
        <row r="95">
          <cell r="B95" t="str">
            <v>Shayna Robb</v>
          </cell>
          <cell r="C95">
            <v>2</v>
          </cell>
        </row>
        <row r="96">
          <cell r="B96" t="str">
            <v>Simphiwe Mashego</v>
          </cell>
          <cell r="C96">
            <v>7</v>
          </cell>
        </row>
        <row r="97">
          <cell r="B97" t="str">
            <v>Simphiwe Nkabinde</v>
          </cell>
          <cell r="C97">
            <v>1</v>
          </cell>
        </row>
        <row r="98">
          <cell r="B98" t="str">
            <v>Tarryn Petersen</v>
          </cell>
          <cell r="C98">
            <v>2</v>
          </cell>
        </row>
        <row r="99">
          <cell r="B99" t="str">
            <v>Tebello Ramalata</v>
          </cell>
          <cell r="C99">
            <v>1</v>
          </cell>
        </row>
        <row r="100">
          <cell r="B100" t="str">
            <v>Tebogo Madisha</v>
          </cell>
          <cell r="C100">
            <v>1</v>
          </cell>
        </row>
        <row r="101">
          <cell r="B101" t="str">
            <v>Thabo Sekoma</v>
          </cell>
          <cell r="C101">
            <v>1</v>
          </cell>
        </row>
        <row r="102">
          <cell r="B102" t="str">
            <v>Thandeka Mahlangu</v>
          </cell>
          <cell r="C102">
            <v>11</v>
          </cell>
        </row>
        <row r="103">
          <cell r="B103" t="str">
            <v>Thelma Maboe</v>
          </cell>
          <cell r="C103">
            <v>1</v>
          </cell>
        </row>
        <row r="104">
          <cell r="B104" t="str">
            <v>Thelma Tabane</v>
          </cell>
          <cell r="C104">
            <v>5</v>
          </cell>
        </row>
        <row r="105">
          <cell r="B105" t="str">
            <v>Theo Januarie</v>
          </cell>
          <cell r="C105">
            <v>1</v>
          </cell>
        </row>
        <row r="106">
          <cell r="B106" t="str">
            <v>Tinashe Mlambo</v>
          </cell>
          <cell r="C106">
            <v>2</v>
          </cell>
        </row>
        <row r="107">
          <cell r="B107" t="str">
            <v>Tyron Seaman</v>
          </cell>
          <cell r="C107">
            <v>0.5</v>
          </cell>
        </row>
        <row r="108">
          <cell r="B108" t="str">
            <v>Valesco Bredenkamp</v>
          </cell>
          <cell r="C108">
            <v>5</v>
          </cell>
        </row>
        <row r="109">
          <cell r="B109" t="str">
            <v>Vanessa Kleingeld</v>
          </cell>
          <cell r="C109">
            <v>1</v>
          </cell>
        </row>
        <row r="110">
          <cell r="B110" t="str">
            <v>Veronicca Ditsele</v>
          </cell>
          <cell r="C110">
            <v>2</v>
          </cell>
        </row>
        <row r="111">
          <cell r="B111" t="str">
            <v>Vida Julius</v>
          </cell>
          <cell r="C111">
            <v>1.5</v>
          </cell>
        </row>
        <row r="112">
          <cell r="B112" t="str">
            <v>Walter Sifunda</v>
          </cell>
          <cell r="C112">
            <v>1</v>
          </cell>
        </row>
        <row r="113">
          <cell r="B113" t="str">
            <v>Welheminah Masuku</v>
          </cell>
          <cell r="C113">
            <v>7</v>
          </cell>
        </row>
        <row r="114">
          <cell r="B114" t="str">
            <v>Willem Levinson</v>
          </cell>
          <cell r="C114">
            <v>1</v>
          </cell>
        </row>
        <row r="115">
          <cell r="B115" t="str">
            <v>Xolisile Yaka</v>
          </cell>
          <cell r="C115">
            <v>1</v>
          </cell>
        </row>
        <row r="116">
          <cell r="B116" t="str">
            <v>Yolandia Oberholzer</v>
          </cell>
          <cell r="C116">
            <v>1.5</v>
          </cell>
        </row>
        <row r="117">
          <cell r="B117" t="str">
            <v>Grand Total</v>
          </cell>
          <cell r="C117">
            <v>324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UGUS 2017"/>
      <sheetName val="AUGUS NO COMM 1 MONTH CONTRACTS"/>
      <sheetName val="SEPTE"/>
      <sheetName val="SEPTE NO COMM 1 MONTH CONTRACTS"/>
      <sheetName val="OCTOBER "/>
      <sheetName val="OCTOB NO COMM 1 MONTH CNTRACTS"/>
      <sheetName val="NOVEM"/>
      <sheetName val="NOVEM NO COMM 1 MONTH CONTACTS"/>
      <sheetName val="DECEM"/>
      <sheetName val="DECEM NO COMM 1 MONTH CONTRACTS"/>
      <sheetName val="JANUARY 2018"/>
      <sheetName val="JANUARY NO COMM1 MONTH CONTRCTS"/>
      <sheetName val="FEBRUARY"/>
      <sheetName val="FEBRUARY NO COMM1 MONTH CONTRAC"/>
      <sheetName val="MARCH"/>
      <sheetName val="MARCH NO CLAIM 1 MONTH CONTRACT"/>
      <sheetName val="APRIL"/>
      <sheetName val="APRIL NO CLAIM 1 MONTH CONTRACT"/>
      <sheetName val="MAY"/>
      <sheetName val="MAY NO CLAIM 1 MONTH CONTRACT"/>
      <sheetName val="JUNE"/>
      <sheetName val="JUNE NO CLAIM 1 MONTH CONTRACT"/>
      <sheetName val="JULY"/>
      <sheetName val="JULY NO CLAIM 1 MONTH CONTRACT"/>
      <sheetName val="AUGUST"/>
      <sheetName val="AUGUST NO CLAIM 1 MONTH CONTRCT"/>
      <sheetName val="SEPTEMBER"/>
      <sheetName val="SEPTEMBER NO CLAIM 1 MONTH CONT"/>
      <sheetName val="OCTOBER"/>
      <sheetName val="OCTOBER NO CLAIM 1 MONTH CONT"/>
      <sheetName val="NOVEMBER"/>
      <sheetName val="NOVEMBER NO CLAIM 1 MONTH CONT"/>
      <sheetName val="DECEMBER"/>
      <sheetName val="DECEMBER NO CLAIM 1 MONTH CONT"/>
      <sheetName val="JANUARY"/>
      <sheetName val="JANUARY NO CLAIM 1 MONTH CONT"/>
      <sheetName val="FEBRUARY 2019"/>
      <sheetName val="FEBRUARY NO CLAIM 1 MONTH CONT"/>
      <sheetName val="MARCH 2019"/>
      <sheetName val="MARCH NO CLAIM 1 MONTH CONT"/>
      <sheetName val="APRIL 2019"/>
      <sheetName val="APRIL NO CLAIM 1 MONTH CONT"/>
      <sheetName val="MAY 2019"/>
      <sheetName val="MAY NO CLAIM 1 MONTH CONT"/>
      <sheetName val="JUNE 2019 "/>
      <sheetName val="JUNE NO CLAIM 1 MONTH CONT"/>
      <sheetName val="JULY 2019"/>
      <sheetName val="JULY NO CLAIM 1 MONTH CONT"/>
      <sheetName val="AUGUST 2019"/>
      <sheetName val="AUGUST NO CLAIM 1 MONTH CONT"/>
      <sheetName val="SEPTEMBER 2019"/>
      <sheetName val="SEPT 2019 NO CLAIM 1 MONTH CONT"/>
      <sheetName val="OCTOBER 2019"/>
      <sheetName val="OCT 2019 NO CLAIM 1 MONTH CONT"/>
      <sheetName val="NOVEMBER 2019"/>
      <sheetName val="NOV 2019 NO CLAIM 1 MONTH CONT"/>
      <sheetName val="DECEMBER 2019"/>
      <sheetName val="DEC 2019 NO CLAIM 1 MONTH CONT"/>
      <sheetName val="JANUARY 2020"/>
      <sheetName val="JAN 2020 NO CLAIM 1 MONTH CONT"/>
      <sheetName val="FEBRUARY 2020"/>
      <sheetName val="FEB 2020 NO CLAIM 1 MONTH CONT"/>
      <sheetName val="MARCH 2020"/>
      <sheetName val="MARCH 2020 NO CLAIM 1 MONTH CON"/>
      <sheetName val="APRIL 2020"/>
      <sheetName val="APRIL 2020 NO CLAIM 1 MONTH CON"/>
      <sheetName val="MAY 2020"/>
      <sheetName val="MAY 2020 NO CLAIM 1 MONTH CON"/>
      <sheetName val="JUNE 2020"/>
      <sheetName val="JUNE 2020 NO CLAIM 1 MONTH CON"/>
      <sheetName val="JULY 2020"/>
      <sheetName val="JULY 2020 NO CLAIM 1 MONTH CON"/>
      <sheetName val="AUGUST 2020"/>
      <sheetName val="AUGUST 2020 NO CLAIM 1 MNTH CON"/>
      <sheetName val="SEPTEMBER 2020"/>
      <sheetName val="SEPTMBR 2020 NO CLAIM MNTH CON"/>
      <sheetName val="OCTOBER 2020"/>
      <sheetName val="OCTOBER 2020 NO CLAIM MNTH CON"/>
      <sheetName val="NOVEMBER 2020"/>
      <sheetName val="NOVEMBER 2020 NO CLAIM MNTH CON"/>
      <sheetName val="DECEMBER 2020"/>
      <sheetName val="DECEMBER 2020 NO CLAIM MNTH CON"/>
      <sheetName val="JANUARY 2021"/>
      <sheetName val="JANUARY 2021 NO CLAIM MNTH CON"/>
      <sheetName val="FEBRUARY 2021"/>
      <sheetName val="Contract Line Comm"/>
      <sheetName val="Summary Migrations February"/>
      <sheetName val="FEBRUARY 2021 NO CLAIM MNTH CON"/>
      <sheetName val="RUL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">
          <cell r="A1" t="str">
            <v>Row Labels</v>
          </cell>
          <cell r="B1" t="str">
            <v>Sum of InvoiceQty</v>
          </cell>
          <cell r="C1" t="str">
            <v>Sum of CommPayable</v>
          </cell>
        </row>
        <row r="2">
          <cell r="A2" t="str">
            <v>Aaron Masinga</v>
          </cell>
          <cell r="B2">
            <v>2</v>
          </cell>
          <cell r="C2">
            <v>65</v>
          </cell>
        </row>
        <row r="3">
          <cell r="A3" t="str">
            <v>Adriaan Strauss</v>
          </cell>
          <cell r="B3">
            <v>5</v>
          </cell>
          <cell r="C3">
            <v>160</v>
          </cell>
        </row>
        <row r="4">
          <cell r="A4" t="str">
            <v>Angela Reyneke</v>
          </cell>
          <cell r="B4">
            <v>7</v>
          </cell>
          <cell r="C4">
            <v>155</v>
          </cell>
        </row>
        <row r="5">
          <cell r="A5" t="str">
            <v>Annerine Rossouw</v>
          </cell>
          <cell r="B5">
            <v>11</v>
          </cell>
          <cell r="C5">
            <v>285</v>
          </cell>
        </row>
        <row r="6">
          <cell r="A6" t="str">
            <v>Ashley Adonis</v>
          </cell>
          <cell r="B6">
            <v>5</v>
          </cell>
          <cell r="C6">
            <v>190</v>
          </cell>
        </row>
        <row r="7">
          <cell r="A7" t="str">
            <v>Brenda Tsholoba</v>
          </cell>
          <cell r="B7">
            <v>4</v>
          </cell>
          <cell r="C7">
            <v>200</v>
          </cell>
        </row>
        <row r="8">
          <cell r="A8" t="str">
            <v>Charmaine Le Roux</v>
          </cell>
          <cell r="B8">
            <v>7</v>
          </cell>
          <cell r="C8">
            <v>150</v>
          </cell>
        </row>
        <row r="9">
          <cell r="A9" t="str">
            <v>Christo Venter</v>
          </cell>
          <cell r="B9">
            <v>10</v>
          </cell>
          <cell r="C9">
            <v>280</v>
          </cell>
        </row>
        <row r="10">
          <cell r="A10" t="str">
            <v>Claudette Bain</v>
          </cell>
          <cell r="B10">
            <v>12</v>
          </cell>
          <cell r="C10">
            <v>225</v>
          </cell>
        </row>
        <row r="11">
          <cell r="A11" t="str">
            <v>Degrecious Mooketsi</v>
          </cell>
          <cell r="B11">
            <v>5</v>
          </cell>
          <cell r="C11">
            <v>87</v>
          </cell>
        </row>
        <row r="12">
          <cell r="A12" t="str">
            <v>Donna Moatse</v>
          </cell>
          <cell r="B12">
            <v>3</v>
          </cell>
          <cell r="C12">
            <v>45</v>
          </cell>
        </row>
        <row r="13">
          <cell r="A13" t="str">
            <v>Enestina Mabule</v>
          </cell>
          <cell r="B13">
            <v>2</v>
          </cell>
          <cell r="C13">
            <v>60</v>
          </cell>
        </row>
        <row r="14">
          <cell r="A14" t="str">
            <v>Erik Jansen</v>
          </cell>
          <cell r="B14">
            <v>10</v>
          </cell>
          <cell r="C14">
            <v>320</v>
          </cell>
        </row>
        <row r="15">
          <cell r="A15" t="str">
            <v>Ethan Garland</v>
          </cell>
          <cell r="B15">
            <v>7</v>
          </cell>
          <cell r="C15">
            <v>165</v>
          </cell>
        </row>
        <row r="16">
          <cell r="A16" t="str">
            <v>Filecia Vaaltyn</v>
          </cell>
          <cell r="B16">
            <v>6</v>
          </cell>
          <cell r="C16">
            <v>115</v>
          </cell>
        </row>
        <row r="17">
          <cell r="A17" t="str">
            <v>Francina Gama</v>
          </cell>
          <cell r="B17">
            <v>4</v>
          </cell>
          <cell r="C17">
            <v>150</v>
          </cell>
        </row>
        <row r="18">
          <cell r="A18" t="str">
            <v>Gavin Smith</v>
          </cell>
          <cell r="B18">
            <v>1</v>
          </cell>
          <cell r="C18">
            <v>75</v>
          </cell>
        </row>
        <row r="19">
          <cell r="A19" t="str">
            <v>Given Khanya</v>
          </cell>
          <cell r="B19">
            <v>2</v>
          </cell>
          <cell r="C19">
            <v>40</v>
          </cell>
        </row>
        <row r="20">
          <cell r="A20" t="str">
            <v>Ian Froneman</v>
          </cell>
          <cell r="B20">
            <v>1</v>
          </cell>
          <cell r="C20">
            <v>15</v>
          </cell>
        </row>
        <row r="21">
          <cell r="A21" t="str">
            <v>Itumeleng Moshalalebana</v>
          </cell>
          <cell r="B21">
            <v>9</v>
          </cell>
          <cell r="C21">
            <v>310</v>
          </cell>
        </row>
        <row r="22">
          <cell r="A22" t="str">
            <v>Janepher Makombe</v>
          </cell>
          <cell r="B22">
            <v>5</v>
          </cell>
          <cell r="C22">
            <v>90</v>
          </cell>
        </row>
        <row r="23">
          <cell r="A23" t="str">
            <v>Jeremiah Shakwane</v>
          </cell>
          <cell r="B23">
            <v>2</v>
          </cell>
          <cell r="C23">
            <v>40</v>
          </cell>
        </row>
        <row r="24">
          <cell r="A24" t="str">
            <v>Jonathan Ramnanun</v>
          </cell>
          <cell r="B24">
            <v>17</v>
          </cell>
          <cell r="C24">
            <v>403</v>
          </cell>
        </row>
        <row r="25">
          <cell r="A25" t="str">
            <v>Jondray Solomons</v>
          </cell>
          <cell r="B25">
            <v>9</v>
          </cell>
          <cell r="C25">
            <v>180</v>
          </cell>
        </row>
        <row r="26">
          <cell r="A26" t="str">
            <v>Joseph Manikus</v>
          </cell>
          <cell r="B26">
            <v>2</v>
          </cell>
          <cell r="C26">
            <v>80</v>
          </cell>
        </row>
        <row r="27">
          <cell r="A27" t="str">
            <v>Joseph Nkoane</v>
          </cell>
          <cell r="B27">
            <v>17</v>
          </cell>
          <cell r="C27">
            <v>315</v>
          </cell>
        </row>
        <row r="28">
          <cell r="A28" t="str">
            <v>Karina Coetzee</v>
          </cell>
          <cell r="B28">
            <v>5</v>
          </cell>
          <cell r="C28">
            <v>185</v>
          </cell>
        </row>
        <row r="29">
          <cell r="A29" t="str">
            <v>Kedibone Bhengu</v>
          </cell>
          <cell r="B29">
            <v>8</v>
          </cell>
          <cell r="C29">
            <v>215</v>
          </cell>
        </row>
        <row r="30">
          <cell r="A30" t="str">
            <v>Kevin Mbele</v>
          </cell>
          <cell r="B30">
            <v>4</v>
          </cell>
          <cell r="C30">
            <v>180</v>
          </cell>
        </row>
        <row r="31">
          <cell r="A31" t="str">
            <v>Lebogang Mphokane</v>
          </cell>
          <cell r="B31">
            <v>9</v>
          </cell>
          <cell r="C31">
            <v>315</v>
          </cell>
        </row>
        <row r="32">
          <cell r="A32" t="str">
            <v>Lebogang Phalatse</v>
          </cell>
          <cell r="B32">
            <v>4</v>
          </cell>
          <cell r="C32">
            <v>115</v>
          </cell>
        </row>
        <row r="33">
          <cell r="A33" t="str">
            <v>Lerato Molala</v>
          </cell>
          <cell r="B33">
            <v>7</v>
          </cell>
          <cell r="C33">
            <v>140</v>
          </cell>
        </row>
        <row r="34">
          <cell r="A34" t="str">
            <v>Lethabo Sebakelwang</v>
          </cell>
          <cell r="B34">
            <v>6</v>
          </cell>
          <cell r="C34">
            <v>220</v>
          </cell>
        </row>
        <row r="35">
          <cell r="A35" t="str">
            <v>Lindiwe Hute</v>
          </cell>
          <cell r="B35">
            <v>4</v>
          </cell>
          <cell r="C35">
            <v>150</v>
          </cell>
        </row>
        <row r="36">
          <cell r="A36" t="str">
            <v>Lo-Ammi Van der Merwe</v>
          </cell>
          <cell r="B36">
            <v>14</v>
          </cell>
          <cell r="C36">
            <v>275</v>
          </cell>
        </row>
        <row r="37">
          <cell r="A37" t="str">
            <v>Malose Mothabela</v>
          </cell>
          <cell r="B37">
            <v>11</v>
          </cell>
          <cell r="C37">
            <v>190</v>
          </cell>
        </row>
        <row r="38">
          <cell r="A38" t="str">
            <v>Maria Jansen</v>
          </cell>
          <cell r="B38">
            <v>10</v>
          </cell>
          <cell r="C38">
            <v>355</v>
          </cell>
        </row>
        <row r="39">
          <cell r="A39" t="str">
            <v>Maria Maluleke</v>
          </cell>
          <cell r="B39">
            <v>7</v>
          </cell>
          <cell r="C39">
            <v>140</v>
          </cell>
        </row>
        <row r="40">
          <cell r="A40" t="str">
            <v>Marlon Fredericks</v>
          </cell>
          <cell r="B40">
            <v>8</v>
          </cell>
          <cell r="C40">
            <v>150</v>
          </cell>
        </row>
        <row r="41">
          <cell r="A41" t="str">
            <v>Mfiki Mthimkulu</v>
          </cell>
          <cell r="B41">
            <v>12</v>
          </cell>
          <cell r="C41">
            <v>180</v>
          </cell>
        </row>
        <row r="42">
          <cell r="A42" t="str">
            <v>Mikateko Mkhabele</v>
          </cell>
          <cell r="B42">
            <v>4</v>
          </cell>
          <cell r="C42">
            <v>115</v>
          </cell>
        </row>
        <row r="43">
          <cell r="A43" t="str">
            <v>Motlalepule Mahlangu</v>
          </cell>
          <cell r="B43">
            <v>4</v>
          </cell>
          <cell r="C43">
            <v>115</v>
          </cell>
        </row>
        <row r="44">
          <cell r="A44" t="str">
            <v>Mpho Mokonyane</v>
          </cell>
          <cell r="B44">
            <v>4</v>
          </cell>
          <cell r="C44">
            <v>80</v>
          </cell>
        </row>
        <row r="45">
          <cell r="A45" t="str">
            <v>Mpho Tsunke</v>
          </cell>
          <cell r="B45">
            <v>6</v>
          </cell>
          <cell r="C45">
            <v>115</v>
          </cell>
        </row>
        <row r="46">
          <cell r="A46" t="str">
            <v>Nikita Hariparsad</v>
          </cell>
          <cell r="B46">
            <v>9</v>
          </cell>
          <cell r="C46">
            <v>145</v>
          </cell>
        </row>
        <row r="47">
          <cell r="A47" t="str">
            <v>Nkemiso Radebe</v>
          </cell>
          <cell r="B47">
            <v>6</v>
          </cell>
          <cell r="C47">
            <v>115</v>
          </cell>
        </row>
        <row r="48">
          <cell r="A48" t="str">
            <v>Nomthandazo Shabalala</v>
          </cell>
          <cell r="B48">
            <v>4</v>
          </cell>
          <cell r="C48">
            <v>60</v>
          </cell>
        </row>
        <row r="49">
          <cell r="A49" t="str">
            <v>Patience Mjeza</v>
          </cell>
          <cell r="B49">
            <v>3</v>
          </cell>
          <cell r="C49">
            <v>95</v>
          </cell>
        </row>
        <row r="50">
          <cell r="A50" t="str">
            <v>Patrick Khambana</v>
          </cell>
          <cell r="B50">
            <v>3</v>
          </cell>
          <cell r="C50">
            <v>100</v>
          </cell>
        </row>
        <row r="51">
          <cell r="A51" t="str">
            <v>Phumela Toso</v>
          </cell>
          <cell r="B51">
            <v>9</v>
          </cell>
          <cell r="C51">
            <v>230</v>
          </cell>
        </row>
        <row r="52">
          <cell r="A52" t="str">
            <v>Provia Phungula</v>
          </cell>
          <cell r="B52">
            <v>11</v>
          </cell>
          <cell r="C52">
            <v>215</v>
          </cell>
        </row>
        <row r="53">
          <cell r="A53" t="str">
            <v>Ramona Stickling</v>
          </cell>
          <cell r="B53">
            <v>11</v>
          </cell>
          <cell r="C53">
            <v>320</v>
          </cell>
        </row>
        <row r="54">
          <cell r="A54" t="str">
            <v>Roberto Fourie</v>
          </cell>
          <cell r="B54">
            <v>6</v>
          </cell>
          <cell r="C54">
            <v>195</v>
          </cell>
        </row>
        <row r="55">
          <cell r="A55" t="str">
            <v>Shavaughn Marais</v>
          </cell>
          <cell r="B55">
            <v>2</v>
          </cell>
          <cell r="C55">
            <v>115</v>
          </cell>
        </row>
        <row r="56">
          <cell r="A56" t="str">
            <v>Shayna Robb</v>
          </cell>
          <cell r="B56">
            <v>7</v>
          </cell>
          <cell r="C56">
            <v>240</v>
          </cell>
        </row>
        <row r="57">
          <cell r="A57" t="str">
            <v>Simon Kgomane</v>
          </cell>
          <cell r="B57">
            <v>8</v>
          </cell>
          <cell r="C57">
            <v>225</v>
          </cell>
        </row>
        <row r="58">
          <cell r="A58" t="str">
            <v>Tarryn Petersen</v>
          </cell>
          <cell r="B58">
            <v>2</v>
          </cell>
          <cell r="C58">
            <v>30</v>
          </cell>
        </row>
        <row r="59">
          <cell r="A59" t="str">
            <v>Thelma Hlagane</v>
          </cell>
          <cell r="B59">
            <v>8</v>
          </cell>
          <cell r="C59">
            <v>155</v>
          </cell>
        </row>
        <row r="60">
          <cell r="A60" t="str">
            <v>Thembinkozi Cele</v>
          </cell>
          <cell r="B60">
            <v>10</v>
          </cell>
          <cell r="C60">
            <v>245</v>
          </cell>
        </row>
        <row r="61">
          <cell r="A61" t="str">
            <v>Tshepo Mokeri</v>
          </cell>
          <cell r="B61">
            <v>8</v>
          </cell>
          <cell r="C61">
            <v>145</v>
          </cell>
        </row>
        <row r="62">
          <cell r="A62" t="str">
            <v>Tumelo Mchunu</v>
          </cell>
          <cell r="B62">
            <v>6</v>
          </cell>
          <cell r="C62">
            <v>190</v>
          </cell>
        </row>
        <row r="63">
          <cell r="A63" t="str">
            <v>Tyron Seaman</v>
          </cell>
          <cell r="B63">
            <v>6</v>
          </cell>
          <cell r="C63">
            <v>220</v>
          </cell>
        </row>
        <row r="64">
          <cell r="A64" t="str">
            <v>Ulrich Klusmann</v>
          </cell>
          <cell r="B64">
            <v>2</v>
          </cell>
          <cell r="C64">
            <v>65</v>
          </cell>
        </row>
        <row r="65">
          <cell r="A65" t="str">
            <v>Xolile Hlophe</v>
          </cell>
          <cell r="B65">
            <v>11</v>
          </cell>
          <cell r="C65">
            <v>165</v>
          </cell>
        </row>
        <row r="66">
          <cell r="A66" t="str">
            <v>Zanele Sikhosana</v>
          </cell>
          <cell r="B66">
            <v>5</v>
          </cell>
          <cell r="C66">
            <v>75</v>
          </cell>
        </row>
        <row r="67">
          <cell r="A67" t="str">
            <v>Ferdrika Kgope</v>
          </cell>
          <cell r="B67">
            <v>9</v>
          </cell>
          <cell r="C67">
            <v>225</v>
          </cell>
        </row>
        <row r="68">
          <cell r="A68" t="str">
            <v>Kiresh Tilakram</v>
          </cell>
          <cell r="B68">
            <v>2</v>
          </cell>
          <cell r="C68">
            <v>30</v>
          </cell>
        </row>
        <row r="69">
          <cell r="A69" t="str">
            <v>Jamielah Enos</v>
          </cell>
          <cell r="B69">
            <v>8</v>
          </cell>
          <cell r="C69">
            <v>150</v>
          </cell>
        </row>
        <row r="70">
          <cell r="A70" t="str">
            <v>Khotso Gama</v>
          </cell>
          <cell r="B70">
            <v>2</v>
          </cell>
          <cell r="C70">
            <v>85</v>
          </cell>
        </row>
        <row r="71">
          <cell r="A71" t="str">
            <v>Phindulo Mashau</v>
          </cell>
          <cell r="B71">
            <v>4</v>
          </cell>
          <cell r="C71">
            <v>150</v>
          </cell>
        </row>
        <row r="72">
          <cell r="A72" t="str">
            <v>Shibe Motloutsi</v>
          </cell>
          <cell r="B72">
            <v>3</v>
          </cell>
          <cell r="C72">
            <v>45</v>
          </cell>
        </row>
        <row r="73">
          <cell r="A73" t="str">
            <v>Mmatsatsi Motloutsi</v>
          </cell>
          <cell r="B73">
            <v>3</v>
          </cell>
          <cell r="C73">
            <v>80</v>
          </cell>
        </row>
        <row r="74">
          <cell r="A74" t="str">
            <v>Colleen Algoo</v>
          </cell>
          <cell r="B74">
            <v>13</v>
          </cell>
          <cell r="C74">
            <v>210</v>
          </cell>
        </row>
        <row r="75">
          <cell r="A75" t="str">
            <v>Awelani Radamba</v>
          </cell>
          <cell r="B75">
            <v>4</v>
          </cell>
          <cell r="C75">
            <v>60</v>
          </cell>
        </row>
        <row r="76">
          <cell r="A76" t="str">
            <v>MPHO MOLOPA</v>
          </cell>
          <cell r="B76">
            <v>6</v>
          </cell>
          <cell r="C76">
            <v>120</v>
          </cell>
        </row>
        <row r="77">
          <cell r="A77" t="str">
            <v>Alvin Ngema</v>
          </cell>
          <cell r="B77">
            <v>10</v>
          </cell>
          <cell r="C77">
            <v>180</v>
          </cell>
        </row>
        <row r="78">
          <cell r="A78" t="str">
            <v>Reaobaka Motsuenyane</v>
          </cell>
          <cell r="B78">
            <v>5</v>
          </cell>
          <cell r="C78">
            <v>130</v>
          </cell>
        </row>
        <row r="79">
          <cell r="A79" t="str">
            <v>Lindokuhle Nkosi</v>
          </cell>
          <cell r="B79">
            <v>5</v>
          </cell>
          <cell r="C79">
            <v>190</v>
          </cell>
        </row>
        <row r="80">
          <cell r="A80" t="str">
            <v>Evelyn Mosopa</v>
          </cell>
          <cell r="B80">
            <v>2</v>
          </cell>
          <cell r="C80">
            <v>60</v>
          </cell>
        </row>
        <row r="81">
          <cell r="A81" t="str">
            <v>Teniel Caldeira</v>
          </cell>
          <cell r="B81">
            <v>11</v>
          </cell>
          <cell r="C81">
            <v>210</v>
          </cell>
        </row>
        <row r="82">
          <cell r="A82" t="str">
            <v>Lerato Masilo</v>
          </cell>
          <cell r="B82">
            <v>4</v>
          </cell>
          <cell r="C82">
            <v>60</v>
          </cell>
        </row>
        <row r="83">
          <cell r="A83" t="str">
            <v>Lena Mohlamonyane</v>
          </cell>
          <cell r="B83">
            <v>4</v>
          </cell>
          <cell r="C83">
            <v>145</v>
          </cell>
        </row>
        <row r="84">
          <cell r="A84" t="str">
            <v>Syrel Murugan</v>
          </cell>
          <cell r="B84">
            <v>7</v>
          </cell>
          <cell r="C84">
            <v>220</v>
          </cell>
        </row>
        <row r="85">
          <cell r="A85" t="str">
            <v>Winny Moremi</v>
          </cell>
          <cell r="B85">
            <v>4</v>
          </cell>
          <cell r="C85">
            <v>105</v>
          </cell>
        </row>
        <row r="86">
          <cell r="A86" t="str">
            <v>Odirile Bokaba</v>
          </cell>
          <cell r="B86">
            <v>12</v>
          </cell>
          <cell r="C86">
            <v>395</v>
          </cell>
        </row>
        <row r="87">
          <cell r="A87" t="str">
            <v>Elisa Matube</v>
          </cell>
          <cell r="B87">
            <v>9</v>
          </cell>
          <cell r="C87">
            <v>165</v>
          </cell>
        </row>
        <row r="88">
          <cell r="A88" t="str">
            <v>Soraya Nagel</v>
          </cell>
          <cell r="B88">
            <v>8</v>
          </cell>
          <cell r="C88">
            <v>155</v>
          </cell>
        </row>
        <row r="89">
          <cell r="A89" t="str">
            <v>Maria Matlala</v>
          </cell>
          <cell r="B89">
            <v>4</v>
          </cell>
          <cell r="C89">
            <v>60</v>
          </cell>
        </row>
        <row r="90">
          <cell r="A90" t="str">
            <v>Kekeletso Khitsane</v>
          </cell>
          <cell r="B90">
            <v>10</v>
          </cell>
          <cell r="C90">
            <v>255</v>
          </cell>
        </row>
        <row r="91">
          <cell r="A91" t="str">
            <v>Adelaide Kgaphola</v>
          </cell>
          <cell r="B91">
            <v>12</v>
          </cell>
          <cell r="C91">
            <v>300</v>
          </cell>
        </row>
        <row r="92">
          <cell r="A92" t="str">
            <v>Shaunice Bardien</v>
          </cell>
          <cell r="B92">
            <v>10</v>
          </cell>
          <cell r="C92">
            <v>230</v>
          </cell>
        </row>
        <row r="93">
          <cell r="A93" t="str">
            <v>Ann Erasmus</v>
          </cell>
          <cell r="B93">
            <v>11</v>
          </cell>
          <cell r="C93">
            <v>180</v>
          </cell>
        </row>
        <row r="94">
          <cell r="A94" t="str">
            <v>Lerato Marema</v>
          </cell>
          <cell r="B94">
            <v>8</v>
          </cell>
          <cell r="C94">
            <v>240</v>
          </cell>
        </row>
        <row r="95">
          <cell r="A95" t="str">
            <v>Christell Dippenaar</v>
          </cell>
          <cell r="B95">
            <v>4</v>
          </cell>
          <cell r="C95">
            <v>75</v>
          </cell>
        </row>
        <row r="96">
          <cell r="A96" t="str">
            <v>Gaontebale Motsielwa</v>
          </cell>
          <cell r="B96">
            <v>2</v>
          </cell>
          <cell r="C96">
            <v>30</v>
          </cell>
        </row>
        <row r="97">
          <cell r="A97" t="str">
            <v>Lucky Mbokotwane</v>
          </cell>
          <cell r="B97">
            <v>1</v>
          </cell>
          <cell r="C97">
            <v>15</v>
          </cell>
        </row>
        <row r="98">
          <cell r="A98" t="str">
            <v>Ramokone Masoga</v>
          </cell>
          <cell r="B98">
            <v>9</v>
          </cell>
          <cell r="C98">
            <v>135</v>
          </cell>
        </row>
        <row r="99">
          <cell r="A99" t="str">
            <v>Koketso Kabeng</v>
          </cell>
          <cell r="B99">
            <v>5</v>
          </cell>
          <cell r="C99">
            <v>75</v>
          </cell>
        </row>
        <row r="100">
          <cell r="A100" t="str">
            <v>Alida Van Den Berg</v>
          </cell>
          <cell r="B100">
            <v>6</v>
          </cell>
          <cell r="C100">
            <v>200</v>
          </cell>
        </row>
        <row r="101">
          <cell r="A101" t="str">
            <v>David Hills</v>
          </cell>
          <cell r="B101">
            <v>4</v>
          </cell>
          <cell r="C101">
            <v>130</v>
          </cell>
        </row>
        <row r="102">
          <cell r="A102" t="str">
            <v>Kyle Johnson</v>
          </cell>
          <cell r="B102">
            <v>9</v>
          </cell>
          <cell r="C102">
            <v>225</v>
          </cell>
        </row>
        <row r="103">
          <cell r="A103" t="str">
            <v>Nokuthula Mngadi</v>
          </cell>
          <cell r="B103">
            <v>9</v>
          </cell>
          <cell r="C103">
            <v>270</v>
          </cell>
        </row>
        <row r="104">
          <cell r="A104" t="str">
            <v>Caroline Berrington</v>
          </cell>
          <cell r="B104">
            <v>8</v>
          </cell>
          <cell r="C104">
            <v>153</v>
          </cell>
        </row>
        <row r="105">
          <cell r="A105" t="str">
            <v>Musa Nkuna</v>
          </cell>
          <cell r="B105">
            <v>6</v>
          </cell>
          <cell r="C105">
            <v>90</v>
          </cell>
        </row>
        <row r="106">
          <cell r="A106" t="str">
            <v>Edith Motsuenyane</v>
          </cell>
          <cell r="B106">
            <v>12</v>
          </cell>
          <cell r="C106">
            <v>340</v>
          </cell>
        </row>
        <row r="107">
          <cell r="A107" t="str">
            <v>Ayanda Buthelezi</v>
          </cell>
          <cell r="B107">
            <v>7</v>
          </cell>
          <cell r="C107">
            <v>120</v>
          </cell>
        </row>
        <row r="108">
          <cell r="A108" t="str">
            <v>Ethan Bond</v>
          </cell>
          <cell r="B108">
            <v>8</v>
          </cell>
          <cell r="C108">
            <v>215</v>
          </cell>
        </row>
        <row r="109">
          <cell r="A109" t="str">
            <v>Boitshoko Mosiane</v>
          </cell>
          <cell r="B109">
            <v>5</v>
          </cell>
          <cell r="C109">
            <v>105</v>
          </cell>
        </row>
        <row r="110">
          <cell r="A110" t="str">
            <v>Ntsika Mbekeni</v>
          </cell>
          <cell r="B110">
            <v>10</v>
          </cell>
          <cell r="C110">
            <v>280</v>
          </cell>
        </row>
        <row r="111">
          <cell r="A111" t="str">
            <v>Kagiso Mabethe</v>
          </cell>
          <cell r="B111">
            <v>5</v>
          </cell>
          <cell r="C111">
            <v>110</v>
          </cell>
        </row>
        <row r="112">
          <cell r="A112" t="str">
            <v>Jesternovia Uddin</v>
          </cell>
          <cell r="B112">
            <v>8</v>
          </cell>
          <cell r="C112">
            <v>120</v>
          </cell>
        </row>
        <row r="113">
          <cell r="A113" t="str">
            <v>Sebotse Komane</v>
          </cell>
          <cell r="B113">
            <v>7</v>
          </cell>
          <cell r="C113">
            <v>180</v>
          </cell>
        </row>
        <row r="114">
          <cell r="A114" t="str">
            <v>Marlena Resmat</v>
          </cell>
          <cell r="B114">
            <v>12</v>
          </cell>
          <cell r="C114">
            <v>195</v>
          </cell>
        </row>
        <row r="115">
          <cell r="A115" t="str">
            <v>Linda Bathembu</v>
          </cell>
          <cell r="B115">
            <v>10</v>
          </cell>
          <cell r="C115">
            <v>220</v>
          </cell>
        </row>
        <row r="116">
          <cell r="A116" t="str">
            <v>Mlibo Mini</v>
          </cell>
          <cell r="B116">
            <v>6</v>
          </cell>
          <cell r="C116">
            <v>135</v>
          </cell>
        </row>
        <row r="117">
          <cell r="A117" t="str">
            <v>Bandile Makeleni</v>
          </cell>
          <cell r="B117">
            <v>6</v>
          </cell>
          <cell r="C117">
            <v>90</v>
          </cell>
        </row>
        <row r="118">
          <cell r="A118" t="str">
            <v>Lehlogonolo Mashigo</v>
          </cell>
          <cell r="B118">
            <v>5</v>
          </cell>
          <cell r="C118">
            <v>90</v>
          </cell>
        </row>
        <row r="119">
          <cell r="A119" t="str">
            <v>Mercy Risiba</v>
          </cell>
          <cell r="B119">
            <v>5</v>
          </cell>
          <cell r="C119">
            <v>115</v>
          </cell>
        </row>
        <row r="120">
          <cell r="A120" t="str">
            <v>Abigail Maduray</v>
          </cell>
          <cell r="B120">
            <v>5</v>
          </cell>
          <cell r="C120">
            <v>175</v>
          </cell>
        </row>
        <row r="121">
          <cell r="A121" t="str">
            <v>Nonhlanhla Mabuza</v>
          </cell>
          <cell r="B121">
            <v>3</v>
          </cell>
          <cell r="C121">
            <v>80</v>
          </cell>
        </row>
        <row r="122">
          <cell r="A122" t="str">
            <v>Deangilo Coleridge</v>
          </cell>
          <cell r="B122">
            <v>2</v>
          </cell>
          <cell r="C122">
            <v>45</v>
          </cell>
        </row>
        <row r="123">
          <cell r="A123" t="str">
            <v>Motatanyane Nkoane</v>
          </cell>
          <cell r="B123">
            <v>6</v>
          </cell>
          <cell r="C123">
            <v>125</v>
          </cell>
        </row>
        <row r="124">
          <cell r="A124" t="str">
            <v>Lerato Moroka</v>
          </cell>
          <cell r="B124">
            <v>11</v>
          </cell>
          <cell r="C124">
            <v>330</v>
          </cell>
        </row>
        <row r="125">
          <cell r="A125" t="str">
            <v>Jayceree Jenniker</v>
          </cell>
          <cell r="B125">
            <v>9</v>
          </cell>
          <cell r="C125">
            <v>170</v>
          </cell>
        </row>
        <row r="126">
          <cell r="A126" t="str">
            <v>Walter Sifunda</v>
          </cell>
          <cell r="B126">
            <v>2</v>
          </cell>
          <cell r="C126">
            <v>30</v>
          </cell>
        </row>
        <row r="127">
          <cell r="A127" t="str">
            <v>Maureen Sigudo</v>
          </cell>
          <cell r="B127">
            <v>1</v>
          </cell>
          <cell r="C127">
            <v>15</v>
          </cell>
        </row>
        <row r="128">
          <cell r="A128" t="str">
            <v>Richard Monkwe</v>
          </cell>
          <cell r="B128">
            <v>4</v>
          </cell>
          <cell r="C128">
            <v>120</v>
          </cell>
        </row>
        <row r="129">
          <cell r="A129" t="str">
            <v>Ntombifuthi Hanyane</v>
          </cell>
          <cell r="B129">
            <v>6</v>
          </cell>
          <cell r="C129">
            <v>105</v>
          </cell>
        </row>
        <row r="130">
          <cell r="A130" t="str">
            <v>Koketso Mankge</v>
          </cell>
          <cell r="B130">
            <v>2</v>
          </cell>
          <cell r="C130">
            <v>60</v>
          </cell>
        </row>
        <row r="131">
          <cell r="A131" t="str">
            <v>Lerato Mashego</v>
          </cell>
          <cell r="B131">
            <v>8</v>
          </cell>
          <cell r="C131">
            <v>190</v>
          </cell>
        </row>
        <row r="132">
          <cell r="A132" t="str">
            <v>Eugene van Rooyen</v>
          </cell>
          <cell r="B132">
            <v>3</v>
          </cell>
          <cell r="C132">
            <v>80</v>
          </cell>
        </row>
        <row r="133">
          <cell r="A133" t="str">
            <v>Charlene Mabenge</v>
          </cell>
          <cell r="B133">
            <v>2</v>
          </cell>
          <cell r="C133">
            <v>30</v>
          </cell>
        </row>
        <row r="134">
          <cell r="A134" t="str">
            <v>Molagodi Makhurane</v>
          </cell>
          <cell r="B134">
            <v>8</v>
          </cell>
          <cell r="C134">
            <v>210</v>
          </cell>
        </row>
        <row r="135">
          <cell r="A135" t="str">
            <v>Nathan Brady</v>
          </cell>
          <cell r="B135">
            <v>6</v>
          </cell>
          <cell r="C135">
            <v>90</v>
          </cell>
        </row>
        <row r="136">
          <cell r="A136" t="str">
            <v>Thapelo Motale</v>
          </cell>
          <cell r="B136">
            <v>6</v>
          </cell>
          <cell r="C136">
            <v>90</v>
          </cell>
        </row>
        <row r="137">
          <cell r="A137" t="str">
            <v>Paul Swanepoel</v>
          </cell>
          <cell r="B137">
            <v>7</v>
          </cell>
          <cell r="C137">
            <v>190</v>
          </cell>
        </row>
        <row r="138">
          <cell r="A138" t="str">
            <v>Vanessa Kleingeld</v>
          </cell>
          <cell r="B138">
            <v>9</v>
          </cell>
          <cell r="C138">
            <v>170</v>
          </cell>
        </row>
        <row r="139">
          <cell r="A139" t="str">
            <v>Thandeka Mahlangu</v>
          </cell>
          <cell r="B139">
            <v>3</v>
          </cell>
          <cell r="C139">
            <v>45</v>
          </cell>
        </row>
        <row r="140">
          <cell r="A140" t="str">
            <v>Neo Ditlhake</v>
          </cell>
          <cell r="B140">
            <v>4</v>
          </cell>
          <cell r="C140">
            <v>60</v>
          </cell>
        </row>
        <row r="141">
          <cell r="A141" t="str">
            <v>Simphiwe Nkabinde</v>
          </cell>
          <cell r="B141">
            <v>5</v>
          </cell>
          <cell r="C141">
            <v>100</v>
          </cell>
        </row>
        <row r="142">
          <cell r="A142" t="str">
            <v>Juan Bester</v>
          </cell>
          <cell r="B142">
            <v>8</v>
          </cell>
          <cell r="C142">
            <v>215</v>
          </cell>
        </row>
        <row r="143">
          <cell r="A143" t="str">
            <v>Patience Mahlo</v>
          </cell>
          <cell r="B143">
            <v>8</v>
          </cell>
          <cell r="C143">
            <v>120</v>
          </cell>
        </row>
        <row r="144">
          <cell r="A144" t="str">
            <v>Luyanda Mathiso</v>
          </cell>
          <cell r="B144">
            <v>4</v>
          </cell>
          <cell r="C144">
            <v>60</v>
          </cell>
        </row>
        <row r="145">
          <cell r="A145" t="str">
            <v>Msesi Mosikidi</v>
          </cell>
          <cell r="B145">
            <v>17</v>
          </cell>
          <cell r="C145">
            <v>245</v>
          </cell>
        </row>
        <row r="146">
          <cell r="A146" t="str">
            <v>Nomsa Malatji</v>
          </cell>
          <cell r="B146">
            <v>5</v>
          </cell>
          <cell r="C146">
            <v>75</v>
          </cell>
        </row>
        <row r="147">
          <cell r="A147" t="str">
            <v>Arleze Flynn</v>
          </cell>
          <cell r="B147">
            <v>7</v>
          </cell>
          <cell r="C147">
            <v>130</v>
          </cell>
        </row>
        <row r="148">
          <cell r="A148" t="str">
            <v>Dimakatso Msiza</v>
          </cell>
          <cell r="B148">
            <v>7</v>
          </cell>
          <cell r="C148">
            <v>170</v>
          </cell>
        </row>
        <row r="149">
          <cell r="A149" t="str">
            <v>Siyabonga Woji</v>
          </cell>
          <cell r="B149">
            <v>5</v>
          </cell>
          <cell r="C149">
            <v>75</v>
          </cell>
        </row>
        <row r="150">
          <cell r="A150" t="str">
            <v>Veronicca Ditsele</v>
          </cell>
          <cell r="B150">
            <v>4</v>
          </cell>
          <cell r="C150">
            <v>105</v>
          </cell>
        </row>
        <row r="151">
          <cell r="A151" t="str">
            <v>Tebello Ramalata</v>
          </cell>
          <cell r="B151">
            <v>8</v>
          </cell>
          <cell r="C151">
            <v>195</v>
          </cell>
        </row>
        <row r="152">
          <cell r="A152" t="str">
            <v>Abegail Booysen</v>
          </cell>
          <cell r="B152">
            <v>5</v>
          </cell>
          <cell r="C152">
            <v>105</v>
          </cell>
        </row>
        <row r="153">
          <cell r="A153" t="str">
            <v>Willem Levinson</v>
          </cell>
          <cell r="B153">
            <v>3</v>
          </cell>
          <cell r="C153">
            <v>60</v>
          </cell>
        </row>
        <row r="154">
          <cell r="A154" t="str">
            <v>Theon Naidoo</v>
          </cell>
          <cell r="B154">
            <v>3</v>
          </cell>
          <cell r="C154">
            <v>45</v>
          </cell>
        </row>
        <row r="155">
          <cell r="A155" t="str">
            <v>Marieta Masiu</v>
          </cell>
          <cell r="B155">
            <v>4</v>
          </cell>
          <cell r="C155">
            <v>75</v>
          </cell>
        </row>
        <row r="156">
          <cell r="A156" t="str">
            <v>Melany Kensley</v>
          </cell>
          <cell r="B156">
            <v>6</v>
          </cell>
          <cell r="C156">
            <v>115</v>
          </cell>
        </row>
        <row r="157">
          <cell r="A157" t="str">
            <v>Lebogang Kgongoana</v>
          </cell>
          <cell r="B157">
            <v>4</v>
          </cell>
          <cell r="C157">
            <v>105</v>
          </cell>
        </row>
        <row r="158">
          <cell r="A158" t="str">
            <v>Kagiso Shakwane</v>
          </cell>
          <cell r="B158">
            <v>7</v>
          </cell>
          <cell r="C158">
            <v>120</v>
          </cell>
        </row>
        <row r="159">
          <cell r="A159" t="str">
            <v>Motshwari Mogale</v>
          </cell>
          <cell r="B159">
            <v>2</v>
          </cell>
          <cell r="C159">
            <v>45</v>
          </cell>
        </row>
        <row r="160">
          <cell r="A160" t="str">
            <v>Xolisile Yaka</v>
          </cell>
          <cell r="B160">
            <v>10</v>
          </cell>
          <cell r="C160">
            <v>150</v>
          </cell>
        </row>
        <row r="161">
          <cell r="A161" t="str">
            <v>Patrick Tlou</v>
          </cell>
          <cell r="B161">
            <v>1</v>
          </cell>
          <cell r="C161">
            <v>15</v>
          </cell>
        </row>
        <row r="162">
          <cell r="A162" t="str">
            <v>Carel Coetzee</v>
          </cell>
          <cell r="B162">
            <v>14</v>
          </cell>
          <cell r="C162">
            <v>450</v>
          </cell>
        </row>
        <row r="163">
          <cell r="A163" t="str">
            <v>Nevia Ratlou</v>
          </cell>
          <cell r="B163">
            <v>12</v>
          </cell>
          <cell r="C163">
            <v>225</v>
          </cell>
        </row>
        <row r="164">
          <cell r="A164" t="str">
            <v>Mary-Lee Buys</v>
          </cell>
          <cell r="B164">
            <v>9</v>
          </cell>
          <cell r="C164">
            <v>360</v>
          </cell>
        </row>
        <row r="165">
          <cell r="A165" t="str">
            <v>Ashley Prinsloo</v>
          </cell>
          <cell r="B165">
            <v>10</v>
          </cell>
          <cell r="C165">
            <v>220</v>
          </cell>
        </row>
        <row r="166">
          <cell r="A166" t="str">
            <v>Busisiwe Zulu</v>
          </cell>
          <cell r="B166">
            <v>5</v>
          </cell>
          <cell r="C166">
            <v>75</v>
          </cell>
        </row>
        <row r="167">
          <cell r="A167" t="str">
            <v>Motseki Seretlo</v>
          </cell>
          <cell r="B167">
            <v>8</v>
          </cell>
          <cell r="C167">
            <v>135</v>
          </cell>
        </row>
        <row r="168">
          <cell r="A168" t="str">
            <v>Sizakele Manzini</v>
          </cell>
          <cell r="B168">
            <v>1</v>
          </cell>
          <cell r="C168">
            <v>15</v>
          </cell>
        </row>
        <row r="169">
          <cell r="A169" t="str">
            <v>Shimy Phungula</v>
          </cell>
          <cell r="B169">
            <v>3</v>
          </cell>
          <cell r="C169">
            <v>35</v>
          </cell>
        </row>
        <row r="170">
          <cell r="A170" t="str">
            <v>Keolebile Mmoke</v>
          </cell>
          <cell r="B170">
            <v>7</v>
          </cell>
          <cell r="C170">
            <v>200</v>
          </cell>
        </row>
        <row r="171">
          <cell r="A171" t="str">
            <v>Hlulani Nhuvunga</v>
          </cell>
          <cell r="B171">
            <v>5</v>
          </cell>
          <cell r="C171">
            <v>75</v>
          </cell>
        </row>
        <row r="172">
          <cell r="A172" t="str">
            <v>Faith Mathibe</v>
          </cell>
          <cell r="B172">
            <v>3</v>
          </cell>
          <cell r="C172">
            <v>45</v>
          </cell>
        </row>
        <row r="173">
          <cell r="A173" t="str">
            <v>Mary Ndebele</v>
          </cell>
          <cell r="B173">
            <v>1</v>
          </cell>
          <cell r="C173">
            <v>15</v>
          </cell>
        </row>
        <row r="174">
          <cell r="A174" t="str">
            <v>Ditsheko Mafoleka</v>
          </cell>
          <cell r="B174">
            <v>10</v>
          </cell>
          <cell r="C174">
            <v>210</v>
          </cell>
        </row>
        <row r="175">
          <cell r="A175" t="str">
            <v>Duduzile January</v>
          </cell>
          <cell r="B175">
            <v>2</v>
          </cell>
          <cell r="C175">
            <v>30</v>
          </cell>
        </row>
        <row r="176">
          <cell r="A176" t="str">
            <v>Nombulelo Pondo</v>
          </cell>
          <cell r="B176">
            <v>5</v>
          </cell>
          <cell r="C176">
            <v>85</v>
          </cell>
        </row>
        <row r="177">
          <cell r="A177" t="str">
            <v>Maria Mathee</v>
          </cell>
          <cell r="B177">
            <v>5</v>
          </cell>
          <cell r="C177">
            <v>130</v>
          </cell>
        </row>
        <row r="178">
          <cell r="A178" t="str">
            <v>Lutendo Ramaja</v>
          </cell>
          <cell r="B178">
            <v>3</v>
          </cell>
          <cell r="C178">
            <v>100</v>
          </cell>
        </row>
        <row r="179">
          <cell r="A179" t="str">
            <v>Blessed Mahlangu</v>
          </cell>
          <cell r="B179">
            <v>8</v>
          </cell>
          <cell r="C179">
            <v>135</v>
          </cell>
        </row>
        <row r="180">
          <cell r="A180" t="str">
            <v>Zanele Gaqazela</v>
          </cell>
          <cell r="B180">
            <v>4</v>
          </cell>
          <cell r="C180">
            <v>90</v>
          </cell>
        </row>
        <row r="181">
          <cell r="A181" t="str">
            <v>Merglin Pillay</v>
          </cell>
          <cell r="B181">
            <v>7</v>
          </cell>
          <cell r="C181">
            <v>260</v>
          </cell>
        </row>
        <row r="182">
          <cell r="A182" t="str">
            <v>Nicko Teunissen</v>
          </cell>
          <cell r="B182">
            <v>6</v>
          </cell>
          <cell r="C182">
            <v>295</v>
          </cell>
        </row>
        <row r="183">
          <cell r="A183" t="str">
            <v>Caroline Mosopa</v>
          </cell>
          <cell r="B183">
            <v>6</v>
          </cell>
          <cell r="C183">
            <v>165</v>
          </cell>
        </row>
        <row r="184">
          <cell r="A184" t="str">
            <v>Firoz Myers</v>
          </cell>
          <cell r="B184">
            <v>4</v>
          </cell>
          <cell r="C184">
            <v>60</v>
          </cell>
        </row>
        <row r="185">
          <cell r="A185" t="str">
            <v>Siyabonga Nhlapo</v>
          </cell>
          <cell r="B185">
            <v>3</v>
          </cell>
          <cell r="C185">
            <v>45</v>
          </cell>
        </row>
        <row r="186">
          <cell r="A186" t="str">
            <v>Charne Dias</v>
          </cell>
          <cell r="B186">
            <v>4</v>
          </cell>
          <cell r="C186">
            <v>75</v>
          </cell>
        </row>
        <row r="187">
          <cell r="A187" t="str">
            <v>Bianca Oosthuizen</v>
          </cell>
          <cell r="B187">
            <v>2</v>
          </cell>
          <cell r="C187">
            <v>30</v>
          </cell>
        </row>
        <row r="188">
          <cell r="A188" t="str">
            <v>Katleho Mabogwane</v>
          </cell>
          <cell r="B188">
            <v>5</v>
          </cell>
          <cell r="C188">
            <v>75</v>
          </cell>
        </row>
        <row r="189">
          <cell r="A189" t="str">
            <v>Ivan Modimola</v>
          </cell>
          <cell r="B189">
            <v>2</v>
          </cell>
          <cell r="C189">
            <v>30</v>
          </cell>
        </row>
        <row r="190">
          <cell r="A190" t="str">
            <v>Eddy Morgan</v>
          </cell>
          <cell r="B190">
            <v>2</v>
          </cell>
          <cell r="C190">
            <v>65</v>
          </cell>
        </row>
        <row r="191">
          <cell r="A191" t="str">
            <v>Adelina Mofokeng</v>
          </cell>
          <cell r="B191">
            <v>8</v>
          </cell>
          <cell r="C191">
            <v>160</v>
          </cell>
        </row>
        <row r="192">
          <cell r="A192" t="str">
            <v>Nicolette Gewers</v>
          </cell>
          <cell r="B192">
            <v>9</v>
          </cell>
          <cell r="C192">
            <v>135</v>
          </cell>
        </row>
        <row r="193">
          <cell r="A193" t="str">
            <v>Shanice Solomon</v>
          </cell>
          <cell r="B193">
            <v>10</v>
          </cell>
          <cell r="C193">
            <v>215</v>
          </cell>
        </row>
        <row r="194">
          <cell r="A194" t="str">
            <v>Samkelo Jubhele</v>
          </cell>
          <cell r="B194">
            <v>2</v>
          </cell>
          <cell r="C194">
            <v>30</v>
          </cell>
        </row>
        <row r="195">
          <cell r="A195" t="str">
            <v>Anne-Marie Strauss</v>
          </cell>
          <cell r="B195">
            <v>4</v>
          </cell>
          <cell r="C195">
            <v>60</v>
          </cell>
        </row>
        <row r="196">
          <cell r="A196" t="str">
            <v>Lillian Pienaar</v>
          </cell>
          <cell r="B196">
            <v>3</v>
          </cell>
          <cell r="C196">
            <v>45</v>
          </cell>
        </row>
        <row r="197">
          <cell r="A197" t="str">
            <v>Mogamat Davids</v>
          </cell>
          <cell r="B197">
            <v>11</v>
          </cell>
          <cell r="C197">
            <v>250</v>
          </cell>
        </row>
        <row r="198">
          <cell r="A198" t="str">
            <v>Dudu Nyakwe</v>
          </cell>
          <cell r="B198">
            <v>6</v>
          </cell>
          <cell r="C198">
            <v>105</v>
          </cell>
        </row>
        <row r="199">
          <cell r="A199" t="str">
            <v>Pumza Makhalima</v>
          </cell>
          <cell r="B199">
            <v>8</v>
          </cell>
          <cell r="C199">
            <v>200</v>
          </cell>
        </row>
        <row r="200">
          <cell r="A200" t="str">
            <v>Portia Diale</v>
          </cell>
          <cell r="B200">
            <v>3</v>
          </cell>
          <cell r="C200">
            <v>45</v>
          </cell>
        </row>
        <row r="201">
          <cell r="A201" t="str">
            <v>Sarah Ramashala</v>
          </cell>
          <cell r="B201">
            <v>4</v>
          </cell>
          <cell r="C201">
            <v>60</v>
          </cell>
        </row>
        <row r="202">
          <cell r="A202" t="str">
            <v>Josaine Pannels</v>
          </cell>
          <cell r="B202">
            <v>3</v>
          </cell>
          <cell r="C202">
            <v>45</v>
          </cell>
        </row>
        <row r="203">
          <cell r="A203" t="str">
            <v>Julia Norris</v>
          </cell>
          <cell r="B203">
            <v>6</v>
          </cell>
          <cell r="C203">
            <v>90</v>
          </cell>
        </row>
        <row r="204">
          <cell r="A204" t="str">
            <v>Maribane Vundla</v>
          </cell>
          <cell r="B204">
            <v>14</v>
          </cell>
          <cell r="C204">
            <v>300</v>
          </cell>
        </row>
        <row r="205">
          <cell r="A205" t="str">
            <v>Simphiwe Mahlobo</v>
          </cell>
          <cell r="B205">
            <v>6</v>
          </cell>
          <cell r="C205">
            <v>150</v>
          </cell>
        </row>
        <row r="206">
          <cell r="A206" t="str">
            <v>Jacob Seretlo</v>
          </cell>
          <cell r="B206">
            <v>5</v>
          </cell>
          <cell r="C206">
            <v>75</v>
          </cell>
        </row>
        <row r="207">
          <cell r="A207" t="str">
            <v>Thelma Tabane</v>
          </cell>
          <cell r="B207">
            <v>3</v>
          </cell>
          <cell r="C207">
            <v>80</v>
          </cell>
        </row>
        <row r="208">
          <cell r="A208" t="str">
            <v>Del-Monique Bagley</v>
          </cell>
          <cell r="B208">
            <v>4</v>
          </cell>
          <cell r="C208">
            <v>60</v>
          </cell>
        </row>
        <row r="209">
          <cell r="A209" t="str">
            <v>Presley Maboya</v>
          </cell>
          <cell r="B209">
            <v>4</v>
          </cell>
          <cell r="C209">
            <v>95</v>
          </cell>
        </row>
        <row r="210">
          <cell r="A210" t="str">
            <v>Refilwe Lekala</v>
          </cell>
          <cell r="B210">
            <v>9</v>
          </cell>
          <cell r="C210">
            <v>165</v>
          </cell>
        </row>
        <row r="211">
          <cell r="A211" t="str">
            <v>Courtney Smart</v>
          </cell>
          <cell r="B211">
            <v>4</v>
          </cell>
          <cell r="C211">
            <v>95</v>
          </cell>
        </row>
        <row r="212">
          <cell r="A212" t="str">
            <v>Joy Barnabas</v>
          </cell>
          <cell r="B212">
            <v>6</v>
          </cell>
          <cell r="C212">
            <v>185</v>
          </cell>
        </row>
        <row r="213">
          <cell r="A213" t="str">
            <v>Asanda Tengwa</v>
          </cell>
          <cell r="B213">
            <v>8</v>
          </cell>
          <cell r="C213">
            <v>110</v>
          </cell>
        </row>
        <row r="214">
          <cell r="A214" t="str">
            <v>Sipho Mosotho</v>
          </cell>
          <cell r="B214">
            <v>9</v>
          </cell>
          <cell r="C214">
            <v>190</v>
          </cell>
        </row>
        <row r="215">
          <cell r="A215" t="str">
            <v>Catherine Matsebula</v>
          </cell>
          <cell r="B215">
            <v>6</v>
          </cell>
          <cell r="C215">
            <v>120</v>
          </cell>
        </row>
        <row r="216">
          <cell r="A216" t="str">
            <v>Mbali Mtetwa</v>
          </cell>
          <cell r="B216">
            <v>8</v>
          </cell>
          <cell r="C216">
            <v>285</v>
          </cell>
        </row>
        <row r="217">
          <cell r="A217" t="str">
            <v>Clinton Koen</v>
          </cell>
          <cell r="B217">
            <v>5</v>
          </cell>
          <cell r="C217">
            <v>90</v>
          </cell>
        </row>
        <row r="218">
          <cell r="A218" t="str">
            <v>Cornelius Boshoff</v>
          </cell>
          <cell r="B218">
            <v>5</v>
          </cell>
          <cell r="C218">
            <v>110</v>
          </cell>
        </row>
        <row r="219">
          <cell r="A219" t="str">
            <v>Ellen Jansen</v>
          </cell>
          <cell r="B219">
            <v>1</v>
          </cell>
          <cell r="C219">
            <v>15</v>
          </cell>
        </row>
        <row r="220">
          <cell r="A220" t="str">
            <v>Nicole Baron</v>
          </cell>
          <cell r="B220">
            <v>6</v>
          </cell>
          <cell r="C220">
            <v>145</v>
          </cell>
        </row>
        <row r="221">
          <cell r="A221" t="str">
            <v>Martha Mashikinya</v>
          </cell>
          <cell r="B221">
            <v>12</v>
          </cell>
          <cell r="C221">
            <v>210</v>
          </cell>
        </row>
        <row r="222">
          <cell r="A222" t="str">
            <v>Mary-Anne Snyman</v>
          </cell>
          <cell r="B222">
            <v>4</v>
          </cell>
          <cell r="C222">
            <v>60</v>
          </cell>
        </row>
        <row r="223">
          <cell r="A223" t="str">
            <v>Nick Motebele</v>
          </cell>
          <cell r="B223">
            <v>4</v>
          </cell>
          <cell r="C223">
            <v>105</v>
          </cell>
        </row>
        <row r="224">
          <cell r="A224" t="str">
            <v>Martha Venter</v>
          </cell>
          <cell r="B224">
            <v>8</v>
          </cell>
          <cell r="C224">
            <v>245</v>
          </cell>
        </row>
        <row r="225">
          <cell r="A225" t="str">
            <v>Refentse Thage</v>
          </cell>
          <cell r="B225">
            <v>1</v>
          </cell>
          <cell r="C225">
            <v>15</v>
          </cell>
        </row>
        <row r="226">
          <cell r="A226" t="str">
            <v>Michelle Pelser</v>
          </cell>
          <cell r="B226">
            <v>5</v>
          </cell>
          <cell r="C226">
            <v>75</v>
          </cell>
        </row>
        <row r="227">
          <cell r="A227" t="str">
            <v>Lucky Mnguni</v>
          </cell>
          <cell r="B227">
            <v>9</v>
          </cell>
          <cell r="C227">
            <v>255</v>
          </cell>
        </row>
        <row r="228">
          <cell r="A228" t="str">
            <v>Thelma Maboe</v>
          </cell>
          <cell r="B228">
            <v>5</v>
          </cell>
          <cell r="C228">
            <v>75</v>
          </cell>
        </row>
        <row r="229">
          <cell r="A229" t="str">
            <v>Nireshni Maharaj</v>
          </cell>
          <cell r="B229">
            <v>5</v>
          </cell>
          <cell r="C229">
            <v>185</v>
          </cell>
        </row>
        <row r="230">
          <cell r="A230" t="str">
            <v>Kamogelo Molubi</v>
          </cell>
          <cell r="B230">
            <v>4</v>
          </cell>
          <cell r="C230">
            <v>165</v>
          </cell>
        </row>
        <row r="231">
          <cell r="A231" t="str">
            <v>Jameelah Erasmus</v>
          </cell>
          <cell r="B231">
            <v>1</v>
          </cell>
          <cell r="C231">
            <v>15</v>
          </cell>
        </row>
        <row r="232">
          <cell r="A232" t="str">
            <v>Paul Kind</v>
          </cell>
          <cell r="B232">
            <v>4</v>
          </cell>
          <cell r="C232">
            <v>90</v>
          </cell>
        </row>
        <row r="233">
          <cell r="A233" t="str">
            <v>Candice Beni</v>
          </cell>
          <cell r="B233">
            <v>4</v>
          </cell>
          <cell r="C233">
            <v>120</v>
          </cell>
        </row>
        <row r="234">
          <cell r="A234" t="str">
            <v>Gloria Molala</v>
          </cell>
          <cell r="B234">
            <v>3</v>
          </cell>
          <cell r="C234">
            <v>45</v>
          </cell>
        </row>
        <row r="235">
          <cell r="A235" t="str">
            <v>Wallie Ratau</v>
          </cell>
          <cell r="B235">
            <v>3</v>
          </cell>
          <cell r="C235">
            <v>45</v>
          </cell>
        </row>
        <row r="236">
          <cell r="A236" t="str">
            <v>Christiaan Stander</v>
          </cell>
          <cell r="B236">
            <v>6</v>
          </cell>
          <cell r="C236">
            <v>140</v>
          </cell>
        </row>
        <row r="237">
          <cell r="A237" t="str">
            <v>Benton Maila</v>
          </cell>
          <cell r="B237">
            <v>3</v>
          </cell>
          <cell r="C237">
            <v>45</v>
          </cell>
        </row>
        <row r="238">
          <cell r="A238" t="str">
            <v>Reges Hartley</v>
          </cell>
          <cell r="B238">
            <v>2</v>
          </cell>
          <cell r="C238">
            <v>45</v>
          </cell>
        </row>
        <row r="239">
          <cell r="A239" t="str">
            <v>Thabo Sekoma</v>
          </cell>
          <cell r="B239">
            <v>7</v>
          </cell>
          <cell r="C239">
            <v>150</v>
          </cell>
        </row>
        <row r="240">
          <cell r="A240" t="str">
            <v>Mpho Kulu</v>
          </cell>
          <cell r="B240">
            <v>2</v>
          </cell>
          <cell r="C240">
            <v>55</v>
          </cell>
        </row>
        <row r="241">
          <cell r="A241" t="str">
            <v>John Tyson</v>
          </cell>
          <cell r="B241">
            <v>4</v>
          </cell>
          <cell r="C241">
            <v>115</v>
          </cell>
        </row>
        <row r="242">
          <cell r="A242" t="str">
            <v>Reshmee Mahabeer</v>
          </cell>
          <cell r="B242">
            <v>6</v>
          </cell>
          <cell r="C242">
            <v>135</v>
          </cell>
        </row>
        <row r="243">
          <cell r="A243" t="str">
            <v>Diego Abdul</v>
          </cell>
          <cell r="B243">
            <v>3</v>
          </cell>
          <cell r="C243">
            <v>60</v>
          </cell>
        </row>
        <row r="244">
          <cell r="A244" t="str">
            <v>Jean Damon</v>
          </cell>
          <cell r="B244">
            <v>7</v>
          </cell>
          <cell r="C244">
            <v>185</v>
          </cell>
        </row>
        <row r="245">
          <cell r="A245" t="str">
            <v>Thato Matlala</v>
          </cell>
          <cell r="B245">
            <v>3</v>
          </cell>
          <cell r="C245">
            <v>60</v>
          </cell>
        </row>
        <row r="246">
          <cell r="A246" t="str">
            <v>Nozulu Mnguni</v>
          </cell>
          <cell r="B246">
            <v>2</v>
          </cell>
          <cell r="C246">
            <v>70</v>
          </cell>
        </row>
        <row r="247">
          <cell r="A247" t="str">
            <v>Raoul Van Staden</v>
          </cell>
          <cell r="B247">
            <v>2</v>
          </cell>
          <cell r="C247">
            <v>75</v>
          </cell>
        </row>
        <row r="248">
          <cell r="A248" t="str">
            <v>Amukelani Makhubele</v>
          </cell>
          <cell r="B248">
            <v>4</v>
          </cell>
          <cell r="C248">
            <v>105</v>
          </cell>
        </row>
        <row r="249">
          <cell r="A249" t="str">
            <v>Khanyisa Marhule</v>
          </cell>
          <cell r="B249">
            <v>3</v>
          </cell>
          <cell r="C249">
            <v>60</v>
          </cell>
        </row>
        <row r="250">
          <cell r="A250" t="str">
            <v>Busisiwe January-Langa</v>
          </cell>
          <cell r="B250">
            <v>1</v>
          </cell>
          <cell r="C250">
            <v>15</v>
          </cell>
        </row>
        <row r="251">
          <cell r="A251" t="str">
            <v>Sabelo Mdletshe</v>
          </cell>
          <cell r="B251">
            <v>1</v>
          </cell>
          <cell r="C251">
            <v>15</v>
          </cell>
        </row>
        <row r="252">
          <cell r="A252" t="str">
            <v>Nonhlanhla Mahlangu</v>
          </cell>
          <cell r="B252">
            <v>4</v>
          </cell>
          <cell r="C252">
            <v>90</v>
          </cell>
        </row>
        <row r="253">
          <cell r="A253" t="str">
            <v>Valesco Bredenkamp</v>
          </cell>
          <cell r="B253">
            <v>4</v>
          </cell>
          <cell r="C253">
            <v>75</v>
          </cell>
        </row>
        <row r="254">
          <cell r="A254" t="str">
            <v>Jessica Visagie</v>
          </cell>
          <cell r="B254">
            <v>5</v>
          </cell>
          <cell r="C254">
            <v>120</v>
          </cell>
        </row>
        <row r="255">
          <cell r="A255" t="str">
            <v>Mapebane Moetanalo</v>
          </cell>
          <cell r="B255">
            <v>3</v>
          </cell>
          <cell r="C255">
            <v>45</v>
          </cell>
        </row>
        <row r="256">
          <cell r="A256" t="str">
            <v>Maria Ndlovu</v>
          </cell>
          <cell r="B256">
            <v>7</v>
          </cell>
          <cell r="C256">
            <v>205</v>
          </cell>
        </row>
        <row r="257">
          <cell r="A257" t="str">
            <v>Lacia Brown</v>
          </cell>
          <cell r="B257">
            <v>5</v>
          </cell>
          <cell r="C257">
            <v>90</v>
          </cell>
        </row>
        <row r="258">
          <cell r="A258" t="str">
            <v>Johannes Kutumela</v>
          </cell>
          <cell r="B258">
            <v>2</v>
          </cell>
          <cell r="C258">
            <v>30</v>
          </cell>
        </row>
        <row r="259">
          <cell r="A259" t="str">
            <v>Mapaseka Moloi</v>
          </cell>
          <cell r="B259">
            <v>3</v>
          </cell>
          <cell r="C259">
            <v>45</v>
          </cell>
        </row>
        <row r="260">
          <cell r="A260" t="str">
            <v>Theo Januarie</v>
          </cell>
          <cell r="B260">
            <v>2</v>
          </cell>
          <cell r="C260">
            <v>30</v>
          </cell>
        </row>
        <row r="261">
          <cell r="A261" t="str">
            <v>Levina Coetzee</v>
          </cell>
          <cell r="B261">
            <v>2</v>
          </cell>
          <cell r="C261">
            <v>55</v>
          </cell>
        </row>
        <row r="262">
          <cell r="A262" t="str">
            <v>Olga Spogter</v>
          </cell>
          <cell r="B262">
            <v>3</v>
          </cell>
          <cell r="C262">
            <v>60</v>
          </cell>
        </row>
        <row r="263">
          <cell r="A263" t="str">
            <v>Moagabo Rashopola</v>
          </cell>
          <cell r="B263">
            <v>5</v>
          </cell>
          <cell r="C263">
            <v>100</v>
          </cell>
        </row>
        <row r="264">
          <cell r="A264" t="str">
            <v>Tshenolo Tau</v>
          </cell>
          <cell r="B264">
            <v>2</v>
          </cell>
          <cell r="C264">
            <v>75</v>
          </cell>
        </row>
        <row r="265">
          <cell r="A265" t="str">
            <v>Petrus Molokwane</v>
          </cell>
          <cell r="B265">
            <v>3</v>
          </cell>
          <cell r="C265">
            <v>45</v>
          </cell>
        </row>
        <row r="266">
          <cell r="A266" t="str">
            <v>Fabina Mutasa</v>
          </cell>
          <cell r="B266">
            <v>4</v>
          </cell>
          <cell r="C266">
            <v>70</v>
          </cell>
        </row>
        <row r="267">
          <cell r="A267" t="str">
            <v>Rayhaan Sally</v>
          </cell>
          <cell r="B267">
            <v>1</v>
          </cell>
          <cell r="C267">
            <v>15</v>
          </cell>
        </row>
        <row r="268">
          <cell r="A268" t="str">
            <v>Michaella Roman</v>
          </cell>
          <cell r="B268">
            <v>2</v>
          </cell>
          <cell r="C268">
            <v>42</v>
          </cell>
        </row>
        <row r="269">
          <cell r="A269" t="str">
            <v>Welheminah Masuku</v>
          </cell>
          <cell r="B269">
            <v>2</v>
          </cell>
          <cell r="C269">
            <v>30</v>
          </cell>
        </row>
        <row r="270">
          <cell r="A270" t="str">
            <v>Harold Strauss</v>
          </cell>
          <cell r="B270">
            <v>2</v>
          </cell>
          <cell r="C270">
            <v>30</v>
          </cell>
        </row>
        <row r="271">
          <cell r="A271" t="str">
            <v>Botsile Sedumedi</v>
          </cell>
          <cell r="B271">
            <v>3</v>
          </cell>
          <cell r="C271">
            <v>45</v>
          </cell>
        </row>
        <row r="272">
          <cell r="A272" t="str">
            <v>Cherise Venter</v>
          </cell>
          <cell r="B272">
            <v>4</v>
          </cell>
          <cell r="C272">
            <v>155</v>
          </cell>
        </row>
        <row r="273">
          <cell r="A273" t="str">
            <v>Amore Mkwanazi</v>
          </cell>
          <cell r="B273">
            <v>3</v>
          </cell>
          <cell r="C273">
            <v>45</v>
          </cell>
        </row>
        <row r="274">
          <cell r="A274" t="str">
            <v>Luwayne Du Toit</v>
          </cell>
          <cell r="B274">
            <v>1</v>
          </cell>
          <cell r="C274">
            <v>15</v>
          </cell>
        </row>
        <row r="275">
          <cell r="A275" t="str">
            <v>Simone Erasmus</v>
          </cell>
          <cell r="B275">
            <v>3</v>
          </cell>
          <cell r="C275">
            <v>45</v>
          </cell>
        </row>
        <row r="276">
          <cell r="A276" t="str">
            <v>Ishmael Tlhasi</v>
          </cell>
          <cell r="B276">
            <v>2</v>
          </cell>
          <cell r="C276">
            <v>85</v>
          </cell>
        </row>
        <row r="277">
          <cell r="A277" t="str">
            <v>Itumeleng Lehloenya</v>
          </cell>
          <cell r="B277">
            <v>1</v>
          </cell>
          <cell r="C277">
            <v>15</v>
          </cell>
        </row>
        <row r="278">
          <cell r="A278" t="str">
            <v>Simphiwe Mashego</v>
          </cell>
          <cell r="B278">
            <v>1</v>
          </cell>
          <cell r="C278">
            <v>60</v>
          </cell>
        </row>
        <row r="279">
          <cell r="A279" t="str">
            <v>Tieneke Zeelie</v>
          </cell>
          <cell r="B279">
            <v>3</v>
          </cell>
          <cell r="C279">
            <v>60</v>
          </cell>
        </row>
        <row r="280">
          <cell r="A280" t="str">
            <v>Abegail Truter</v>
          </cell>
          <cell r="B280">
            <v>1</v>
          </cell>
          <cell r="C280">
            <v>45</v>
          </cell>
        </row>
        <row r="281">
          <cell r="A281" t="str">
            <v>Katlego Mbhalati</v>
          </cell>
          <cell r="B281">
            <v>2</v>
          </cell>
          <cell r="C281">
            <v>30</v>
          </cell>
        </row>
        <row r="282">
          <cell r="A282" t="str">
            <v>Ntokozo Mlangeni</v>
          </cell>
          <cell r="B282">
            <v>1</v>
          </cell>
          <cell r="C282">
            <v>65</v>
          </cell>
        </row>
        <row r="283">
          <cell r="A283" t="str">
            <v>Tebogo Madisha</v>
          </cell>
          <cell r="B283">
            <v>2</v>
          </cell>
          <cell r="C283">
            <v>75</v>
          </cell>
        </row>
        <row r="284">
          <cell r="A284" t="str">
            <v>Marinet Levinson</v>
          </cell>
          <cell r="B284">
            <v>1</v>
          </cell>
          <cell r="C284">
            <v>55</v>
          </cell>
        </row>
        <row r="285">
          <cell r="A285" t="str">
            <v>Emile Van Niekerk</v>
          </cell>
          <cell r="B285">
            <v>2</v>
          </cell>
          <cell r="C285">
            <v>55</v>
          </cell>
        </row>
        <row r="286">
          <cell r="A286" t="str">
            <v>Sandra Moiloa</v>
          </cell>
          <cell r="B286">
            <v>1</v>
          </cell>
          <cell r="C286">
            <v>15</v>
          </cell>
        </row>
        <row r="287">
          <cell r="A287" t="str">
            <v>Rulique Saayman</v>
          </cell>
          <cell r="B287">
            <v>1</v>
          </cell>
          <cell r="C287">
            <v>75</v>
          </cell>
        </row>
        <row r="288">
          <cell r="A288" t="str">
            <v>Shanna Britt</v>
          </cell>
          <cell r="B288">
            <v>1</v>
          </cell>
          <cell r="C288">
            <v>15</v>
          </cell>
        </row>
        <row r="289">
          <cell r="A289" t="str">
            <v>Ramatsimele Rachoene</v>
          </cell>
          <cell r="B289">
            <v>1</v>
          </cell>
          <cell r="C289">
            <v>70</v>
          </cell>
        </row>
        <row r="290">
          <cell r="A290" t="str">
            <v>Bathini Mnguni</v>
          </cell>
          <cell r="B290">
            <v>1</v>
          </cell>
          <cell r="C290">
            <v>75</v>
          </cell>
        </row>
        <row r="291">
          <cell r="A291" t="str">
            <v>Evelyn Lamola</v>
          </cell>
          <cell r="B291">
            <v>2</v>
          </cell>
          <cell r="C291">
            <v>65</v>
          </cell>
        </row>
        <row r="292">
          <cell r="A292" t="str">
            <v>Richard Stumke</v>
          </cell>
          <cell r="B292">
            <v>1</v>
          </cell>
          <cell r="C292">
            <v>15</v>
          </cell>
        </row>
        <row r="293">
          <cell r="A293" t="str">
            <v>Siphokazi Magalela</v>
          </cell>
          <cell r="B293">
            <v>1</v>
          </cell>
          <cell r="C293">
            <v>15</v>
          </cell>
        </row>
        <row r="294">
          <cell r="A294" t="str">
            <v>Nonkunkuma Motau</v>
          </cell>
          <cell r="B294">
            <v>2</v>
          </cell>
          <cell r="C294">
            <v>30</v>
          </cell>
        </row>
        <row r="295">
          <cell r="A295" t="str">
            <v>Rene Potgieter</v>
          </cell>
          <cell r="B295">
            <v>1</v>
          </cell>
          <cell r="C295">
            <v>55</v>
          </cell>
        </row>
        <row r="296">
          <cell r="A296" t="str">
            <v>Kgomotso Matlalane</v>
          </cell>
          <cell r="B296">
            <v>1</v>
          </cell>
          <cell r="C296">
            <v>15</v>
          </cell>
        </row>
        <row r="297">
          <cell r="A297" t="str">
            <v>Mogakabane Mogoba</v>
          </cell>
          <cell r="B297">
            <v>1</v>
          </cell>
          <cell r="C297">
            <v>55</v>
          </cell>
        </row>
        <row r="298">
          <cell r="A298" t="str">
            <v>kealeboga sando</v>
          </cell>
          <cell r="B298">
            <v>1</v>
          </cell>
          <cell r="C298">
            <v>15</v>
          </cell>
        </row>
        <row r="299">
          <cell r="A299" t="str">
            <v>Rendani Thovheyi</v>
          </cell>
          <cell r="B299">
            <v>1</v>
          </cell>
          <cell r="C299">
            <v>50</v>
          </cell>
        </row>
        <row r="300">
          <cell r="A300" t="str">
            <v>Karabo Kanyane</v>
          </cell>
          <cell r="B300">
            <v>1</v>
          </cell>
          <cell r="C300">
            <v>15</v>
          </cell>
        </row>
        <row r="301">
          <cell r="A301" t="str">
            <v>Grand Total</v>
          </cell>
          <cell r="B301">
            <v>1590</v>
          </cell>
          <cell r="C301">
            <v>36820</v>
          </cell>
        </row>
      </sheetData>
      <sheetData sheetId="87"/>
      <sheetData sheetId="88"/>
      <sheetData sheetId="8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aff Data"/>
      <sheetName val="February Sales"/>
      <sheetName val="Summary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Sales_Channel</v>
          </cell>
        </row>
        <row r="2">
          <cell r="A2" t="str">
            <v>Aaron Masinga</v>
          </cell>
          <cell r="B2">
            <v>4</v>
          </cell>
        </row>
        <row r="3">
          <cell r="A3" t="str">
            <v>Abegail Truter</v>
          </cell>
          <cell r="B3">
            <v>4</v>
          </cell>
        </row>
        <row r="4">
          <cell r="A4" t="str">
            <v>Alida Van Den Berg</v>
          </cell>
          <cell r="B4">
            <v>2</v>
          </cell>
        </row>
        <row r="5">
          <cell r="A5" t="str">
            <v>Alvin Ngema</v>
          </cell>
          <cell r="B5">
            <v>4</v>
          </cell>
        </row>
        <row r="6">
          <cell r="A6" t="str">
            <v>Amore Mkwanazi</v>
          </cell>
          <cell r="B6">
            <v>2</v>
          </cell>
        </row>
        <row r="7">
          <cell r="A7" t="str">
            <v>Ann Erasmus</v>
          </cell>
          <cell r="B7">
            <v>10</v>
          </cell>
        </row>
        <row r="8">
          <cell r="A8" t="str">
            <v>Annerine Rossouw</v>
          </cell>
          <cell r="B8">
            <v>10</v>
          </cell>
        </row>
        <row r="9">
          <cell r="A9" t="str">
            <v>Arleze Flynn</v>
          </cell>
          <cell r="B9">
            <v>36</v>
          </cell>
        </row>
        <row r="10">
          <cell r="A10" t="str">
            <v>Ashley Adonis</v>
          </cell>
          <cell r="B10">
            <v>2</v>
          </cell>
        </row>
        <row r="11">
          <cell r="A11" t="str">
            <v>Ashley Prinsloo</v>
          </cell>
          <cell r="B11">
            <v>16</v>
          </cell>
        </row>
        <row r="12">
          <cell r="A12" t="str">
            <v>Awelani Radamba</v>
          </cell>
          <cell r="B12">
            <v>28</v>
          </cell>
        </row>
        <row r="13">
          <cell r="A13" t="str">
            <v>Ayanda Buthelezi</v>
          </cell>
          <cell r="B13">
            <v>8</v>
          </cell>
        </row>
        <row r="14">
          <cell r="A14" t="str">
            <v>Bandile Makeleni</v>
          </cell>
          <cell r="B14">
            <v>0</v>
          </cell>
        </row>
        <row r="15">
          <cell r="A15" t="str">
            <v>Benton Maila</v>
          </cell>
          <cell r="B15">
            <v>4</v>
          </cell>
        </row>
        <row r="16">
          <cell r="A16" t="str">
            <v>Boitshoko Mosiane</v>
          </cell>
          <cell r="B16">
            <v>4</v>
          </cell>
        </row>
        <row r="17">
          <cell r="A17" t="str">
            <v>Busisiwe January-Langa</v>
          </cell>
          <cell r="B17">
            <v>6</v>
          </cell>
        </row>
        <row r="18">
          <cell r="A18" t="str">
            <v>Busisiwe Zulu</v>
          </cell>
          <cell r="B18">
            <v>8</v>
          </cell>
        </row>
        <row r="19">
          <cell r="A19" t="str">
            <v>Carel Coetzee</v>
          </cell>
          <cell r="B19">
            <v>2</v>
          </cell>
        </row>
        <row r="20">
          <cell r="A20" t="str">
            <v>Caroline Berrington</v>
          </cell>
          <cell r="B20">
            <v>4</v>
          </cell>
        </row>
        <row r="21">
          <cell r="A21" t="str">
            <v>Catherine Matsebula</v>
          </cell>
          <cell r="B21">
            <v>2</v>
          </cell>
        </row>
        <row r="22">
          <cell r="A22" t="str">
            <v>Charmaine Le Roux</v>
          </cell>
          <cell r="B22">
            <v>4</v>
          </cell>
        </row>
        <row r="23">
          <cell r="A23" t="str">
            <v>Cherise Venter</v>
          </cell>
          <cell r="B23">
            <v>2</v>
          </cell>
        </row>
        <row r="24">
          <cell r="A24" t="str">
            <v>Christell Dippenaar</v>
          </cell>
          <cell r="B24">
            <v>68</v>
          </cell>
        </row>
        <row r="25">
          <cell r="A25" t="str">
            <v>Christiaan Stander</v>
          </cell>
          <cell r="B25">
            <v>4</v>
          </cell>
        </row>
        <row r="26">
          <cell r="A26" t="str">
            <v>Christo Venter</v>
          </cell>
          <cell r="B26">
            <v>4</v>
          </cell>
        </row>
        <row r="27">
          <cell r="A27" t="str">
            <v>Claudette Bain</v>
          </cell>
          <cell r="B27">
            <v>4</v>
          </cell>
        </row>
        <row r="28">
          <cell r="A28" t="str">
            <v>Clinton Koen</v>
          </cell>
          <cell r="B28">
            <v>12</v>
          </cell>
        </row>
        <row r="29">
          <cell r="A29" t="str">
            <v>Colleen Algoo</v>
          </cell>
          <cell r="B29">
            <v>10</v>
          </cell>
        </row>
        <row r="30">
          <cell r="A30" t="str">
            <v>Cornelius Boshoff</v>
          </cell>
          <cell r="B30">
            <v>4</v>
          </cell>
        </row>
        <row r="31">
          <cell r="A31" t="str">
            <v>Courtney Smart</v>
          </cell>
          <cell r="B31">
            <v>4</v>
          </cell>
        </row>
        <row r="32">
          <cell r="A32" t="str">
            <v>David Hills</v>
          </cell>
          <cell r="B32">
            <v>8</v>
          </cell>
        </row>
        <row r="33">
          <cell r="A33" t="str">
            <v>Diego Abdul</v>
          </cell>
          <cell r="B33">
            <v>4</v>
          </cell>
        </row>
        <row r="34">
          <cell r="A34" t="str">
            <v>Ditsheko Mafoleka</v>
          </cell>
          <cell r="B34">
            <v>0</v>
          </cell>
        </row>
        <row r="35">
          <cell r="A35" t="str">
            <v>Donna Moatse</v>
          </cell>
          <cell r="B35">
            <v>4</v>
          </cell>
        </row>
        <row r="36">
          <cell r="A36" t="str">
            <v>Duduzile January</v>
          </cell>
          <cell r="B36">
            <v>4</v>
          </cell>
        </row>
        <row r="37">
          <cell r="A37" t="str">
            <v>Eddy Morgan</v>
          </cell>
          <cell r="B37">
            <v>2</v>
          </cell>
        </row>
        <row r="38">
          <cell r="A38" t="str">
            <v>Edith Motsuenyane</v>
          </cell>
          <cell r="B38">
            <v>2</v>
          </cell>
        </row>
        <row r="39">
          <cell r="A39" t="str">
            <v>Elisa Matube</v>
          </cell>
          <cell r="B39">
            <v>26</v>
          </cell>
        </row>
        <row r="40">
          <cell r="A40" t="str">
            <v>Emile Van Niekerk</v>
          </cell>
          <cell r="B40">
            <v>2</v>
          </cell>
        </row>
        <row r="41">
          <cell r="A41" t="str">
            <v>Erik Jansen</v>
          </cell>
          <cell r="B41">
            <v>15</v>
          </cell>
        </row>
        <row r="42">
          <cell r="A42" t="str">
            <v>Ethan Bond</v>
          </cell>
          <cell r="B42">
            <v>0</v>
          </cell>
        </row>
        <row r="43">
          <cell r="A43" t="str">
            <v>Fabina Mutasa</v>
          </cell>
          <cell r="B43">
            <v>10</v>
          </cell>
        </row>
        <row r="44">
          <cell r="A44" t="str">
            <v>Faith Mathibe</v>
          </cell>
          <cell r="B44">
            <v>4</v>
          </cell>
        </row>
        <row r="45">
          <cell r="A45" t="str">
            <v>Filecia Vaaltyn</v>
          </cell>
          <cell r="B45">
            <v>2</v>
          </cell>
        </row>
        <row r="46">
          <cell r="A46" t="str">
            <v>Firoz Myers</v>
          </cell>
          <cell r="B46">
            <v>4</v>
          </cell>
        </row>
        <row r="47">
          <cell r="A47" t="str">
            <v>Francina Gama</v>
          </cell>
          <cell r="B47">
            <v>2</v>
          </cell>
        </row>
        <row r="48">
          <cell r="A48" t="str">
            <v>Gaontebale Motsielwa</v>
          </cell>
          <cell r="B48">
            <v>14</v>
          </cell>
        </row>
        <row r="49">
          <cell r="A49" t="str">
            <v>Gavin Smith</v>
          </cell>
          <cell r="B49">
            <v>2</v>
          </cell>
        </row>
        <row r="50">
          <cell r="A50" t="str">
            <v>Given Khanya</v>
          </cell>
          <cell r="B50">
            <v>2</v>
          </cell>
        </row>
        <row r="51">
          <cell r="A51" t="str">
            <v>Gloria Molala</v>
          </cell>
          <cell r="B51">
            <v>6</v>
          </cell>
        </row>
        <row r="52">
          <cell r="A52" t="str">
            <v>Itumeleng Lehloenya</v>
          </cell>
          <cell r="B52">
            <v>4</v>
          </cell>
        </row>
        <row r="53">
          <cell r="A53" t="str">
            <v>Itumeleng Moshalalebana</v>
          </cell>
          <cell r="B53">
            <v>2</v>
          </cell>
        </row>
        <row r="54">
          <cell r="A54" t="str">
            <v>Jacob Seretlo</v>
          </cell>
          <cell r="B54">
            <v>2</v>
          </cell>
        </row>
        <row r="55">
          <cell r="A55" t="str">
            <v>Jamielah Enos</v>
          </cell>
          <cell r="B55">
            <v>4</v>
          </cell>
        </row>
        <row r="56">
          <cell r="A56" t="str">
            <v>Jayceree Jenniker</v>
          </cell>
          <cell r="B56">
            <v>6</v>
          </cell>
        </row>
        <row r="57">
          <cell r="A57" t="str">
            <v>Jean Damon</v>
          </cell>
          <cell r="B57">
            <v>2</v>
          </cell>
        </row>
        <row r="58">
          <cell r="A58" t="str">
            <v>Jeremiah Shakwane</v>
          </cell>
          <cell r="B58">
            <v>14</v>
          </cell>
        </row>
        <row r="59">
          <cell r="A59" t="str">
            <v>Jessica Visagie</v>
          </cell>
          <cell r="B59">
            <v>3</v>
          </cell>
        </row>
        <row r="60">
          <cell r="A60" t="str">
            <v>Jesternovia Uddin</v>
          </cell>
          <cell r="B60">
            <v>24</v>
          </cell>
        </row>
        <row r="61">
          <cell r="A61" t="str">
            <v>Jondray Solomons</v>
          </cell>
          <cell r="B61">
            <v>6</v>
          </cell>
        </row>
        <row r="62">
          <cell r="A62" t="str">
            <v>Josaine Pannels</v>
          </cell>
          <cell r="B62">
            <v>4</v>
          </cell>
        </row>
        <row r="63">
          <cell r="A63" t="str">
            <v>Joseph Nkoane</v>
          </cell>
          <cell r="B63">
            <v>6</v>
          </cell>
        </row>
        <row r="64">
          <cell r="A64" t="str">
            <v>Joy Barnabas</v>
          </cell>
          <cell r="B64">
            <v>4</v>
          </cell>
        </row>
        <row r="65">
          <cell r="A65" t="str">
            <v>Juan Bester</v>
          </cell>
          <cell r="B65">
            <v>10</v>
          </cell>
        </row>
        <row r="66">
          <cell r="A66" t="str">
            <v>Julia Norris</v>
          </cell>
          <cell r="B66">
            <v>4</v>
          </cell>
        </row>
        <row r="67">
          <cell r="A67" t="str">
            <v>Kagiso Shakwane</v>
          </cell>
          <cell r="B67">
            <v>6</v>
          </cell>
        </row>
        <row r="68">
          <cell r="A68" t="str">
            <v>Kamogelo Molubi</v>
          </cell>
          <cell r="B68">
            <v>2</v>
          </cell>
        </row>
        <row r="69">
          <cell r="A69" t="str">
            <v>Katlego Mbhalati</v>
          </cell>
          <cell r="B69">
            <v>2</v>
          </cell>
        </row>
        <row r="70">
          <cell r="A70" t="str">
            <v>Katleho Mabogwane</v>
          </cell>
          <cell r="B70">
            <v>8</v>
          </cell>
        </row>
        <row r="71">
          <cell r="A71" t="str">
            <v>Kealeboga Sando</v>
          </cell>
          <cell r="B71">
            <v>2</v>
          </cell>
        </row>
        <row r="72">
          <cell r="A72" t="str">
            <v>Kedibone Bhengu</v>
          </cell>
          <cell r="B72">
            <v>4</v>
          </cell>
        </row>
        <row r="73">
          <cell r="A73" t="str">
            <v>Kekeletso Khitsane</v>
          </cell>
          <cell r="B73">
            <v>2</v>
          </cell>
        </row>
        <row r="74">
          <cell r="A74" t="str">
            <v>Keolebile Mmoke</v>
          </cell>
          <cell r="B74">
            <v>8</v>
          </cell>
        </row>
        <row r="75">
          <cell r="A75" t="str">
            <v>Kevin Mbele</v>
          </cell>
          <cell r="B75">
            <v>0</v>
          </cell>
        </row>
        <row r="76">
          <cell r="A76" t="str">
            <v>Kgomotso Matlalane</v>
          </cell>
          <cell r="B76">
            <v>4</v>
          </cell>
        </row>
        <row r="77">
          <cell r="A77" t="str">
            <v>Khotso Gama</v>
          </cell>
          <cell r="B77">
            <v>10</v>
          </cell>
        </row>
        <row r="78">
          <cell r="A78" t="str">
            <v>Kiresh Tilakram</v>
          </cell>
          <cell r="B78">
            <v>2</v>
          </cell>
        </row>
        <row r="79">
          <cell r="A79" t="str">
            <v>Koketso Kabeng</v>
          </cell>
          <cell r="B79">
            <v>4</v>
          </cell>
        </row>
        <row r="80">
          <cell r="A80" t="str">
            <v>Kyle Johnson</v>
          </cell>
          <cell r="B80">
            <v>2</v>
          </cell>
        </row>
        <row r="81">
          <cell r="A81" t="str">
            <v>Lacia Brown</v>
          </cell>
          <cell r="B81">
            <v>58</v>
          </cell>
        </row>
        <row r="82">
          <cell r="A82" t="str">
            <v>Lebogang Kgongoana</v>
          </cell>
          <cell r="B82">
            <v>2</v>
          </cell>
        </row>
        <row r="83">
          <cell r="A83" t="str">
            <v>Lebogang Phalatse</v>
          </cell>
          <cell r="B83">
            <v>2</v>
          </cell>
        </row>
        <row r="84">
          <cell r="A84" t="str">
            <v>Lerato Molala</v>
          </cell>
          <cell r="B84">
            <v>4</v>
          </cell>
        </row>
        <row r="85">
          <cell r="A85" t="str">
            <v>Lerato Moroka</v>
          </cell>
          <cell r="B85">
            <v>0</v>
          </cell>
        </row>
        <row r="86">
          <cell r="A86" t="str">
            <v>Lethabo Sebakelwang</v>
          </cell>
          <cell r="B86">
            <v>14</v>
          </cell>
        </row>
        <row r="87">
          <cell r="A87" t="str">
            <v>Lillian Pienaar</v>
          </cell>
          <cell r="B87">
            <v>2</v>
          </cell>
        </row>
        <row r="88">
          <cell r="A88" t="str">
            <v>Linda Bathembu</v>
          </cell>
          <cell r="B88">
            <v>4</v>
          </cell>
        </row>
        <row r="89">
          <cell r="A89" t="str">
            <v>Lindiwe Hute</v>
          </cell>
          <cell r="B89">
            <v>4</v>
          </cell>
        </row>
        <row r="90">
          <cell r="A90" t="str">
            <v>Lo-Ammi Van der Merwe</v>
          </cell>
          <cell r="B90">
            <v>4</v>
          </cell>
        </row>
        <row r="91">
          <cell r="A91" t="str">
            <v>Lucky Mnguni</v>
          </cell>
          <cell r="B91">
            <v>2</v>
          </cell>
        </row>
        <row r="92">
          <cell r="A92" t="str">
            <v>Lutendo Ramaja</v>
          </cell>
          <cell r="B92">
            <v>4</v>
          </cell>
        </row>
        <row r="93">
          <cell r="A93" t="str">
            <v>Luwayne Du Toit</v>
          </cell>
          <cell r="B93">
            <v>4</v>
          </cell>
        </row>
        <row r="94">
          <cell r="A94" t="str">
            <v>Malose Mothabela</v>
          </cell>
          <cell r="B94">
            <v>0</v>
          </cell>
        </row>
        <row r="95">
          <cell r="A95" t="str">
            <v>Mapaseka Moloi</v>
          </cell>
          <cell r="B95">
            <v>4</v>
          </cell>
        </row>
        <row r="96">
          <cell r="A96" t="str">
            <v>Mapebane Moetanalo</v>
          </cell>
          <cell r="B96">
            <v>4</v>
          </cell>
        </row>
        <row r="97">
          <cell r="A97" t="str">
            <v>Maria Jansen</v>
          </cell>
          <cell r="B97">
            <v>2</v>
          </cell>
        </row>
        <row r="98">
          <cell r="A98" t="str">
            <v>Maria Maluleke</v>
          </cell>
          <cell r="B98">
            <v>2</v>
          </cell>
        </row>
        <row r="99">
          <cell r="A99" t="str">
            <v>Maria Matlala</v>
          </cell>
          <cell r="B99">
            <v>2</v>
          </cell>
        </row>
        <row r="100">
          <cell r="A100" t="str">
            <v>Maribane Vundla</v>
          </cell>
          <cell r="B100">
            <v>6</v>
          </cell>
        </row>
        <row r="101">
          <cell r="A101" t="str">
            <v>Marieta Masiu</v>
          </cell>
          <cell r="B101">
            <v>2</v>
          </cell>
        </row>
        <row r="102">
          <cell r="A102" t="str">
            <v>Marlena Resmat</v>
          </cell>
          <cell r="B102">
            <v>0</v>
          </cell>
        </row>
        <row r="103">
          <cell r="A103" t="str">
            <v>Marlon Fredericks</v>
          </cell>
          <cell r="B103">
            <v>4</v>
          </cell>
        </row>
        <row r="104">
          <cell r="A104" t="str">
            <v>Martha Mashikinya</v>
          </cell>
          <cell r="B104">
            <v>6</v>
          </cell>
        </row>
        <row r="105">
          <cell r="A105" t="str">
            <v>Martha Venter</v>
          </cell>
          <cell r="B105">
            <v>2</v>
          </cell>
        </row>
        <row r="106">
          <cell r="A106" t="str">
            <v>Mary-Anne Snyman</v>
          </cell>
          <cell r="B106">
            <v>18</v>
          </cell>
        </row>
        <row r="107">
          <cell r="A107" t="str">
            <v>Mbali Mtetwa</v>
          </cell>
          <cell r="B107">
            <v>4</v>
          </cell>
        </row>
        <row r="108">
          <cell r="A108" t="str">
            <v>Melany Kensley</v>
          </cell>
          <cell r="B108">
            <v>4</v>
          </cell>
        </row>
        <row r="109">
          <cell r="A109" t="str">
            <v>Mercy Risiba</v>
          </cell>
          <cell r="B109">
            <v>2</v>
          </cell>
        </row>
        <row r="110">
          <cell r="A110" t="str">
            <v>Mfiki Mthimkulu</v>
          </cell>
          <cell r="B110">
            <v>10</v>
          </cell>
        </row>
        <row r="111">
          <cell r="A111" t="str">
            <v>Michelle Pelser</v>
          </cell>
          <cell r="B111">
            <v>4</v>
          </cell>
        </row>
        <row r="112">
          <cell r="A112" t="str">
            <v>Mmatsatsi Motloutsi</v>
          </cell>
          <cell r="B112">
            <v>4</v>
          </cell>
        </row>
        <row r="113">
          <cell r="A113" t="str">
            <v>Moagabo Rashopola</v>
          </cell>
          <cell r="B113">
            <v>12</v>
          </cell>
        </row>
        <row r="114">
          <cell r="A114" t="str">
            <v>Mogamat Davids</v>
          </cell>
          <cell r="B114">
            <v>10</v>
          </cell>
        </row>
        <row r="115">
          <cell r="A115" t="str">
            <v>Molagodi Makhurane</v>
          </cell>
          <cell r="B115">
            <v>6</v>
          </cell>
        </row>
        <row r="116">
          <cell r="A116" t="str">
            <v>Motatanyane Nkoane</v>
          </cell>
          <cell r="B116">
            <v>4</v>
          </cell>
        </row>
        <row r="117">
          <cell r="A117" t="str">
            <v>Motlalepule Mahlangu</v>
          </cell>
          <cell r="B117">
            <v>4</v>
          </cell>
        </row>
        <row r="118">
          <cell r="A118" t="str">
            <v>Motseki Seretlo</v>
          </cell>
          <cell r="B118">
            <v>16</v>
          </cell>
        </row>
        <row r="119">
          <cell r="A119" t="str">
            <v>Motshwari Mogale</v>
          </cell>
          <cell r="B119">
            <v>2</v>
          </cell>
        </row>
        <row r="120">
          <cell r="A120" t="str">
            <v>Mpho Kulu</v>
          </cell>
          <cell r="B120">
            <v>8</v>
          </cell>
        </row>
        <row r="121">
          <cell r="A121" t="str">
            <v>Mpho Molopa</v>
          </cell>
          <cell r="B121">
            <v>4</v>
          </cell>
        </row>
        <row r="122">
          <cell r="A122" t="str">
            <v>Mpho Tsunke</v>
          </cell>
          <cell r="B122">
            <v>4</v>
          </cell>
        </row>
        <row r="123">
          <cell r="A123" t="str">
            <v>Nathan Brady</v>
          </cell>
          <cell r="B123">
            <v>2</v>
          </cell>
        </row>
        <row r="124">
          <cell r="A124" t="str">
            <v>Neo Ditlhake</v>
          </cell>
          <cell r="B124">
            <v>4</v>
          </cell>
        </row>
        <row r="125">
          <cell r="A125" t="str">
            <v>Nick Motebele</v>
          </cell>
          <cell r="B125">
            <v>6</v>
          </cell>
        </row>
        <row r="126">
          <cell r="A126" t="str">
            <v>Nicole Baron</v>
          </cell>
          <cell r="B126">
            <v>14</v>
          </cell>
        </row>
        <row r="127">
          <cell r="A127" t="str">
            <v>Nicolette Gewers</v>
          </cell>
          <cell r="B127">
            <v>2</v>
          </cell>
        </row>
        <row r="128">
          <cell r="A128" t="str">
            <v>Nokuthula Mngadi</v>
          </cell>
          <cell r="B128">
            <v>6</v>
          </cell>
        </row>
        <row r="129">
          <cell r="A129" t="str">
            <v>Nomsa Malatji</v>
          </cell>
          <cell r="B129">
            <v>4</v>
          </cell>
        </row>
        <row r="130">
          <cell r="A130" t="str">
            <v>Nonhlanhla Mabuza</v>
          </cell>
          <cell r="B130">
            <v>6</v>
          </cell>
        </row>
        <row r="131">
          <cell r="A131" t="str">
            <v>Nonhlanhla Mahlangu</v>
          </cell>
          <cell r="B131">
            <v>4</v>
          </cell>
        </row>
        <row r="132">
          <cell r="A132" t="str">
            <v>Nonkunkuma Motau</v>
          </cell>
          <cell r="B132">
            <v>2</v>
          </cell>
        </row>
        <row r="133">
          <cell r="A133" t="str">
            <v>Nozulu Mnguni</v>
          </cell>
          <cell r="B133">
            <v>2</v>
          </cell>
        </row>
        <row r="134">
          <cell r="A134" t="str">
            <v>Ntokozo Mlangeni</v>
          </cell>
          <cell r="B134">
            <v>4</v>
          </cell>
        </row>
        <row r="135">
          <cell r="A135" t="str">
            <v>Ntombifuthi Hanyane</v>
          </cell>
          <cell r="B135">
            <v>10</v>
          </cell>
        </row>
        <row r="136">
          <cell r="A136" t="str">
            <v>Odirile Bokaba</v>
          </cell>
          <cell r="B136">
            <v>0</v>
          </cell>
        </row>
        <row r="137">
          <cell r="A137" t="str">
            <v>Olga Spogter</v>
          </cell>
          <cell r="B137">
            <v>20</v>
          </cell>
        </row>
        <row r="138">
          <cell r="A138" t="str">
            <v>Patience Mahlo</v>
          </cell>
          <cell r="B138">
            <v>2</v>
          </cell>
        </row>
        <row r="139">
          <cell r="A139" t="str">
            <v>Patrick Khambana</v>
          </cell>
          <cell r="B139">
            <v>2</v>
          </cell>
        </row>
        <row r="140">
          <cell r="A140" t="str">
            <v>Paul Kind</v>
          </cell>
          <cell r="B140">
            <v>2</v>
          </cell>
        </row>
        <row r="141">
          <cell r="A141" t="str">
            <v>Paul Swanepoel</v>
          </cell>
          <cell r="B141">
            <v>2</v>
          </cell>
        </row>
        <row r="142">
          <cell r="A142" t="str">
            <v>Petrus Molokwane</v>
          </cell>
          <cell r="B142">
            <v>12</v>
          </cell>
        </row>
        <row r="143">
          <cell r="A143" t="str">
            <v>Phindulo Mashau</v>
          </cell>
          <cell r="B143">
            <v>8</v>
          </cell>
        </row>
        <row r="144">
          <cell r="A144" t="str">
            <v>Portia Diale</v>
          </cell>
          <cell r="B144">
            <v>2</v>
          </cell>
        </row>
        <row r="145">
          <cell r="A145" t="str">
            <v>Presley Maboya</v>
          </cell>
          <cell r="B145">
            <v>0</v>
          </cell>
        </row>
        <row r="146">
          <cell r="A146" t="str">
            <v>Provia Phungula</v>
          </cell>
          <cell r="B146">
            <v>8</v>
          </cell>
        </row>
        <row r="147">
          <cell r="A147" t="str">
            <v>Pumza Makhalima</v>
          </cell>
          <cell r="B147">
            <v>6</v>
          </cell>
        </row>
        <row r="148">
          <cell r="A148" t="str">
            <v>Ramatsimele Rachoene</v>
          </cell>
          <cell r="B148">
            <v>4</v>
          </cell>
        </row>
        <row r="149">
          <cell r="A149" t="str">
            <v>Ramokone Masoga</v>
          </cell>
          <cell r="B149">
            <v>10</v>
          </cell>
        </row>
        <row r="150">
          <cell r="A150" t="str">
            <v>Raoul Van Staden</v>
          </cell>
          <cell r="B150">
            <v>2</v>
          </cell>
        </row>
        <row r="151">
          <cell r="A151" t="str">
            <v>Refentse Thage</v>
          </cell>
          <cell r="B151">
            <v>8</v>
          </cell>
        </row>
        <row r="152">
          <cell r="A152" t="str">
            <v>Reges Hartley</v>
          </cell>
          <cell r="B152">
            <v>32</v>
          </cell>
        </row>
        <row r="153">
          <cell r="A153" t="str">
            <v>Rendani Thovheyi</v>
          </cell>
          <cell r="B153">
            <v>2</v>
          </cell>
        </row>
        <row r="154">
          <cell r="A154" t="str">
            <v>Reshmee Mahabeer</v>
          </cell>
          <cell r="B154">
            <v>2</v>
          </cell>
        </row>
        <row r="155">
          <cell r="A155" t="str">
            <v>Sabelo Mdletshe</v>
          </cell>
          <cell r="B155">
            <v>4</v>
          </cell>
        </row>
        <row r="156">
          <cell r="A156" t="str">
            <v>Samkelo Jubhele</v>
          </cell>
          <cell r="B156">
            <v>6</v>
          </cell>
        </row>
        <row r="157">
          <cell r="A157" t="str">
            <v>Samuel Mokonopi</v>
          </cell>
          <cell r="B157">
            <v>8</v>
          </cell>
        </row>
        <row r="158">
          <cell r="A158" t="str">
            <v>Sebotse Komane</v>
          </cell>
          <cell r="B158">
            <v>2</v>
          </cell>
        </row>
        <row r="159">
          <cell r="A159" t="str">
            <v>Shaunice Bardien</v>
          </cell>
          <cell r="B159">
            <v>2</v>
          </cell>
        </row>
        <row r="160">
          <cell r="A160" t="str">
            <v>Shayna Robb</v>
          </cell>
          <cell r="B160">
            <v>6</v>
          </cell>
        </row>
        <row r="161">
          <cell r="A161" t="str">
            <v>Shibe Motloutsi</v>
          </cell>
          <cell r="B161">
            <v>6</v>
          </cell>
        </row>
        <row r="162">
          <cell r="A162" t="str">
            <v>Shimy Phungula</v>
          </cell>
          <cell r="B162">
            <v>6</v>
          </cell>
        </row>
        <row r="163">
          <cell r="A163" t="str">
            <v>Simon Kgomane</v>
          </cell>
          <cell r="B163">
            <v>6</v>
          </cell>
        </row>
        <row r="164">
          <cell r="A164" t="str">
            <v>Simone Erasmus</v>
          </cell>
          <cell r="B164">
            <v>6</v>
          </cell>
        </row>
        <row r="165">
          <cell r="A165" t="str">
            <v>Simphiwe Mashego</v>
          </cell>
          <cell r="B165">
            <v>2</v>
          </cell>
        </row>
        <row r="166">
          <cell r="A166" t="str">
            <v>Simphiwe Nkabinde</v>
          </cell>
          <cell r="B166">
            <v>4</v>
          </cell>
        </row>
        <row r="167">
          <cell r="A167" t="str">
            <v>Sipho Mosotho</v>
          </cell>
          <cell r="B167">
            <v>2</v>
          </cell>
        </row>
        <row r="168">
          <cell r="A168" t="str">
            <v>Siphokazi Magalela</v>
          </cell>
          <cell r="B168">
            <v>2</v>
          </cell>
        </row>
        <row r="169">
          <cell r="A169" t="str">
            <v>Siyabonga Nhlapo</v>
          </cell>
          <cell r="B169">
            <v>4</v>
          </cell>
        </row>
        <row r="170">
          <cell r="A170" t="str">
            <v>Siyabonga Woji</v>
          </cell>
          <cell r="B170">
            <v>8</v>
          </cell>
        </row>
        <row r="171">
          <cell r="A171" t="str">
            <v>Sizakele Manzini</v>
          </cell>
          <cell r="B171">
            <v>2</v>
          </cell>
        </row>
        <row r="172">
          <cell r="A172" t="str">
            <v>Soraya Nagel</v>
          </cell>
          <cell r="B172">
            <v>10</v>
          </cell>
        </row>
        <row r="173">
          <cell r="A173" t="str">
            <v>Syrel Murugan</v>
          </cell>
          <cell r="B173">
            <v>4</v>
          </cell>
        </row>
        <row r="174">
          <cell r="A174" t="str">
            <v>Tarryn Petersen</v>
          </cell>
          <cell r="B174">
            <v>2</v>
          </cell>
        </row>
        <row r="175">
          <cell r="A175" t="str">
            <v>Tebogo Madisha</v>
          </cell>
          <cell r="B175">
            <v>2</v>
          </cell>
        </row>
        <row r="176">
          <cell r="A176" t="str">
            <v>Thabo Sekoma</v>
          </cell>
          <cell r="B176">
            <v>2</v>
          </cell>
        </row>
        <row r="177">
          <cell r="A177" t="str">
            <v>Thandeka Mahlangu</v>
          </cell>
          <cell r="B177">
            <v>2</v>
          </cell>
        </row>
        <row r="178">
          <cell r="A178" t="str">
            <v>Thapelo Motale</v>
          </cell>
          <cell r="B178">
            <v>2</v>
          </cell>
        </row>
        <row r="179">
          <cell r="A179" t="str">
            <v>Thato Matlala</v>
          </cell>
          <cell r="B179">
            <v>6</v>
          </cell>
        </row>
        <row r="180">
          <cell r="A180" t="str">
            <v>Thelma Tabane</v>
          </cell>
          <cell r="B180">
            <v>2</v>
          </cell>
        </row>
        <row r="181">
          <cell r="A181" t="str">
            <v>Theo Januarie</v>
          </cell>
          <cell r="B181">
            <v>4</v>
          </cell>
        </row>
        <row r="182">
          <cell r="A182" t="str">
            <v>Tieneke Zeelie</v>
          </cell>
          <cell r="B182">
            <v>2</v>
          </cell>
        </row>
        <row r="183">
          <cell r="A183" t="str">
            <v>Tshepo Mokeri</v>
          </cell>
          <cell r="B183">
            <v>6</v>
          </cell>
        </row>
        <row r="184">
          <cell r="A184" t="str">
            <v>Tshepo Senona</v>
          </cell>
          <cell r="B184">
            <v>2</v>
          </cell>
        </row>
        <row r="185">
          <cell r="A185" t="str">
            <v>Tumelo Mchunu</v>
          </cell>
          <cell r="B185">
            <v>4</v>
          </cell>
        </row>
        <row r="186">
          <cell r="A186" t="str">
            <v>Tyron Seaman</v>
          </cell>
          <cell r="B186">
            <v>4</v>
          </cell>
        </row>
        <row r="187">
          <cell r="A187" t="str">
            <v>Ulrich Klusmann</v>
          </cell>
          <cell r="B187">
            <v>2</v>
          </cell>
        </row>
        <row r="188">
          <cell r="A188" t="str">
            <v>Valesco Bredenkamp</v>
          </cell>
          <cell r="B188">
            <v>4</v>
          </cell>
        </row>
        <row r="189">
          <cell r="A189" t="str">
            <v>Vanessa Kleingeld</v>
          </cell>
          <cell r="B189">
            <v>12</v>
          </cell>
        </row>
        <row r="190">
          <cell r="A190" t="str">
            <v>Veronicca Ditsele</v>
          </cell>
          <cell r="B190">
            <v>2</v>
          </cell>
        </row>
        <row r="191">
          <cell r="A191" t="str">
            <v>Wallie Ratau</v>
          </cell>
          <cell r="B191">
            <v>12</v>
          </cell>
        </row>
        <row r="192">
          <cell r="A192" t="str">
            <v>Winny Moremi</v>
          </cell>
          <cell r="B192">
            <v>4</v>
          </cell>
        </row>
        <row r="193">
          <cell r="A193" t="str">
            <v>Xolile Hlophe</v>
          </cell>
          <cell r="B193">
            <v>0</v>
          </cell>
        </row>
        <row r="194">
          <cell r="A194" t="str">
            <v>Xolisile Yaka</v>
          </cell>
          <cell r="B194">
            <v>12</v>
          </cell>
        </row>
        <row r="195">
          <cell r="A195" t="str">
            <v>Zamangweyo Magwaza</v>
          </cell>
          <cell r="B195">
            <v>2</v>
          </cell>
        </row>
        <row r="196">
          <cell r="A196" t="str">
            <v>Zanele Gaqazela</v>
          </cell>
          <cell r="B196">
            <v>8</v>
          </cell>
        </row>
        <row r="197">
          <cell r="A197" t="str">
            <v>Grand Total</v>
          </cell>
          <cell r="B197">
            <v>1168</v>
          </cell>
        </row>
        <row r="199">
          <cell r="B199">
            <v>23360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ract Line Comm"/>
      <sheetName val="All connections"/>
      <sheetName val="Summary All connections"/>
      <sheetName val="Only Booster bundles"/>
      <sheetName val="Summary Only Booster bundles"/>
      <sheetName val="Summary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Made for me</v>
          </cell>
          <cell r="E1" t="str">
            <v>QTY</v>
          </cell>
          <cell r="F1" t="str">
            <v>%</v>
          </cell>
          <cell r="G1" t="str">
            <v>X 2 of Base Comm</v>
          </cell>
          <cell r="H1" t="str">
            <v>X 2.5 of Base comm</v>
          </cell>
          <cell r="I1" t="str">
            <v>X 3 of Base com</v>
          </cell>
          <cell r="J1" t="str">
            <v>Total</v>
          </cell>
          <cell r="K1" t="str">
            <v>% MFM - Payroll</v>
          </cell>
        </row>
        <row r="2">
          <cell r="D2" t="str">
            <v>Aaron Masinga</v>
          </cell>
          <cell r="E2">
            <v>2</v>
          </cell>
          <cell r="F2">
            <v>0</v>
          </cell>
        </row>
        <row r="2">
          <cell r="J2">
            <v>0</v>
          </cell>
        </row>
        <row r="3">
          <cell r="D3" t="str">
            <v>Abegail Booysen</v>
          </cell>
          <cell r="E3">
            <v>4</v>
          </cell>
          <cell r="F3">
            <v>0</v>
          </cell>
        </row>
        <row r="3">
          <cell r="J3">
            <v>0</v>
          </cell>
        </row>
        <row r="4">
          <cell r="D4" t="str">
            <v>Abegail Truter</v>
          </cell>
          <cell r="E4">
            <v>4</v>
          </cell>
          <cell r="F4">
            <v>0</v>
          </cell>
        </row>
        <row r="4">
          <cell r="J4">
            <v>0</v>
          </cell>
        </row>
        <row r="5">
          <cell r="D5" t="str">
            <v>Abigail Maduray</v>
          </cell>
          <cell r="E5">
            <v>1</v>
          </cell>
          <cell r="F5">
            <v>0</v>
          </cell>
        </row>
        <row r="5">
          <cell r="J5">
            <v>0</v>
          </cell>
        </row>
        <row r="6">
          <cell r="D6" t="str">
            <v>Adelaide Kgaphola</v>
          </cell>
          <cell r="E6">
            <v>2</v>
          </cell>
          <cell r="F6">
            <v>0</v>
          </cell>
        </row>
        <row r="6">
          <cell r="J6">
            <v>0</v>
          </cell>
        </row>
        <row r="7">
          <cell r="D7" t="str">
            <v>Adelina Mofokeng</v>
          </cell>
          <cell r="E7">
            <v>1</v>
          </cell>
          <cell r="F7">
            <v>0</v>
          </cell>
        </row>
        <row r="7">
          <cell r="J7">
            <v>0</v>
          </cell>
        </row>
        <row r="8">
          <cell r="D8" t="str">
            <v>Adriaan Strauss</v>
          </cell>
          <cell r="E8">
            <v>1</v>
          </cell>
          <cell r="F8">
            <v>0</v>
          </cell>
        </row>
        <row r="8">
          <cell r="J8">
            <v>0</v>
          </cell>
        </row>
        <row r="9">
          <cell r="D9" t="str">
            <v>Alida Van Den Berg</v>
          </cell>
          <cell r="E9">
            <v>5</v>
          </cell>
          <cell r="F9">
            <v>0</v>
          </cell>
        </row>
        <row r="9">
          <cell r="J9">
            <v>0</v>
          </cell>
        </row>
        <row r="10">
          <cell r="D10" t="str">
            <v>Amore Mkwanazi</v>
          </cell>
          <cell r="E10">
            <v>2</v>
          </cell>
          <cell r="F10">
            <v>0</v>
          </cell>
        </row>
        <row r="10">
          <cell r="J10">
            <v>0</v>
          </cell>
        </row>
        <row r="11">
          <cell r="D11" t="str">
            <v>Angela Reyneke</v>
          </cell>
          <cell r="E11">
            <v>9</v>
          </cell>
          <cell r="F11">
            <v>0</v>
          </cell>
        </row>
        <row r="11">
          <cell r="J11">
            <v>0</v>
          </cell>
        </row>
        <row r="12">
          <cell r="D12" t="str">
            <v>Anne-Marie Strauss</v>
          </cell>
          <cell r="E12">
            <v>3</v>
          </cell>
          <cell r="F12">
            <v>0</v>
          </cell>
        </row>
        <row r="12">
          <cell r="J12">
            <v>0</v>
          </cell>
        </row>
        <row r="13">
          <cell r="D13" t="str">
            <v>Annerine Rossouw</v>
          </cell>
          <cell r="E13">
            <v>9</v>
          </cell>
          <cell r="F13">
            <v>0</v>
          </cell>
        </row>
        <row r="13">
          <cell r="J13">
            <v>0</v>
          </cell>
        </row>
        <row r="14">
          <cell r="D14" t="str">
            <v>Arleze Flynn</v>
          </cell>
          <cell r="E14">
            <v>1</v>
          </cell>
          <cell r="F14">
            <v>0</v>
          </cell>
        </row>
        <row r="14">
          <cell r="J14">
            <v>0</v>
          </cell>
        </row>
        <row r="15">
          <cell r="D15" t="str">
            <v>Asanda Tengwa</v>
          </cell>
          <cell r="E15">
            <v>2</v>
          </cell>
          <cell r="F15">
            <v>0</v>
          </cell>
        </row>
        <row r="15">
          <cell r="J15">
            <v>0</v>
          </cell>
        </row>
        <row r="16">
          <cell r="D16" t="str">
            <v>Ashley Adonis</v>
          </cell>
          <cell r="E16">
            <v>2</v>
          </cell>
          <cell r="F16">
            <v>0</v>
          </cell>
        </row>
        <row r="16">
          <cell r="J16">
            <v>0</v>
          </cell>
        </row>
        <row r="17">
          <cell r="D17" t="str">
            <v>Ashley Prinsloo</v>
          </cell>
          <cell r="E17">
            <v>1</v>
          </cell>
          <cell r="F17">
            <v>0</v>
          </cell>
        </row>
        <row r="17">
          <cell r="J17">
            <v>0</v>
          </cell>
        </row>
        <row r="18">
          <cell r="D18" t="str">
            <v>Bandile Makeleni</v>
          </cell>
          <cell r="E18">
            <v>1</v>
          </cell>
          <cell r="F18">
            <v>0</v>
          </cell>
        </row>
        <row r="18">
          <cell r="J18">
            <v>0</v>
          </cell>
        </row>
        <row r="19">
          <cell r="D19" t="str">
            <v>Bathini Mnguni</v>
          </cell>
          <cell r="E19">
            <v>5</v>
          </cell>
          <cell r="F19">
            <v>0</v>
          </cell>
        </row>
        <row r="19">
          <cell r="J19">
            <v>0</v>
          </cell>
        </row>
        <row r="20">
          <cell r="D20" t="str">
            <v>Blessed Mahlangu</v>
          </cell>
          <cell r="E20">
            <v>2</v>
          </cell>
          <cell r="F20">
            <v>0</v>
          </cell>
        </row>
        <row r="20">
          <cell r="J20">
            <v>0</v>
          </cell>
        </row>
        <row r="21">
          <cell r="D21" t="str">
            <v>Brenda Tsholoba</v>
          </cell>
          <cell r="E21">
            <v>8</v>
          </cell>
          <cell r="F21">
            <v>0</v>
          </cell>
        </row>
        <row r="21">
          <cell r="J21">
            <v>0</v>
          </cell>
        </row>
        <row r="22">
          <cell r="D22" t="str">
            <v>Caroline Berrington</v>
          </cell>
          <cell r="E22">
            <v>4</v>
          </cell>
          <cell r="F22">
            <v>0</v>
          </cell>
        </row>
        <row r="22">
          <cell r="J22">
            <v>0</v>
          </cell>
        </row>
        <row r="23">
          <cell r="D23" t="str">
            <v>Caroline Weston</v>
          </cell>
          <cell r="E23">
            <v>33</v>
          </cell>
          <cell r="F23">
            <v>0</v>
          </cell>
        </row>
        <row r="23">
          <cell r="J23">
            <v>0</v>
          </cell>
        </row>
        <row r="24">
          <cell r="D24" t="str">
            <v>Chantelle Posthumus</v>
          </cell>
          <cell r="E24">
            <v>5</v>
          </cell>
          <cell r="F24">
            <v>0</v>
          </cell>
        </row>
        <row r="24">
          <cell r="J24">
            <v>0</v>
          </cell>
        </row>
        <row r="25">
          <cell r="D25" t="str">
            <v>Charmaine Le Roux</v>
          </cell>
          <cell r="E25">
            <v>2</v>
          </cell>
          <cell r="F25">
            <v>0</v>
          </cell>
        </row>
        <row r="25">
          <cell r="J25">
            <v>0</v>
          </cell>
        </row>
        <row r="26">
          <cell r="D26" t="str">
            <v>Charne Dias</v>
          </cell>
          <cell r="E26">
            <v>7</v>
          </cell>
          <cell r="F26">
            <v>0</v>
          </cell>
        </row>
        <row r="26">
          <cell r="J26">
            <v>0</v>
          </cell>
        </row>
        <row r="27">
          <cell r="D27" t="str">
            <v>Cherise Venter</v>
          </cell>
          <cell r="E27">
            <v>1</v>
          </cell>
          <cell r="F27">
            <v>0</v>
          </cell>
        </row>
        <row r="27">
          <cell r="J27">
            <v>0</v>
          </cell>
        </row>
        <row r="28">
          <cell r="D28" t="str">
            <v>Christiaan Stander</v>
          </cell>
          <cell r="E28">
            <v>3</v>
          </cell>
          <cell r="F28">
            <v>0</v>
          </cell>
        </row>
        <row r="28">
          <cell r="J28">
            <v>0</v>
          </cell>
        </row>
        <row r="29">
          <cell r="D29" t="str">
            <v>Claudette Bain</v>
          </cell>
          <cell r="E29">
            <v>10</v>
          </cell>
          <cell r="F29">
            <v>0</v>
          </cell>
        </row>
        <row r="29">
          <cell r="J29">
            <v>0</v>
          </cell>
        </row>
        <row r="30">
          <cell r="D30" t="str">
            <v>Clinton Koen</v>
          </cell>
          <cell r="E30">
            <v>1</v>
          </cell>
          <cell r="F30">
            <v>0</v>
          </cell>
        </row>
        <row r="30">
          <cell r="J30">
            <v>0</v>
          </cell>
        </row>
        <row r="31">
          <cell r="D31" t="str">
            <v>David Hills</v>
          </cell>
          <cell r="E31">
            <v>2</v>
          </cell>
          <cell r="F31">
            <v>0</v>
          </cell>
        </row>
        <row r="31">
          <cell r="J31">
            <v>0</v>
          </cell>
        </row>
        <row r="32">
          <cell r="D32" t="str">
            <v>Deangilo Coleridge</v>
          </cell>
          <cell r="E32">
            <v>2</v>
          </cell>
          <cell r="F32">
            <v>0</v>
          </cell>
        </row>
        <row r="32">
          <cell r="J32">
            <v>0</v>
          </cell>
        </row>
        <row r="33">
          <cell r="D33" t="str">
            <v>Degrecious Mooketsi</v>
          </cell>
          <cell r="E33">
            <v>1</v>
          </cell>
          <cell r="F33">
            <v>0</v>
          </cell>
        </row>
        <row r="33">
          <cell r="J33">
            <v>0</v>
          </cell>
        </row>
        <row r="34">
          <cell r="D34" t="str">
            <v>Del-Monique Bagley</v>
          </cell>
          <cell r="E34">
            <v>1</v>
          </cell>
          <cell r="F34">
            <v>0</v>
          </cell>
        </row>
        <row r="34">
          <cell r="J34">
            <v>0</v>
          </cell>
        </row>
        <row r="35">
          <cell r="D35" t="str">
            <v>Ditsheko Mafoleka</v>
          </cell>
          <cell r="E35">
            <v>2</v>
          </cell>
          <cell r="F35">
            <v>0</v>
          </cell>
        </row>
        <row r="35">
          <cell r="J35">
            <v>0</v>
          </cell>
        </row>
        <row r="36">
          <cell r="D36" t="str">
            <v>Donna Moatse</v>
          </cell>
          <cell r="E36">
            <v>5</v>
          </cell>
          <cell r="F36">
            <v>0</v>
          </cell>
        </row>
        <row r="36">
          <cell r="J36">
            <v>0</v>
          </cell>
        </row>
        <row r="37">
          <cell r="D37" t="str">
            <v>Edith Motsuenyane</v>
          </cell>
          <cell r="E37">
            <v>3</v>
          </cell>
          <cell r="F37">
            <v>0</v>
          </cell>
        </row>
        <row r="37">
          <cell r="J37">
            <v>0</v>
          </cell>
        </row>
        <row r="38">
          <cell r="D38" t="str">
            <v>Elisa Matube</v>
          </cell>
          <cell r="E38">
            <v>1</v>
          </cell>
          <cell r="F38">
            <v>0</v>
          </cell>
        </row>
        <row r="38">
          <cell r="J38">
            <v>0</v>
          </cell>
        </row>
        <row r="39">
          <cell r="D39" t="str">
            <v>Emile Van Niekerk</v>
          </cell>
          <cell r="E39">
            <v>3</v>
          </cell>
          <cell r="F39">
            <v>0</v>
          </cell>
        </row>
        <row r="39">
          <cell r="J39">
            <v>0</v>
          </cell>
        </row>
        <row r="40">
          <cell r="D40" t="str">
            <v>Emily Hartman</v>
          </cell>
          <cell r="E40">
            <v>1</v>
          </cell>
          <cell r="F40">
            <v>0</v>
          </cell>
        </row>
        <row r="40">
          <cell r="J40">
            <v>0</v>
          </cell>
        </row>
        <row r="41">
          <cell r="D41" t="str">
            <v>Enestina Mabule</v>
          </cell>
          <cell r="E41">
            <v>38</v>
          </cell>
          <cell r="F41">
            <v>0</v>
          </cell>
        </row>
        <row r="41">
          <cell r="J41">
            <v>0</v>
          </cell>
        </row>
        <row r="42">
          <cell r="D42" t="str">
            <v>Erik Jansen</v>
          </cell>
          <cell r="E42">
            <v>14</v>
          </cell>
          <cell r="F42">
            <v>0</v>
          </cell>
        </row>
        <row r="42">
          <cell r="J42">
            <v>0</v>
          </cell>
        </row>
        <row r="43">
          <cell r="D43" t="str">
            <v>Ethan Bond</v>
          </cell>
          <cell r="E43">
            <v>2</v>
          </cell>
          <cell r="F43">
            <v>0</v>
          </cell>
        </row>
        <row r="43">
          <cell r="J43">
            <v>0</v>
          </cell>
        </row>
        <row r="44">
          <cell r="D44" t="str">
            <v>Eugene van Rooyen</v>
          </cell>
          <cell r="E44">
            <v>1</v>
          </cell>
          <cell r="F44">
            <v>0</v>
          </cell>
        </row>
        <row r="44">
          <cell r="J44">
            <v>0</v>
          </cell>
        </row>
        <row r="45">
          <cell r="D45" t="str">
            <v>Evelyn Mosopa</v>
          </cell>
          <cell r="E45">
            <v>6</v>
          </cell>
          <cell r="F45">
            <v>0</v>
          </cell>
        </row>
        <row r="45">
          <cell r="J45">
            <v>0</v>
          </cell>
        </row>
        <row r="46">
          <cell r="D46" t="str">
            <v>Faith Mathibe</v>
          </cell>
          <cell r="E46">
            <v>1</v>
          </cell>
          <cell r="F46">
            <v>0</v>
          </cell>
        </row>
        <row r="46">
          <cell r="J46">
            <v>0</v>
          </cell>
        </row>
        <row r="47">
          <cell r="D47" t="str">
            <v>Ferdrika Kgope</v>
          </cell>
          <cell r="E47">
            <v>3</v>
          </cell>
          <cell r="F47">
            <v>0</v>
          </cell>
        </row>
        <row r="47">
          <cell r="J47">
            <v>0</v>
          </cell>
        </row>
        <row r="48">
          <cell r="D48" t="str">
            <v>Filecia Vaaltyn</v>
          </cell>
          <cell r="E48">
            <v>6</v>
          </cell>
          <cell r="F48">
            <v>0</v>
          </cell>
        </row>
        <row r="48">
          <cell r="J48">
            <v>0</v>
          </cell>
        </row>
        <row r="49">
          <cell r="D49" t="str">
            <v>Firoz Myers</v>
          </cell>
          <cell r="E49">
            <v>7</v>
          </cell>
          <cell r="F49">
            <v>0</v>
          </cell>
        </row>
        <row r="49">
          <cell r="J49">
            <v>0</v>
          </cell>
        </row>
        <row r="50">
          <cell r="D50" t="str">
            <v>Francina Gama</v>
          </cell>
          <cell r="E50">
            <v>2</v>
          </cell>
          <cell r="F50">
            <v>0</v>
          </cell>
        </row>
        <row r="50">
          <cell r="J50">
            <v>0</v>
          </cell>
        </row>
        <row r="51">
          <cell r="D51" t="str">
            <v>Gavin Smith</v>
          </cell>
          <cell r="E51">
            <v>19</v>
          </cell>
          <cell r="F51">
            <v>0</v>
          </cell>
        </row>
        <row r="51">
          <cell r="J51">
            <v>0</v>
          </cell>
        </row>
        <row r="52">
          <cell r="D52" t="str">
            <v>Given Khanya</v>
          </cell>
          <cell r="E52">
            <v>1</v>
          </cell>
          <cell r="F52">
            <v>0</v>
          </cell>
        </row>
        <row r="52">
          <cell r="J52">
            <v>0</v>
          </cell>
        </row>
        <row r="53">
          <cell r="D53" t="str">
            <v>Gloria Molala</v>
          </cell>
          <cell r="E53">
            <v>1</v>
          </cell>
          <cell r="F53">
            <v>0</v>
          </cell>
        </row>
        <row r="53">
          <cell r="J53">
            <v>0</v>
          </cell>
        </row>
        <row r="54">
          <cell r="D54" t="str">
            <v>Harold Strauss</v>
          </cell>
          <cell r="E54">
            <v>3</v>
          </cell>
          <cell r="F54">
            <v>0</v>
          </cell>
        </row>
        <row r="54">
          <cell r="J54">
            <v>0</v>
          </cell>
        </row>
        <row r="55">
          <cell r="D55" t="str">
            <v>Ian Froneman</v>
          </cell>
          <cell r="E55">
            <v>66</v>
          </cell>
          <cell r="F55">
            <v>0</v>
          </cell>
        </row>
        <row r="55">
          <cell r="J55">
            <v>0</v>
          </cell>
        </row>
        <row r="56">
          <cell r="D56" t="str">
            <v>Itumeleng Moshalalebana</v>
          </cell>
          <cell r="E56">
            <v>3</v>
          </cell>
          <cell r="F56">
            <v>0</v>
          </cell>
        </row>
        <row r="56">
          <cell r="J56">
            <v>0</v>
          </cell>
        </row>
        <row r="57">
          <cell r="D57" t="str">
            <v>Ivan Modimola</v>
          </cell>
          <cell r="E57">
            <v>3</v>
          </cell>
          <cell r="F57">
            <v>0</v>
          </cell>
        </row>
        <row r="57">
          <cell r="J57">
            <v>0</v>
          </cell>
        </row>
        <row r="58">
          <cell r="D58" t="str">
            <v>Jacob Seretlo</v>
          </cell>
          <cell r="E58">
            <v>3</v>
          </cell>
          <cell r="F58">
            <v>0</v>
          </cell>
        </row>
        <row r="58">
          <cell r="J58">
            <v>0</v>
          </cell>
        </row>
        <row r="59">
          <cell r="D59" t="str">
            <v>Jameelah Erasmus</v>
          </cell>
          <cell r="E59">
            <v>1</v>
          </cell>
          <cell r="F59">
            <v>0</v>
          </cell>
        </row>
        <row r="59">
          <cell r="J59">
            <v>0</v>
          </cell>
        </row>
        <row r="60">
          <cell r="D60" t="str">
            <v>Jamielah Enos</v>
          </cell>
          <cell r="E60">
            <v>2</v>
          </cell>
          <cell r="F60">
            <v>0</v>
          </cell>
        </row>
        <row r="60">
          <cell r="J60">
            <v>0</v>
          </cell>
        </row>
        <row r="61">
          <cell r="D61" t="str">
            <v>Janepher Makombe</v>
          </cell>
          <cell r="E61">
            <v>1</v>
          </cell>
          <cell r="F61">
            <v>0</v>
          </cell>
        </row>
        <row r="61">
          <cell r="J61">
            <v>0</v>
          </cell>
        </row>
        <row r="62">
          <cell r="D62" t="str">
            <v>Jayceree Jenniker</v>
          </cell>
          <cell r="E62">
            <v>1</v>
          </cell>
          <cell r="F62">
            <v>0</v>
          </cell>
        </row>
        <row r="62">
          <cell r="J62">
            <v>0</v>
          </cell>
        </row>
        <row r="63">
          <cell r="D63" t="str">
            <v>Jean Damon</v>
          </cell>
          <cell r="E63">
            <v>7</v>
          </cell>
          <cell r="F63">
            <v>0</v>
          </cell>
        </row>
        <row r="63">
          <cell r="J63">
            <v>0</v>
          </cell>
        </row>
        <row r="64">
          <cell r="D64" t="str">
            <v>Jeremiah Shakwane</v>
          </cell>
          <cell r="E64">
            <v>20</v>
          </cell>
          <cell r="F64">
            <v>0</v>
          </cell>
        </row>
        <row r="64">
          <cell r="J64">
            <v>0</v>
          </cell>
        </row>
        <row r="65">
          <cell r="D65" t="str">
            <v>Jessica Visagie</v>
          </cell>
          <cell r="E65">
            <v>3</v>
          </cell>
          <cell r="F65">
            <v>0</v>
          </cell>
        </row>
        <row r="65">
          <cell r="J65">
            <v>0</v>
          </cell>
        </row>
        <row r="66">
          <cell r="D66" t="str">
            <v>Johannes Kutumela</v>
          </cell>
          <cell r="E66">
            <v>3</v>
          </cell>
          <cell r="F66">
            <v>0</v>
          </cell>
        </row>
        <row r="66">
          <cell r="J66">
            <v>0</v>
          </cell>
        </row>
        <row r="67">
          <cell r="D67" t="str">
            <v>John Tyson</v>
          </cell>
          <cell r="E67">
            <v>2</v>
          </cell>
          <cell r="F67">
            <v>0</v>
          </cell>
        </row>
        <row r="67">
          <cell r="J67">
            <v>0</v>
          </cell>
        </row>
        <row r="68">
          <cell r="D68" t="str">
            <v>Jonathan Ramnanun</v>
          </cell>
          <cell r="E68">
            <v>70</v>
          </cell>
          <cell r="F68">
            <v>0</v>
          </cell>
        </row>
        <row r="68">
          <cell r="J68">
            <v>0</v>
          </cell>
        </row>
        <row r="69">
          <cell r="D69" t="str">
            <v>Jondray Solomons</v>
          </cell>
          <cell r="E69">
            <v>7</v>
          </cell>
          <cell r="F69">
            <v>0</v>
          </cell>
        </row>
        <row r="69">
          <cell r="J69">
            <v>0</v>
          </cell>
        </row>
        <row r="70">
          <cell r="D70" t="str">
            <v>Joseph Manikus</v>
          </cell>
          <cell r="E70">
            <v>2</v>
          </cell>
          <cell r="F70">
            <v>0</v>
          </cell>
        </row>
        <row r="70">
          <cell r="J70">
            <v>0</v>
          </cell>
        </row>
        <row r="71">
          <cell r="D71" t="str">
            <v>Joseph Nkoane</v>
          </cell>
          <cell r="E71">
            <v>2</v>
          </cell>
          <cell r="F71">
            <v>0</v>
          </cell>
        </row>
        <row r="71">
          <cell r="J71">
            <v>0</v>
          </cell>
        </row>
        <row r="72">
          <cell r="D72" t="str">
            <v>Joy Barnabas</v>
          </cell>
          <cell r="E72">
            <v>1</v>
          </cell>
          <cell r="F72">
            <v>0</v>
          </cell>
        </row>
        <row r="72">
          <cell r="J72">
            <v>0</v>
          </cell>
        </row>
        <row r="73">
          <cell r="D73" t="str">
            <v>Julia Norris</v>
          </cell>
          <cell r="E73">
            <v>1</v>
          </cell>
          <cell r="F73">
            <v>0</v>
          </cell>
        </row>
        <row r="73">
          <cell r="J73">
            <v>0</v>
          </cell>
        </row>
        <row r="74">
          <cell r="D74" t="str">
            <v>Kagiso Mabethe</v>
          </cell>
          <cell r="E74">
            <v>3</v>
          </cell>
          <cell r="F74">
            <v>0</v>
          </cell>
        </row>
        <row r="74">
          <cell r="J74">
            <v>0</v>
          </cell>
        </row>
        <row r="75">
          <cell r="D75" t="str">
            <v>Kamogelo Molubi</v>
          </cell>
          <cell r="E75">
            <v>4</v>
          </cell>
          <cell r="F75">
            <v>0</v>
          </cell>
        </row>
        <row r="75">
          <cell r="J75">
            <v>0</v>
          </cell>
        </row>
        <row r="76">
          <cell r="D76" t="str">
            <v>Karabo Kanyane</v>
          </cell>
          <cell r="E76">
            <v>1</v>
          </cell>
          <cell r="F76">
            <v>0</v>
          </cell>
        </row>
        <row r="76">
          <cell r="J76">
            <v>0</v>
          </cell>
        </row>
        <row r="77">
          <cell r="D77" t="str">
            <v>Karina Coetzee</v>
          </cell>
          <cell r="E77">
            <v>13</v>
          </cell>
          <cell r="F77">
            <v>0</v>
          </cell>
        </row>
        <row r="77">
          <cell r="J77">
            <v>0</v>
          </cell>
        </row>
        <row r="78">
          <cell r="D78" t="str">
            <v>Katlego Mbhalati</v>
          </cell>
          <cell r="E78">
            <v>1</v>
          </cell>
          <cell r="F78">
            <v>0</v>
          </cell>
        </row>
        <row r="78">
          <cell r="J78">
            <v>0</v>
          </cell>
        </row>
        <row r="79">
          <cell r="D79" t="str">
            <v>Kedibone Bhengu</v>
          </cell>
          <cell r="E79">
            <v>1</v>
          </cell>
          <cell r="F79">
            <v>0</v>
          </cell>
        </row>
        <row r="79">
          <cell r="J79">
            <v>0</v>
          </cell>
        </row>
        <row r="80">
          <cell r="D80" t="str">
            <v>Kekeletso Khitsane</v>
          </cell>
          <cell r="E80">
            <v>1</v>
          </cell>
          <cell r="F80">
            <v>0</v>
          </cell>
        </row>
        <row r="80">
          <cell r="J80">
            <v>0</v>
          </cell>
        </row>
        <row r="81">
          <cell r="D81" t="str">
            <v>Kevin Mbele</v>
          </cell>
          <cell r="E81">
            <v>4</v>
          </cell>
          <cell r="F81">
            <v>0</v>
          </cell>
        </row>
        <row r="81">
          <cell r="J81">
            <v>0</v>
          </cell>
        </row>
        <row r="82">
          <cell r="D82" t="str">
            <v>Kgomotso Matlalane</v>
          </cell>
          <cell r="E82">
            <v>1</v>
          </cell>
          <cell r="F82">
            <v>0</v>
          </cell>
        </row>
        <row r="82">
          <cell r="J82">
            <v>0</v>
          </cell>
        </row>
        <row r="83">
          <cell r="D83" t="str">
            <v>Koketso Kabeng</v>
          </cell>
          <cell r="E83">
            <v>3</v>
          </cell>
          <cell r="F83">
            <v>0</v>
          </cell>
        </row>
        <row r="83">
          <cell r="J83">
            <v>0</v>
          </cell>
        </row>
        <row r="84">
          <cell r="D84" t="str">
            <v>Koketso Mankge</v>
          </cell>
          <cell r="E84">
            <v>1</v>
          </cell>
          <cell r="F84">
            <v>0</v>
          </cell>
        </row>
        <row r="84">
          <cell r="J84">
            <v>0</v>
          </cell>
        </row>
        <row r="85">
          <cell r="D85" t="str">
            <v>Kyle Johnson</v>
          </cell>
          <cell r="E85">
            <v>2</v>
          </cell>
          <cell r="F85">
            <v>0</v>
          </cell>
        </row>
        <row r="85">
          <cell r="J85">
            <v>0</v>
          </cell>
        </row>
        <row r="86">
          <cell r="D86" t="str">
            <v>Lebogang Kgongoana</v>
          </cell>
          <cell r="E86">
            <v>3</v>
          </cell>
          <cell r="F86">
            <v>0</v>
          </cell>
        </row>
        <row r="86">
          <cell r="J86">
            <v>0</v>
          </cell>
        </row>
        <row r="87">
          <cell r="D87" t="str">
            <v>Lebogang Mphokane</v>
          </cell>
          <cell r="E87">
            <v>4</v>
          </cell>
          <cell r="F87">
            <v>0</v>
          </cell>
        </row>
        <row r="87">
          <cell r="J87">
            <v>0</v>
          </cell>
        </row>
        <row r="88">
          <cell r="D88" t="str">
            <v>Lebogang Phalatse</v>
          </cell>
          <cell r="E88">
            <v>6</v>
          </cell>
          <cell r="F88">
            <v>0</v>
          </cell>
        </row>
        <row r="88">
          <cell r="J88">
            <v>0</v>
          </cell>
        </row>
        <row r="89">
          <cell r="D89" t="str">
            <v>Lena Mohlamonyane</v>
          </cell>
          <cell r="E89">
            <v>1</v>
          </cell>
          <cell r="F89">
            <v>0</v>
          </cell>
        </row>
        <row r="89">
          <cell r="J89">
            <v>0</v>
          </cell>
        </row>
        <row r="90">
          <cell r="D90" t="str">
            <v>Lerato Marema</v>
          </cell>
          <cell r="E90">
            <v>3</v>
          </cell>
          <cell r="F90">
            <v>0</v>
          </cell>
        </row>
        <row r="90">
          <cell r="J90">
            <v>0</v>
          </cell>
        </row>
        <row r="91">
          <cell r="D91" t="str">
            <v>Lerato Mashego</v>
          </cell>
          <cell r="E91">
            <v>1</v>
          </cell>
          <cell r="F91">
            <v>0</v>
          </cell>
        </row>
        <row r="91">
          <cell r="J91">
            <v>0</v>
          </cell>
        </row>
        <row r="92">
          <cell r="D92" t="str">
            <v>Lerato Molala</v>
          </cell>
          <cell r="E92">
            <v>1</v>
          </cell>
          <cell r="F92">
            <v>0</v>
          </cell>
        </row>
        <row r="92">
          <cell r="J92">
            <v>0</v>
          </cell>
        </row>
        <row r="93">
          <cell r="D93" t="str">
            <v>Lethabo Sebakelwang</v>
          </cell>
          <cell r="E93">
            <v>8</v>
          </cell>
          <cell r="F93">
            <v>0</v>
          </cell>
        </row>
        <row r="93">
          <cell r="J93">
            <v>0</v>
          </cell>
        </row>
        <row r="94">
          <cell r="D94" t="str">
            <v>Lillian Pienaar</v>
          </cell>
          <cell r="E94">
            <v>1</v>
          </cell>
          <cell r="F94">
            <v>0</v>
          </cell>
        </row>
        <row r="94">
          <cell r="J94">
            <v>0</v>
          </cell>
        </row>
        <row r="95">
          <cell r="D95" t="str">
            <v>Linda Bathembu</v>
          </cell>
          <cell r="E95">
            <v>2</v>
          </cell>
          <cell r="F95">
            <v>0</v>
          </cell>
        </row>
        <row r="95">
          <cell r="J95">
            <v>0</v>
          </cell>
        </row>
        <row r="96">
          <cell r="D96" t="str">
            <v>Lindiwe Hute</v>
          </cell>
          <cell r="E96">
            <v>1</v>
          </cell>
          <cell r="F96">
            <v>0</v>
          </cell>
        </row>
        <row r="96">
          <cell r="J96">
            <v>0</v>
          </cell>
        </row>
        <row r="97">
          <cell r="D97" t="str">
            <v>Lindokuhle Nkosi</v>
          </cell>
          <cell r="E97">
            <v>1</v>
          </cell>
          <cell r="F97">
            <v>0</v>
          </cell>
        </row>
        <row r="97">
          <cell r="J97">
            <v>0</v>
          </cell>
        </row>
        <row r="98">
          <cell r="D98" t="str">
            <v>Lo-Ammi Van der Merwe</v>
          </cell>
          <cell r="E98">
            <v>2</v>
          </cell>
          <cell r="F98">
            <v>0</v>
          </cell>
        </row>
        <row r="98">
          <cell r="J98">
            <v>0</v>
          </cell>
        </row>
        <row r="99">
          <cell r="D99" t="str">
            <v>Louise De Kock</v>
          </cell>
          <cell r="E99">
            <v>5</v>
          </cell>
          <cell r="F99">
            <v>0</v>
          </cell>
        </row>
        <row r="99">
          <cell r="J99">
            <v>0</v>
          </cell>
        </row>
        <row r="100">
          <cell r="D100" t="str">
            <v>Lucky Mbokotwane</v>
          </cell>
          <cell r="E100">
            <v>7</v>
          </cell>
          <cell r="F100">
            <v>0</v>
          </cell>
        </row>
        <row r="100">
          <cell r="J100">
            <v>0</v>
          </cell>
        </row>
        <row r="101">
          <cell r="D101" t="str">
            <v>Lutendo Ramaja</v>
          </cell>
          <cell r="E101">
            <v>5</v>
          </cell>
          <cell r="F101">
            <v>0</v>
          </cell>
        </row>
        <row r="101">
          <cell r="J101">
            <v>0</v>
          </cell>
        </row>
        <row r="102">
          <cell r="D102" t="str">
            <v>Luwayne Du Toit</v>
          </cell>
          <cell r="E102">
            <v>1</v>
          </cell>
          <cell r="F102">
            <v>0</v>
          </cell>
        </row>
        <row r="102">
          <cell r="J102">
            <v>0</v>
          </cell>
        </row>
        <row r="103">
          <cell r="D103" t="str">
            <v>Malose Mothabela</v>
          </cell>
          <cell r="E103">
            <v>1</v>
          </cell>
          <cell r="F103">
            <v>0</v>
          </cell>
        </row>
        <row r="103">
          <cell r="J103">
            <v>0</v>
          </cell>
        </row>
        <row r="104">
          <cell r="D104" t="str">
            <v>Mapaseka Moloi</v>
          </cell>
          <cell r="E104">
            <v>8</v>
          </cell>
          <cell r="F104">
            <v>0</v>
          </cell>
        </row>
        <row r="104">
          <cell r="J104">
            <v>0</v>
          </cell>
        </row>
        <row r="105">
          <cell r="D105" t="str">
            <v>Mapebane Moetanalo</v>
          </cell>
          <cell r="E105">
            <v>2</v>
          </cell>
          <cell r="F105">
            <v>0</v>
          </cell>
        </row>
        <row r="105">
          <cell r="J105">
            <v>0</v>
          </cell>
        </row>
        <row r="106">
          <cell r="D106" t="str">
            <v>Maria Jansen</v>
          </cell>
          <cell r="E106">
            <v>26</v>
          </cell>
          <cell r="F106">
            <v>0</v>
          </cell>
        </row>
        <row r="106">
          <cell r="J106">
            <v>0</v>
          </cell>
        </row>
        <row r="107">
          <cell r="D107" t="str">
            <v>Maria Maluleke</v>
          </cell>
          <cell r="E107">
            <v>3</v>
          </cell>
          <cell r="F107">
            <v>0</v>
          </cell>
        </row>
        <row r="107">
          <cell r="J107">
            <v>0</v>
          </cell>
        </row>
        <row r="108">
          <cell r="D108" t="str">
            <v>Maria Mathee</v>
          </cell>
          <cell r="E108">
            <v>2</v>
          </cell>
          <cell r="F108">
            <v>0</v>
          </cell>
        </row>
        <row r="108">
          <cell r="J108">
            <v>0</v>
          </cell>
        </row>
        <row r="109">
          <cell r="D109" t="str">
            <v>Maria Matlala</v>
          </cell>
          <cell r="E109">
            <v>3</v>
          </cell>
          <cell r="F109">
            <v>0</v>
          </cell>
        </row>
        <row r="109">
          <cell r="J109">
            <v>0</v>
          </cell>
        </row>
        <row r="110">
          <cell r="D110" t="str">
            <v>Maria Ndlovu</v>
          </cell>
          <cell r="E110">
            <v>2</v>
          </cell>
          <cell r="F110">
            <v>0</v>
          </cell>
        </row>
        <row r="110">
          <cell r="J110">
            <v>0</v>
          </cell>
        </row>
        <row r="111">
          <cell r="D111" t="str">
            <v>Marieta Masiu</v>
          </cell>
          <cell r="E111">
            <v>1</v>
          </cell>
          <cell r="F111">
            <v>0</v>
          </cell>
        </row>
        <row r="111">
          <cell r="J111">
            <v>0</v>
          </cell>
        </row>
        <row r="112">
          <cell r="D112" t="str">
            <v>Marinet Levinson</v>
          </cell>
          <cell r="E112">
            <v>1</v>
          </cell>
          <cell r="F112">
            <v>0</v>
          </cell>
        </row>
        <row r="112">
          <cell r="J112">
            <v>0</v>
          </cell>
        </row>
        <row r="113">
          <cell r="D113" t="str">
            <v>Marlena Resmat</v>
          </cell>
          <cell r="E113">
            <v>3</v>
          </cell>
          <cell r="F113">
            <v>0</v>
          </cell>
        </row>
        <row r="113">
          <cell r="J113">
            <v>0</v>
          </cell>
        </row>
        <row r="114">
          <cell r="D114" t="str">
            <v>Marlon Fredericks</v>
          </cell>
          <cell r="E114">
            <v>2</v>
          </cell>
          <cell r="F114">
            <v>0</v>
          </cell>
        </row>
        <row r="114">
          <cell r="J114">
            <v>0</v>
          </cell>
        </row>
        <row r="115">
          <cell r="D115" t="str">
            <v>Martha Venter</v>
          </cell>
          <cell r="E115">
            <v>4</v>
          </cell>
          <cell r="F115">
            <v>0</v>
          </cell>
        </row>
        <row r="115">
          <cell r="J115">
            <v>0</v>
          </cell>
        </row>
        <row r="116">
          <cell r="D116" t="str">
            <v>Mary Ndebele</v>
          </cell>
          <cell r="E116">
            <v>1</v>
          </cell>
          <cell r="F116">
            <v>0</v>
          </cell>
        </row>
        <row r="116">
          <cell r="J116">
            <v>0</v>
          </cell>
        </row>
        <row r="117">
          <cell r="D117" t="str">
            <v>Mary-Anne Snyman</v>
          </cell>
          <cell r="E117">
            <v>3</v>
          </cell>
          <cell r="F117">
            <v>0</v>
          </cell>
        </row>
        <row r="117">
          <cell r="J117">
            <v>0</v>
          </cell>
        </row>
        <row r="118">
          <cell r="D118" t="str">
            <v>Mary-Lee Buys</v>
          </cell>
          <cell r="E118">
            <v>1</v>
          </cell>
          <cell r="F118">
            <v>0</v>
          </cell>
        </row>
        <row r="118">
          <cell r="J118">
            <v>0</v>
          </cell>
        </row>
        <row r="119">
          <cell r="D119" t="str">
            <v>Mbali Mtetwa</v>
          </cell>
          <cell r="E119">
            <v>1</v>
          </cell>
          <cell r="F119">
            <v>0</v>
          </cell>
        </row>
        <row r="119">
          <cell r="J119">
            <v>0</v>
          </cell>
        </row>
        <row r="120">
          <cell r="D120" t="str">
            <v>Mercy Risiba</v>
          </cell>
          <cell r="E120">
            <v>3</v>
          </cell>
          <cell r="F120">
            <v>0</v>
          </cell>
        </row>
        <row r="120">
          <cell r="J120">
            <v>0</v>
          </cell>
        </row>
        <row r="121">
          <cell r="D121" t="str">
            <v>Mfiki Mthimkulu</v>
          </cell>
          <cell r="E121">
            <v>2</v>
          </cell>
          <cell r="F121">
            <v>0</v>
          </cell>
        </row>
        <row r="121">
          <cell r="J121">
            <v>0</v>
          </cell>
        </row>
        <row r="122">
          <cell r="D122" t="str">
            <v>Michelle Pelser</v>
          </cell>
          <cell r="E122">
            <v>4</v>
          </cell>
          <cell r="F122">
            <v>0</v>
          </cell>
        </row>
        <row r="122">
          <cell r="J122">
            <v>0</v>
          </cell>
        </row>
        <row r="123">
          <cell r="D123" t="str">
            <v>Mlibo Mini</v>
          </cell>
          <cell r="E123">
            <v>1</v>
          </cell>
          <cell r="F123">
            <v>0</v>
          </cell>
        </row>
        <row r="123">
          <cell r="J123">
            <v>0</v>
          </cell>
        </row>
        <row r="124">
          <cell r="D124" t="str">
            <v>Mmatsatsi Motloutsi</v>
          </cell>
          <cell r="E124">
            <v>3</v>
          </cell>
          <cell r="F124">
            <v>0</v>
          </cell>
        </row>
        <row r="124">
          <cell r="J124">
            <v>0</v>
          </cell>
        </row>
        <row r="125">
          <cell r="D125" t="str">
            <v>Moagabo Rashopola</v>
          </cell>
          <cell r="E125">
            <v>2</v>
          </cell>
          <cell r="F125">
            <v>0</v>
          </cell>
        </row>
        <row r="125">
          <cell r="J125">
            <v>0</v>
          </cell>
        </row>
        <row r="126">
          <cell r="D126" t="str">
            <v>Mogakabane Mogoba</v>
          </cell>
          <cell r="E126">
            <v>4</v>
          </cell>
          <cell r="F126">
            <v>0</v>
          </cell>
        </row>
        <row r="126">
          <cell r="J126">
            <v>0</v>
          </cell>
        </row>
        <row r="127">
          <cell r="D127" t="str">
            <v>Mogamat Davids</v>
          </cell>
          <cell r="E127">
            <v>22</v>
          </cell>
          <cell r="F127">
            <v>0</v>
          </cell>
        </row>
        <row r="127">
          <cell r="J127">
            <v>0</v>
          </cell>
        </row>
        <row r="128">
          <cell r="D128" t="str">
            <v>Molagodi Makhurane</v>
          </cell>
          <cell r="E128">
            <v>1</v>
          </cell>
          <cell r="F128">
            <v>0</v>
          </cell>
        </row>
        <row r="128">
          <cell r="J128">
            <v>0</v>
          </cell>
        </row>
        <row r="129">
          <cell r="D129" t="str">
            <v>Motatanyane Nkoane</v>
          </cell>
          <cell r="E129">
            <v>1</v>
          </cell>
          <cell r="F129">
            <v>0</v>
          </cell>
        </row>
        <row r="129">
          <cell r="J129">
            <v>0</v>
          </cell>
        </row>
        <row r="130">
          <cell r="D130" t="str">
            <v>Motlalepule Mahlangu</v>
          </cell>
          <cell r="E130">
            <v>2</v>
          </cell>
          <cell r="F130">
            <v>0</v>
          </cell>
        </row>
        <row r="130">
          <cell r="J130">
            <v>0</v>
          </cell>
        </row>
        <row r="131">
          <cell r="D131" t="str">
            <v>Mpho Kulu</v>
          </cell>
          <cell r="E131">
            <v>1</v>
          </cell>
          <cell r="F131">
            <v>0</v>
          </cell>
        </row>
        <row r="131">
          <cell r="J131">
            <v>0</v>
          </cell>
        </row>
        <row r="132">
          <cell r="D132" t="str">
            <v>Mpho Mokonyane</v>
          </cell>
          <cell r="E132">
            <v>3</v>
          </cell>
          <cell r="F132">
            <v>0</v>
          </cell>
        </row>
        <row r="132">
          <cell r="J132">
            <v>0</v>
          </cell>
        </row>
        <row r="133">
          <cell r="D133" t="str">
            <v>MPHO MOLOPA</v>
          </cell>
          <cell r="E133">
            <v>6</v>
          </cell>
          <cell r="F133">
            <v>0</v>
          </cell>
        </row>
        <row r="133">
          <cell r="J133">
            <v>0</v>
          </cell>
        </row>
        <row r="134">
          <cell r="D134" t="str">
            <v>Mpho Tsunke</v>
          </cell>
          <cell r="E134">
            <v>1</v>
          </cell>
          <cell r="F134">
            <v>0</v>
          </cell>
        </row>
        <row r="134">
          <cell r="J134">
            <v>0</v>
          </cell>
        </row>
        <row r="135">
          <cell r="D135" t="str">
            <v>Msesi Mosikidi</v>
          </cell>
          <cell r="E135">
            <v>1</v>
          </cell>
          <cell r="F135">
            <v>0</v>
          </cell>
        </row>
        <row r="135">
          <cell r="J135">
            <v>0</v>
          </cell>
        </row>
        <row r="136">
          <cell r="D136" t="str">
            <v>Musa Nkuna</v>
          </cell>
          <cell r="E136">
            <v>1</v>
          </cell>
          <cell r="F136">
            <v>0</v>
          </cell>
        </row>
        <row r="136">
          <cell r="J136">
            <v>0</v>
          </cell>
        </row>
        <row r="137">
          <cell r="D137" t="str">
            <v>Nathan Brady</v>
          </cell>
          <cell r="E137">
            <v>2</v>
          </cell>
          <cell r="F137">
            <v>0</v>
          </cell>
        </row>
        <row r="137">
          <cell r="J137">
            <v>0</v>
          </cell>
        </row>
        <row r="138">
          <cell r="D138" t="str">
            <v>Nevia Ratlou</v>
          </cell>
          <cell r="E138">
            <v>2</v>
          </cell>
          <cell r="F138">
            <v>0</v>
          </cell>
        </row>
        <row r="138">
          <cell r="J138">
            <v>0</v>
          </cell>
        </row>
        <row r="139">
          <cell r="D139" t="str">
            <v>Nicko Teunissen</v>
          </cell>
          <cell r="E139">
            <v>5</v>
          </cell>
          <cell r="F139">
            <v>0</v>
          </cell>
        </row>
        <row r="139">
          <cell r="J139">
            <v>0</v>
          </cell>
        </row>
        <row r="140">
          <cell r="D140" t="str">
            <v>Nikita Hariparsad</v>
          </cell>
          <cell r="E140">
            <v>4</v>
          </cell>
          <cell r="F140">
            <v>0</v>
          </cell>
        </row>
        <row r="140">
          <cell r="J140">
            <v>0</v>
          </cell>
        </row>
        <row r="141">
          <cell r="D141" t="str">
            <v>Nireshni Maharaj</v>
          </cell>
          <cell r="E141">
            <v>5</v>
          </cell>
          <cell r="F141">
            <v>0</v>
          </cell>
        </row>
        <row r="141">
          <cell r="J141">
            <v>0</v>
          </cell>
        </row>
        <row r="142">
          <cell r="D142" t="str">
            <v>Nkemiso Radebe</v>
          </cell>
          <cell r="E142">
            <v>2</v>
          </cell>
          <cell r="F142">
            <v>0</v>
          </cell>
        </row>
        <row r="142">
          <cell r="J142">
            <v>0</v>
          </cell>
        </row>
        <row r="143">
          <cell r="D143" t="str">
            <v>Nokuthula Mngadi</v>
          </cell>
          <cell r="E143">
            <v>1</v>
          </cell>
          <cell r="F143">
            <v>0</v>
          </cell>
        </row>
        <row r="143">
          <cell r="J143">
            <v>0</v>
          </cell>
        </row>
        <row r="144">
          <cell r="D144" t="str">
            <v>Nombulelo Pondo</v>
          </cell>
          <cell r="E144">
            <v>2</v>
          </cell>
          <cell r="F144">
            <v>0</v>
          </cell>
        </row>
        <row r="144">
          <cell r="J144">
            <v>0</v>
          </cell>
        </row>
        <row r="145">
          <cell r="D145" t="str">
            <v>Nomthandazo Shabalala</v>
          </cell>
          <cell r="E145">
            <v>2</v>
          </cell>
          <cell r="F145">
            <v>0</v>
          </cell>
        </row>
        <row r="145">
          <cell r="J145">
            <v>0</v>
          </cell>
        </row>
        <row r="146">
          <cell r="D146" t="str">
            <v>Nonhlanhla Mahlangu</v>
          </cell>
          <cell r="E146">
            <v>5</v>
          </cell>
          <cell r="F146">
            <v>0</v>
          </cell>
        </row>
        <row r="146">
          <cell r="J146">
            <v>0</v>
          </cell>
        </row>
        <row r="147">
          <cell r="D147" t="str">
            <v>Nozulu Mnguni</v>
          </cell>
          <cell r="E147">
            <v>4</v>
          </cell>
          <cell r="F147">
            <v>0</v>
          </cell>
        </row>
        <row r="147">
          <cell r="J147">
            <v>0</v>
          </cell>
        </row>
        <row r="148">
          <cell r="D148" t="str">
            <v>Ntombifuthi Hanyane</v>
          </cell>
          <cell r="E148">
            <v>1</v>
          </cell>
          <cell r="F148">
            <v>0</v>
          </cell>
        </row>
        <row r="148">
          <cell r="J148">
            <v>0</v>
          </cell>
        </row>
        <row r="149">
          <cell r="D149" t="str">
            <v>Ntsika Mbekeni</v>
          </cell>
          <cell r="E149">
            <v>2</v>
          </cell>
          <cell r="F149">
            <v>0</v>
          </cell>
        </row>
        <row r="149">
          <cell r="J149">
            <v>0</v>
          </cell>
        </row>
        <row r="150">
          <cell r="D150" t="str">
            <v>Odirile Bokaba</v>
          </cell>
          <cell r="E150">
            <v>3</v>
          </cell>
          <cell r="F150">
            <v>0</v>
          </cell>
        </row>
        <row r="150">
          <cell r="J150">
            <v>0</v>
          </cell>
        </row>
        <row r="151">
          <cell r="D151" t="str">
            <v>Olga Spogter</v>
          </cell>
          <cell r="E151">
            <v>1</v>
          </cell>
          <cell r="F151">
            <v>0</v>
          </cell>
        </row>
        <row r="151">
          <cell r="J151">
            <v>0</v>
          </cell>
        </row>
        <row r="152">
          <cell r="D152" t="str">
            <v>Patience Mahlo</v>
          </cell>
          <cell r="E152">
            <v>3</v>
          </cell>
          <cell r="F152">
            <v>0</v>
          </cell>
        </row>
        <row r="152">
          <cell r="J152">
            <v>0</v>
          </cell>
        </row>
        <row r="153">
          <cell r="D153" t="str">
            <v>Patience Mjeza</v>
          </cell>
          <cell r="E153">
            <v>2</v>
          </cell>
          <cell r="F153">
            <v>0</v>
          </cell>
        </row>
        <row r="153">
          <cell r="J153">
            <v>0</v>
          </cell>
        </row>
        <row r="154">
          <cell r="D154" t="str">
            <v>Patrick Khambana</v>
          </cell>
          <cell r="E154">
            <v>1</v>
          </cell>
          <cell r="F154">
            <v>0</v>
          </cell>
        </row>
        <row r="154">
          <cell r="J154">
            <v>0</v>
          </cell>
        </row>
        <row r="155">
          <cell r="D155" t="str">
            <v>Paul Swanepoel</v>
          </cell>
          <cell r="E155">
            <v>1</v>
          </cell>
          <cell r="F155">
            <v>0</v>
          </cell>
        </row>
        <row r="155">
          <cell r="J155">
            <v>0</v>
          </cell>
        </row>
        <row r="156">
          <cell r="D156" t="str">
            <v>Phumela Toso</v>
          </cell>
          <cell r="E156">
            <v>2</v>
          </cell>
          <cell r="F156">
            <v>0</v>
          </cell>
        </row>
        <row r="156">
          <cell r="J156">
            <v>0</v>
          </cell>
        </row>
        <row r="157">
          <cell r="D157" t="str">
            <v>Presley Maboya</v>
          </cell>
          <cell r="E157">
            <v>1</v>
          </cell>
          <cell r="F157">
            <v>0</v>
          </cell>
        </row>
        <row r="157">
          <cell r="J157">
            <v>0</v>
          </cell>
        </row>
        <row r="158">
          <cell r="D158" t="str">
            <v>Provia Phungula</v>
          </cell>
          <cell r="E158">
            <v>6</v>
          </cell>
          <cell r="F158">
            <v>0</v>
          </cell>
        </row>
        <row r="158">
          <cell r="J158">
            <v>0</v>
          </cell>
        </row>
        <row r="159">
          <cell r="D159" t="str">
            <v>Pumza Makhalima</v>
          </cell>
          <cell r="E159">
            <v>1</v>
          </cell>
          <cell r="F159">
            <v>0</v>
          </cell>
        </row>
        <row r="159">
          <cell r="J159">
            <v>0</v>
          </cell>
        </row>
        <row r="160">
          <cell r="D160" t="str">
            <v>Ramokone Masoga</v>
          </cell>
          <cell r="E160">
            <v>1</v>
          </cell>
          <cell r="F160">
            <v>0</v>
          </cell>
        </row>
        <row r="160">
          <cell r="J160">
            <v>0</v>
          </cell>
        </row>
        <row r="161">
          <cell r="D161" t="str">
            <v>Ramona Stickling</v>
          </cell>
          <cell r="E161">
            <v>15</v>
          </cell>
          <cell r="F161">
            <v>0</v>
          </cell>
        </row>
        <row r="161">
          <cell r="J161">
            <v>0</v>
          </cell>
        </row>
        <row r="162">
          <cell r="D162" t="str">
            <v>Raoul Van Staden</v>
          </cell>
          <cell r="E162">
            <v>2</v>
          </cell>
          <cell r="F162">
            <v>0</v>
          </cell>
        </row>
        <row r="162">
          <cell r="J162">
            <v>0</v>
          </cell>
        </row>
        <row r="163">
          <cell r="D163" t="str">
            <v>Rayhaan Sally</v>
          </cell>
          <cell r="E163">
            <v>1</v>
          </cell>
          <cell r="F163">
            <v>0</v>
          </cell>
        </row>
        <row r="163">
          <cell r="J163">
            <v>0</v>
          </cell>
        </row>
        <row r="164">
          <cell r="D164" t="str">
            <v>Reaobaka Motsuenyane</v>
          </cell>
          <cell r="E164">
            <v>2</v>
          </cell>
          <cell r="F164">
            <v>0</v>
          </cell>
        </row>
        <row r="164">
          <cell r="J164">
            <v>0</v>
          </cell>
        </row>
        <row r="165">
          <cell r="D165" t="str">
            <v>Refilwe Lekala</v>
          </cell>
          <cell r="E165">
            <v>2</v>
          </cell>
          <cell r="F165">
            <v>0</v>
          </cell>
        </row>
        <row r="165">
          <cell r="J165">
            <v>0</v>
          </cell>
        </row>
        <row r="166">
          <cell r="D166" t="str">
            <v>Reges Hartley</v>
          </cell>
          <cell r="E166">
            <v>3</v>
          </cell>
          <cell r="F166">
            <v>0</v>
          </cell>
        </row>
        <row r="166">
          <cell r="J166">
            <v>0</v>
          </cell>
        </row>
        <row r="167">
          <cell r="D167" t="str">
            <v>Rene Potgieter</v>
          </cell>
          <cell r="E167">
            <v>1</v>
          </cell>
          <cell r="F167">
            <v>0</v>
          </cell>
        </row>
        <row r="167">
          <cell r="J167">
            <v>0</v>
          </cell>
        </row>
        <row r="168">
          <cell r="D168" t="str">
            <v>Reshmee Mahabeer</v>
          </cell>
          <cell r="E168">
            <v>2</v>
          </cell>
          <cell r="F168">
            <v>0</v>
          </cell>
        </row>
        <row r="168">
          <cell r="J168">
            <v>0</v>
          </cell>
        </row>
        <row r="169">
          <cell r="D169" t="str">
            <v>Richard Monkwe</v>
          </cell>
          <cell r="E169">
            <v>1</v>
          </cell>
          <cell r="F169">
            <v>0</v>
          </cell>
        </row>
        <row r="169">
          <cell r="J169">
            <v>0</v>
          </cell>
        </row>
        <row r="170">
          <cell r="D170" t="str">
            <v>Roberto Fourie</v>
          </cell>
          <cell r="E170">
            <v>2</v>
          </cell>
          <cell r="F170">
            <v>0</v>
          </cell>
        </row>
        <row r="170">
          <cell r="J170">
            <v>0</v>
          </cell>
        </row>
        <row r="171">
          <cell r="D171" t="str">
            <v>Samuel Mokonopi</v>
          </cell>
          <cell r="E171">
            <v>5</v>
          </cell>
          <cell r="F171">
            <v>0</v>
          </cell>
        </row>
        <row r="171">
          <cell r="J171">
            <v>0</v>
          </cell>
        </row>
        <row r="172">
          <cell r="D172" t="str">
            <v>Sebotse Komane</v>
          </cell>
          <cell r="E172">
            <v>3</v>
          </cell>
          <cell r="F172">
            <v>0</v>
          </cell>
        </row>
        <row r="172">
          <cell r="J172">
            <v>0</v>
          </cell>
        </row>
        <row r="173">
          <cell r="D173" t="str">
            <v>Shanice Solomon</v>
          </cell>
          <cell r="E173">
            <v>2</v>
          </cell>
          <cell r="F173">
            <v>0</v>
          </cell>
        </row>
        <row r="173">
          <cell r="J173">
            <v>0</v>
          </cell>
        </row>
        <row r="174">
          <cell r="D174" t="str">
            <v>Shanna Britt</v>
          </cell>
          <cell r="E174">
            <v>2</v>
          </cell>
          <cell r="F174">
            <v>0</v>
          </cell>
        </row>
        <row r="174">
          <cell r="J174">
            <v>0</v>
          </cell>
        </row>
        <row r="175">
          <cell r="D175" t="str">
            <v>Shavaughn Marais</v>
          </cell>
          <cell r="E175">
            <v>8</v>
          </cell>
          <cell r="F175">
            <v>0</v>
          </cell>
        </row>
        <row r="175">
          <cell r="J175">
            <v>0</v>
          </cell>
        </row>
        <row r="176">
          <cell r="D176" t="str">
            <v>Shayna Robb</v>
          </cell>
          <cell r="E176">
            <v>2</v>
          </cell>
          <cell r="F176">
            <v>0</v>
          </cell>
        </row>
        <row r="176">
          <cell r="J176">
            <v>0</v>
          </cell>
        </row>
        <row r="177">
          <cell r="D177" t="str">
            <v>Sibusiso Zwane</v>
          </cell>
          <cell r="E177">
            <v>1</v>
          </cell>
          <cell r="F177">
            <v>0</v>
          </cell>
        </row>
        <row r="177">
          <cell r="J177">
            <v>0</v>
          </cell>
        </row>
        <row r="178">
          <cell r="D178" t="str">
            <v>Simone Erasmus</v>
          </cell>
          <cell r="E178">
            <v>2</v>
          </cell>
          <cell r="F178">
            <v>0</v>
          </cell>
        </row>
        <row r="178">
          <cell r="J178">
            <v>0</v>
          </cell>
        </row>
        <row r="179">
          <cell r="D179" t="str">
            <v>Simphiwe Mahlobo</v>
          </cell>
          <cell r="E179">
            <v>8</v>
          </cell>
          <cell r="F179">
            <v>0</v>
          </cell>
        </row>
        <row r="179">
          <cell r="J179">
            <v>0</v>
          </cell>
        </row>
        <row r="180">
          <cell r="D180" t="str">
            <v>Simphiwe Mashego</v>
          </cell>
          <cell r="E180">
            <v>4</v>
          </cell>
          <cell r="F180">
            <v>0</v>
          </cell>
        </row>
        <row r="180">
          <cell r="J180">
            <v>0</v>
          </cell>
        </row>
        <row r="181">
          <cell r="D181" t="str">
            <v>Sipho Mosotho</v>
          </cell>
          <cell r="E181">
            <v>4</v>
          </cell>
          <cell r="F181">
            <v>0</v>
          </cell>
        </row>
        <row r="181">
          <cell r="J181">
            <v>0</v>
          </cell>
        </row>
        <row r="182">
          <cell r="D182" t="str">
            <v>Siyabonga Nhlapo</v>
          </cell>
          <cell r="E182">
            <v>2</v>
          </cell>
          <cell r="F182">
            <v>0</v>
          </cell>
        </row>
        <row r="182">
          <cell r="J182">
            <v>0</v>
          </cell>
        </row>
        <row r="183">
          <cell r="D183" t="str">
            <v>Siyabonga Woji</v>
          </cell>
          <cell r="E183">
            <v>2</v>
          </cell>
          <cell r="F183">
            <v>0</v>
          </cell>
        </row>
        <row r="183">
          <cell r="J183">
            <v>0</v>
          </cell>
        </row>
        <row r="184">
          <cell r="D184" t="str">
            <v>Soraya Nagel</v>
          </cell>
          <cell r="E184">
            <v>1</v>
          </cell>
          <cell r="F184">
            <v>0</v>
          </cell>
        </row>
        <row r="184">
          <cell r="J184">
            <v>0</v>
          </cell>
        </row>
        <row r="185">
          <cell r="D185" t="str">
            <v>Syrel Murugan</v>
          </cell>
          <cell r="E185">
            <v>1</v>
          </cell>
          <cell r="F185">
            <v>0</v>
          </cell>
        </row>
        <row r="185">
          <cell r="J185">
            <v>0</v>
          </cell>
        </row>
        <row r="186">
          <cell r="D186" t="str">
            <v>Tarryn Petersen</v>
          </cell>
          <cell r="E186">
            <v>2</v>
          </cell>
          <cell r="F186">
            <v>0</v>
          </cell>
        </row>
        <row r="186">
          <cell r="J186">
            <v>0</v>
          </cell>
        </row>
        <row r="187">
          <cell r="D187" t="str">
            <v>Tebogo Madisha</v>
          </cell>
          <cell r="E187">
            <v>4</v>
          </cell>
          <cell r="F187">
            <v>0</v>
          </cell>
        </row>
        <row r="187">
          <cell r="J187">
            <v>0</v>
          </cell>
        </row>
        <row r="188">
          <cell r="D188" t="str">
            <v>Thabo Sekoma</v>
          </cell>
          <cell r="E188">
            <v>2</v>
          </cell>
          <cell r="F188">
            <v>0</v>
          </cell>
        </row>
        <row r="188">
          <cell r="J188">
            <v>0</v>
          </cell>
        </row>
        <row r="189">
          <cell r="D189" t="str">
            <v>Thato Matlala</v>
          </cell>
          <cell r="E189">
            <v>4</v>
          </cell>
          <cell r="F189">
            <v>0</v>
          </cell>
        </row>
        <row r="189">
          <cell r="J189">
            <v>0</v>
          </cell>
        </row>
        <row r="190">
          <cell r="D190" t="str">
            <v>Thelma Hlagane</v>
          </cell>
          <cell r="E190">
            <v>8</v>
          </cell>
          <cell r="F190">
            <v>0</v>
          </cell>
        </row>
        <row r="190">
          <cell r="J190">
            <v>0</v>
          </cell>
        </row>
        <row r="191">
          <cell r="D191" t="str">
            <v>Thelma Tabane</v>
          </cell>
          <cell r="E191">
            <v>3</v>
          </cell>
          <cell r="F191">
            <v>0</v>
          </cell>
        </row>
        <row r="191">
          <cell r="J191">
            <v>0</v>
          </cell>
        </row>
        <row r="192">
          <cell r="D192" t="str">
            <v>Thembinkozi Cele</v>
          </cell>
          <cell r="E192">
            <v>2</v>
          </cell>
          <cell r="F192">
            <v>0</v>
          </cell>
        </row>
        <row r="192">
          <cell r="J192">
            <v>0</v>
          </cell>
        </row>
        <row r="193">
          <cell r="D193" t="str">
            <v>Theo Januarie</v>
          </cell>
          <cell r="E193">
            <v>2</v>
          </cell>
          <cell r="F193">
            <v>0</v>
          </cell>
        </row>
        <row r="193">
          <cell r="J193">
            <v>0</v>
          </cell>
        </row>
        <row r="194">
          <cell r="D194" t="str">
            <v>Theon Naidoo</v>
          </cell>
          <cell r="E194">
            <v>4</v>
          </cell>
          <cell r="F194">
            <v>0</v>
          </cell>
        </row>
        <row r="194">
          <cell r="J194">
            <v>0</v>
          </cell>
        </row>
        <row r="195">
          <cell r="D195" t="str">
            <v>Tieneke Zeelie</v>
          </cell>
          <cell r="E195">
            <v>3</v>
          </cell>
          <cell r="F195">
            <v>0</v>
          </cell>
        </row>
        <row r="195">
          <cell r="J195">
            <v>0</v>
          </cell>
        </row>
        <row r="196">
          <cell r="D196" t="str">
            <v>Tshenolo Tau</v>
          </cell>
          <cell r="E196">
            <v>3</v>
          </cell>
          <cell r="F196">
            <v>0</v>
          </cell>
        </row>
        <row r="196">
          <cell r="J196">
            <v>0</v>
          </cell>
        </row>
        <row r="197">
          <cell r="D197" t="str">
            <v>Tshepo Mokeri</v>
          </cell>
          <cell r="E197">
            <v>1</v>
          </cell>
          <cell r="F197">
            <v>0</v>
          </cell>
        </row>
        <row r="197">
          <cell r="J197">
            <v>0</v>
          </cell>
        </row>
        <row r="198">
          <cell r="D198" t="str">
            <v>Tumelo Mchunu</v>
          </cell>
          <cell r="E198">
            <v>7</v>
          </cell>
          <cell r="F198">
            <v>0</v>
          </cell>
        </row>
        <row r="198">
          <cell r="J198">
            <v>0</v>
          </cell>
        </row>
        <row r="199">
          <cell r="D199" t="str">
            <v>Tyron Seaman</v>
          </cell>
          <cell r="E199">
            <v>12</v>
          </cell>
          <cell r="F199">
            <v>0</v>
          </cell>
        </row>
        <row r="199">
          <cell r="J199">
            <v>0</v>
          </cell>
        </row>
        <row r="200">
          <cell r="D200" t="str">
            <v>Ulrich Klusmann</v>
          </cell>
          <cell r="E200">
            <v>6</v>
          </cell>
          <cell r="F200">
            <v>0</v>
          </cell>
        </row>
        <row r="200">
          <cell r="J200">
            <v>0</v>
          </cell>
        </row>
        <row r="201">
          <cell r="D201" t="str">
            <v>Valesco Bredenkamp</v>
          </cell>
          <cell r="E201">
            <v>3</v>
          </cell>
          <cell r="F201">
            <v>0</v>
          </cell>
        </row>
        <row r="201">
          <cell r="J201">
            <v>0</v>
          </cell>
        </row>
        <row r="202">
          <cell r="D202" t="str">
            <v>Vanessa Kleingeld</v>
          </cell>
          <cell r="E202">
            <v>1</v>
          </cell>
          <cell r="F202">
            <v>0</v>
          </cell>
        </row>
        <row r="202">
          <cell r="J202">
            <v>0</v>
          </cell>
        </row>
        <row r="203">
          <cell r="D203" t="str">
            <v>Walter Sifunda</v>
          </cell>
          <cell r="E203">
            <v>1</v>
          </cell>
          <cell r="F203">
            <v>0</v>
          </cell>
        </row>
        <row r="203">
          <cell r="J203">
            <v>0</v>
          </cell>
        </row>
        <row r="204">
          <cell r="D204" t="str">
            <v>Welheminah Masuku</v>
          </cell>
          <cell r="E204">
            <v>7</v>
          </cell>
          <cell r="F204">
            <v>0</v>
          </cell>
        </row>
        <row r="204">
          <cell r="J204">
            <v>0</v>
          </cell>
        </row>
        <row r="205">
          <cell r="D205" t="str">
            <v>Willem Levinson</v>
          </cell>
          <cell r="E205">
            <v>3</v>
          </cell>
          <cell r="F205">
            <v>0</v>
          </cell>
        </row>
        <row r="205">
          <cell r="J205">
            <v>0</v>
          </cell>
        </row>
        <row r="206">
          <cell r="D206" t="str">
            <v>Winny Moremi</v>
          </cell>
          <cell r="E206">
            <v>2</v>
          </cell>
          <cell r="F206">
            <v>0</v>
          </cell>
        </row>
        <row r="206">
          <cell r="J206">
            <v>0</v>
          </cell>
        </row>
        <row r="207">
          <cell r="D207" t="str">
            <v>Xolile Hlophe</v>
          </cell>
          <cell r="E207">
            <v>4</v>
          </cell>
          <cell r="F207">
            <v>0</v>
          </cell>
        </row>
        <row r="207">
          <cell r="J207">
            <v>0</v>
          </cell>
        </row>
        <row r="208">
          <cell r="D208" t="str">
            <v>Zanele Sikhosana</v>
          </cell>
          <cell r="E208">
            <v>2</v>
          </cell>
          <cell r="F208">
            <v>0</v>
          </cell>
        </row>
        <row r="208">
          <cell r="J208">
            <v>0</v>
          </cell>
        </row>
        <row r="209">
          <cell r="D209" t="str">
            <v>Christo Venter</v>
          </cell>
          <cell r="E209">
            <v>7</v>
          </cell>
          <cell r="F209">
            <v>0.142857142857143</v>
          </cell>
          <cell r="G209">
            <v>30</v>
          </cell>
        </row>
        <row r="209">
          <cell r="J209">
            <v>30</v>
          </cell>
          <cell r="K209" t="str">
            <v>X 2 of Base Comm</v>
          </cell>
        </row>
        <row r="210">
          <cell r="D210" t="str">
            <v>Lucky Mnguni</v>
          </cell>
          <cell r="E210">
            <v>12</v>
          </cell>
          <cell r="F210">
            <v>0.166666666666667</v>
          </cell>
          <cell r="G210">
            <v>150</v>
          </cell>
        </row>
        <row r="210">
          <cell r="J210">
            <v>150</v>
          </cell>
          <cell r="K210" t="str">
            <v>X 2 of Base Comm</v>
          </cell>
        </row>
        <row r="211">
          <cell r="D211" t="str">
            <v>Christell Dippenaar</v>
          </cell>
          <cell r="E211">
            <v>4</v>
          </cell>
          <cell r="F211">
            <v>0.25</v>
          </cell>
          <cell r="G211">
            <v>60</v>
          </cell>
        </row>
        <row r="211">
          <cell r="J211">
            <v>60</v>
          </cell>
          <cell r="K211" t="str">
            <v>X 2 of Base Comm</v>
          </cell>
        </row>
        <row r="212">
          <cell r="D212" t="str">
            <v>Lerato Moroka</v>
          </cell>
          <cell r="E212">
            <v>2</v>
          </cell>
          <cell r="F212">
            <v>0.5</v>
          </cell>
        </row>
        <row r="212">
          <cell r="H212">
            <v>112.5</v>
          </cell>
        </row>
        <row r="212">
          <cell r="J212">
            <v>112.5</v>
          </cell>
          <cell r="K212" t="str">
            <v>X 2.5 of Base comm</v>
          </cell>
        </row>
        <row r="213">
          <cell r="E213">
            <v>911</v>
          </cell>
        </row>
        <row r="213">
          <cell r="G213">
            <v>240</v>
          </cell>
          <cell r="H213">
            <v>112.5</v>
          </cell>
          <cell r="I213">
            <v>0</v>
          </cell>
          <cell r="J213">
            <v>352.5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nklaas123@gmail.com" TargetMode="External"/><Relationship Id="rId2" Type="http://schemas.openxmlformats.org/officeDocument/2006/relationships/hyperlink" Target="mailto:lanklaas123@gmail.com" TargetMode="External"/><Relationship Id="rId3" Type="http://schemas.openxmlformats.org/officeDocument/2006/relationships/hyperlink" Target="mailto:lanklaas123@gmail.com" TargetMode="External"/><Relationship Id="rId4" Type="http://schemas.openxmlformats.org/officeDocument/2006/relationships/hyperlink" Target="mailto:lanklaas123@gmail.com" TargetMode="External"/><Relationship Id="rId5" Type="http://schemas.openxmlformats.org/officeDocument/2006/relationships/hyperlink" Target="mailto:lanklaas123@gmail.com" TargetMode="External"/><Relationship Id="rId6" Type="http://schemas.openxmlformats.org/officeDocument/2006/relationships/hyperlink" Target="mailto:lanklaas123@gmail.com" TargetMode="External"/><Relationship Id="rId7" Type="http://schemas.openxmlformats.org/officeDocument/2006/relationships/hyperlink" Target="mailto:lanklaas123@gmail.com" TargetMode="External"/><Relationship Id="rId8" Type="http://schemas.openxmlformats.org/officeDocument/2006/relationships/hyperlink" Target="mailto:lanklaas123@gmail.com" TargetMode="External"/><Relationship Id="rId9" Type="http://schemas.openxmlformats.org/officeDocument/2006/relationships/hyperlink" Target="mailto:lanklaas123@gmail.com" TargetMode="External"/><Relationship Id="rId10" Type="http://schemas.openxmlformats.org/officeDocument/2006/relationships/hyperlink" Target="mailto:lanklaas123@gmail.com" TargetMode="External"/><Relationship Id="rId11" Type="http://schemas.openxmlformats.org/officeDocument/2006/relationships/hyperlink" Target="mailto:lanklaas123@gmail.com" TargetMode="External"/><Relationship Id="rId12" Type="http://schemas.openxmlformats.org/officeDocument/2006/relationships/hyperlink" Target="mailto:lanklaas123@gmail.com" TargetMode="External"/><Relationship Id="rId1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2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1" width="15.36"/>
    <col collapsed="false" customWidth="true" hidden="false" outlineLevel="0" max="2" min="2" style="2" width="11.63"/>
    <col collapsed="false" customWidth="true" hidden="false" outlineLevel="0" max="3" min="3" style="2" width="9.36"/>
    <col collapsed="false" customWidth="true" hidden="false" outlineLevel="0" max="4" min="4" style="2" width="7.18"/>
    <col collapsed="false" customWidth="true" hidden="false" outlineLevel="0" max="5" min="5" style="2" width="15.36"/>
    <col collapsed="false" customWidth="true" hidden="false" outlineLevel="0" max="6" min="6" style="2" width="9"/>
    <col collapsed="false" customWidth="true" hidden="false" outlineLevel="0" max="7" min="7" style="2" width="10.18"/>
    <col collapsed="false" customWidth="true" hidden="false" outlineLevel="0" max="8" min="8" style="2" width="9.91"/>
    <col collapsed="false" customWidth="true" hidden="false" outlineLevel="0" max="9" min="9" style="2" width="8.72"/>
    <col collapsed="false" customWidth="true" hidden="false" outlineLevel="0" max="10" min="10" style="3" width="10.45"/>
    <col collapsed="false" customWidth="true" hidden="false" outlineLevel="0" max="11" min="11" style="2" width="12.72"/>
    <col collapsed="false" customWidth="true" hidden="false" outlineLevel="0" max="12" min="12" style="3" width="10.45"/>
    <col collapsed="false" customWidth="true" hidden="false" outlineLevel="0" max="13" min="13" style="2" width="12"/>
    <col collapsed="false" customWidth="true" hidden="false" outlineLevel="0" max="14" min="14" style="2" width="13.36"/>
    <col collapsed="false" customWidth="true" hidden="false" outlineLevel="0" max="15" min="15" style="2" width="7.54"/>
    <col collapsed="false" customWidth="true" hidden="false" outlineLevel="0" max="16" min="16" style="4" width="9.27"/>
    <col collapsed="false" customWidth="true" hidden="false" outlineLevel="0" max="17" min="17" style="2" width="7.27"/>
    <col collapsed="false" customWidth="true" hidden="false" outlineLevel="0" max="18" min="18" style="2" width="11.36"/>
    <col collapsed="false" customWidth="true" hidden="false" outlineLevel="0" max="19" min="19" style="2" width="9.82"/>
    <col collapsed="false" customWidth="true" hidden="false" outlineLevel="0" max="20" min="20" style="2" width="12"/>
    <col collapsed="false" customWidth="true" hidden="false" outlineLevel="0" max="21" min="21" style="5" width="13.45"/>
    <col collapsed="false" customWidth="true" hidden="false" outlineLevel="0" max="22" min="22" style="2" width="12.27"/>
    <col collapsed="false" customWidth="true" hidden="false" outlineLevel="0" max="23" min="23" style="2" width="10.54"/>
    <col collapsed="false" customWidth="true" hidden="false" outlineLevel="0" max="24" min="24" style="2" width="9.36"/>
    <col collapsed="false" customWidth="true" hidden="false" outlineLevel="0" max="25" min="25" style="2" width="10.54"/>
    <col collapsed="false" customWidth="true" hidden="false" outlineLevel="0" max="26" min="26" style="2" width="24.45"/>
    <col collapsed="false" customWidth="true" hidden="false" outlineLevel="0" max="27" min="27" style="2" width="10.54"/>
    <col collapsed="false" customWidth="true" hidden="false" outlineLevel="0" max="28" min="28" style="6" width="11.63"/>
    <col collapsed="false" customWidth="true" hidden="false" outlineLevel="0" max="29" min="29" style="2" width="9.36"/>
    <col collapsed="false" customWidth="true" hidden="false" outlineLevel="0" max="30" min="30" style="2" width="9.54"/>
    <col collapsed="false" customWidth="true" hidden="false" outlineLevel="0" max="31" min="31" style="7" width="8.45"/>
    <col collapsed="false" customWidth="true" hidden="false" outlineLevel="0" max="32" min="32" style="2" width="29.91"/>
    <col collapsed="false" customWidth="true" hidden="false" outlineLevel="0" max="33" min="33" style="2" width="22.91"/>
    <col collapsed="false" customWidth="true" hidden="false" outlineLevel="0" max="34" min="34" style="2" width="22.18"/>
    <col collapsed="false" customWidth="true" hidden="false" outlineLevel="0" max="35" min="35" style="2" width="21.91"/>
    <col collapsed="false" customWidth="true" hidden="false" outlineLevel="0" max="36" min="36" style="2" width="15.72"/>
    <col collapsed="false" customWidth="true" hidden="false" outlineLevel="0" max="37" min="37" style="3" width="16.27"/>
    <col collapsed="false" customWidth="true" hidden="false" outlineLevel="0" max="38" min="38" style="3" width="7.36"/>
    <col collapsed="false" customWidth="true" hidden="false" outlineLevel="0" max="1018" min="39" style="2" width="8.72"/>
    <col collapsed="false" customWidth="true" hidden="false" outlineLevel="0" max="1025" min="1019" style="0" width="9.14"/>
  </cols>
  <sheetData>
    <row r="1" customFormat="false" ht="57.7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3" t="s">
        <v>7</v>
      </c>
      <c r="I1" s="13" t="s">
        <v>8</v>
      </c>
      <c r="J1" s="10" t="s">
        <v>9</v>
      </c>
      <c r="K1" s="12" t="s">
        <v>10</v>
      </c>
      <c r="L1" s="10" t="s">
        <v>11</v>
      </c>
      <c r="M1" s="12" t="s">
        <v>12</v>
      </c>
      <c r="N1" s="10" t="s">
        <v>13</v>
      </c>
      <c r="O1" s="14" t="s">
        <v>14</v>
      </c>
      <c r="P1" s="10" t="s">
        <v>15</v>
      </c>
      <c r="Q1" s="15" t="s">
        <v>16</v>
      </c>
      <c r="R1" s="16" t="s">
        <v>17</v>
      </c>
      <c r="S1" s="17" t="s">
        <v>18</v>
      </c>
      <c r="T1" s="17" t="s">
        <v>19</v>
      </c>
      <c r="U1" s="18" t="s">
        <v>20</v>
      </c>
      <c r="V1" s="17" t="s">
        <v>21</v>
      </c>
      <c r="W1" s="10" t="s">
        <v>22</v>
      </c>
      <c r="X1" s="11" t="s">
        <v>23</v>
      </c>
      <c r="Y1" s="10" t="s">
        <v>24</v>
      </c>
      <c r="Z1" s="10" t="s">
        <v>25</v>
      </c>
      <c r="AA1" s="10" t="s">
        <v>26</v>
      </c>
      <c r="AB1" s="19" t="s">
        <v>27</v>
      </c>
      <c r="AC1" s="20" t="s">
        <v>28</v>
      </c>
      <c r="AD1" s="20" t="s">
        <v>29</v>
      </c>
      <c r="AE1" s="21" t="s">
        <v>30</v>
      </c>
      <c r="AF1" s="22" t="s">
        <v>31</v>
      </c>
      <c r="AG1" s="22" t="s">
        <v>32</v>
      </c>
      <c r="AH1" s="23" t="s">
        <v>33</v>
      </c>
      <c r="AI1" s="23" t="s">
        <v>34</v>
      </c>
    </row>
    <row r="2" customFormat="false" ht="13.8" hidden="false" customHeight="false" outlineLevel="0" collapsed="false">
      <c r="A2" s="24" t="s">
        <v>35</v>
      </c>
      <c r="B2" s="25" t="e">
        <f aca="false">VLOOKUP($A:$A,'[1]Summary Accessory Sales'!$A$1:$B$1048576,2,0)</f>
        <v>#N/A</v>
      </c>
      <c r="C2" s="26" t="e">
        <f aca="false">VLOOKUP($A:$A,'[1]Summary Accessory Sales'!A$1:C$1048576,3,0)</f>
        <v>#N/A</v>
      </c>
      <c r="D2" s="27" t="e">
        <f aca="false">B2/M2</f>
        <v>#N/A</v>
      </c>
      <c r="E2" s="27" t="e">
        <f aca="false">B2/M2</f>
        <v>#N/A</v>
      </c>
      <c r="F2" s="25" t="e">
        <f aca="false">VLOOKUP($A:$A,'[1]Summary Other sales'!A$1:B$1048576,2,0)</f>
        <v>#N/A</v>
      </c>
      <c r="G2" s="26" t="e">
        <f aca="false">VLOOKUP($A:$A,'[1]Summary Other sales'!A$1:C$1048576,3,0)</f>
        <v>#N/A</v>
      </c>
      <c r="H2" s="28" t="e">
        <f aca="false">20/26*(26-AE2)</f>
        <v>#N/A</v>
      </c>
      <c r="I2" s="25" t="n">
        <v>0</v>
      </c>
      <c r="J2" s="26" t="n">
        <v>0</v>
      </c>
      <c r="K2" s="25" t="n">
        <v>0</v>
      </c>
      <c r="L2" s="26" t="n">
        <v>0</v>
      </c>
      <c r="M2" s="29" t="n">
        <f aca="false">+K2+I2</f>
        <v>0</v>
      </c>
      <c r="N2" s="30" t="n">
        <f aca="false">+L2+J2</f>
        <v>0</v>
      </c>
      <c r="O2" s="25" t="n">
        <v>0</v>
      </c>
      <c r="P2" s="31" t="n">
        <f aca="false">O2*17.5</f>
        <v>0</v>
      </c>
      <c r="Q2" s="32" t="e">
        <f aca="false">O2/M2</f>
        <v>#DIV/0!</v>
      </c>
      <c r="R2" s="25" t="n">
        <v>0</v>
      </c>
      <c r="S2" s="26" t="n">
        <v>0</v>
      </c>
      <c r="T2" s="26" t="n">
        <f aca="false">S2*0.2</f>
        <v>0</v>
      </c>
      <c r="U2" s="25"/>
      <c r="V2" s="26" t="n">
        <v>0</v>
      </c>
      <c r="W2" s="26" t="e">
        <f aca="false">+C2+G2+N2+P2+T2+V2</f>
        <v>#N/A</v>
      </c>
      <c r="X2" s="30"/>
      <c r="Y2" s="30" t="e">
        <f aca="false">+X2+W2</f>
        <v>#N/A</v>
      </c>
      <c r="Z2" s="30"/>
      <c r="AA2" s="30" t="e">
        <f aca="false">+Z2+Y2</f>
        <v>#N/A</v>
      </c>
      <c r="AB2" s="33"/>
      <c r="AC2" s="26"/>
      <c r="AD2" s="26"/>
      <c r="AE2" s="34" t="e">
        <f aca="false">VLOOKUP($A:$A,'[2]SUMMARY BCEA LEAVE FEB'!B$1:C$1048576,2,0)</f>
        <v>#N/A</v>
      </c>
      <c r="AF2" s="35" t="s">
        <v>36</v>
      </c>
      <c r="AG2" s="35" t="s">
        <v>37</v>
      </c>
      <c r="AH2" s="2" t="s">
        <v>38</v>
      </c>
      <c r="AI2" s="2" t="s">
        <v>38</v>
      </c>
    </row>
    <row r="3" customFormat="false" ht="13.8" hidden="false" customHeight="false" outlineLevel="0" collapsed="false">
      <c r="A3" s="24" t="s">
        <v>35</v>
      </c>
      <c r="B3" s="25" t="n">
        <v>0</v>
      </c>
      <c r="C3" s="26" t="n">
        <v>0</v>
      </c>
      <c r="D3" s="27" t="e">
        <f aca="false">B3/M3</f>
        <v>#DIV/0!</v>
      </c>
      <c r="E3" s="27" t="e">
        <f aca="false">B3/M3</f>
        <v>#DIV/0!</v>
      </c>
      <c r="F3" s="25" t="n">
        <v>0</v>
      </c>
      <c r="G3" s="26" t="n">
        <v>0</v>
      </c>
      <c r="H3" s="28" t="e">
        <f aca="false">20/26*(26-AE3)</f>
        <v>#N/A</v>
      </c>
      <c r="I3" s="25" t="n">
        <v>0</v>
      </c>
      <c r="J3" s="26" t="n">
        <v>0</v>
      </c>
      <c r="K3" s="25" t="n">
        <v>0</v>
      </c>
      <c r="L3" s="26" t="n">
        <v>0</v>
      </c>
      <c r="M3" s="29" t="n">
        <f aca="false">+K3+I3</f>
        <v>0</v>
      </c>
      <c r="N3" s="30" t="n">
        <f aca="false">+L3+J3</f>
        <v>0</v>
      </c>
      <c r="O3" s="25" t="n">
        <v>0</v>
      </c>
      <c r="P3" s="31" t="n">
        <f aca="false">O3*17.5</f>
        <v>0</v>
      </c>
      <c r="Q3" s="32" t="e">
        <f aca="false">O3/M3</f>
        <v>#DIV/0!</v>
      </c>
      <c r="R3" s="25" t="n">
        <v>0</v>
      </c>
      <c r="S3" s="26" t="n">
        <v>0</v>
      </c>
      <c r="T3" s="26" t="n">
        <f aca="false">S3*0.2</f>
        <v>0</v>
      </c>
      <c r="U3" s="25"/>
      <c r="V3" s="26" t="n">
        <v>0</v>
      </c>
      <c r="W3" s="26" t="n">
        <f aca="false">+C3+G3+N3+P3+T3+V3</f>
        <v>0</v>
      </c>
      <c r="X3" s="30"/>
      <c r="Y3" s="30" t="n">
        <f aca="false">+X3+W3</f>
        <v>0</v>
      </c>
      <c r="Z3" s="30"/>
      <c r="AA3" s="30" t="n">
        <f aca="false">+Z3+Y3</f>
        <v>0</v>
      </c>
      <c r="AB3" s="33"/>
      <c r="AC3" s="26"/>
      <c r="AD3" s="26"/>
      <c r="AE3" s="34" t="e">
        <f aca="false">VLOOKUP($A:$A,'[2]SUMMARY BCEA LEAVE FEB'!B$1:C$1048576,2,0)</f>
        <v>#N/A</v>
      </c>
      <c r="AF3" s="35" t="s">
        <v>36</v>
      </c>
      <c r="AG3" s="35" t="s">
        <v>37</v>
      </c>
      <c r="AH3" s="2" t="s">
        <v>38</v>
      </c>
    </row>
    <row r="4" customFormat="false" ht="13.8" hidden="false" customHeight="false" outlineLevel="0" collapsed="false">
      <c r="A4" s="24" t="s">
        <v>35</v>
      </c>
      <c r="B4" s="25" t="e">
        <f aca="false">VLOOKUP($A:$A,'[1]Summary Accessory Sales'!$A$1:$B$1048576,2,0)</f>
        <v>#N/A</v>
      </c>
      <c r="C4" s="26" t="e">
        <f aca="false">VLOOKUP($A:$A,'[1]Summary Accessory Sales'!A$1:C$1048576,3,0)</f>
        <v>#N/A</v>
      </c>
      <c r="D4" s="27" t="e">
        <f aca="false">B4/M4</f>
        <v>#N/A</v>
      </c>
      <c r="E4" s="27" t="e">
        <f aca="false">B4/M4</f>
        <v>#N/A</v>
      </c>
      <c r="F4" s="25" t="e">
        <f aca="false">VLOOKUP($A:$A,'[1]Summary Other sales'!A$1:B$1048576,2,0)</f>
        <v>#N/A</v>
      </c>
      <c r="G4" s="26" t="e">
        <f aca="false">VLOOKUP($A:$A,'[1]Summary Other sales'!A$1:C$1048576,3,0)</f>
        <v>#N/A</v>
      </c>
      <c r="H4" s="28" t="n">
        <f aca="false">20/26*(26-AE4)</f>
        <v>20</v>
      </c>
      <c r="I4" s="25" t="n">
        <v>0</v>
      </c>
      <c r="J4" s="26" t="n">
        <v>0</v>
      </c>
      <c r="K4" s="25" t="n">
        <v>0</v>
      </c>
      <c r="L4" s="26" t="n">
        <v>0</v>
      </c>
      <c r="M4" s="29" t="n">
        <f aca="false">+K4+I4</f>
        <v>0</v>
      </c>
      <c r="N4" s="30" t="n">
        <f aca="false">+L4+J4</f>
        <v>0</v>
      </c>
      <c r="O4" s="25" t="n">
        <v>0</v>
      </c>
      <c r="P4" s="31" t="n">
        <f aca="false">O4*17.5</f>
        <v>0</v>
      </c>
      <c r="Q4" s="32" t="e">
        <f aca="false">O4/M4</f>
        <v>#DIV/0!</v>
      </c>
      <c r="R4" s="25" t="n">
        <v>0</v>
      </c>
      <c r="S4" s="26" t="n">
        <v>0</v>
      </c>
      <c r="T4" s="26" t="n">
        <f aca="false">S4*0.2</f>
        <v>0</v>
      </c>
      <c r="U4" s="25"/>
      <c r="V4" s="26" t="n">
        <v>0</v>
      </c>
      <c r="W4" s="26" t="e">
        <f aca="false">+C4+G4+N4+P4+T4+V4</f>
        <v>#N/A</v>
      </c>
      <c r="X4" s="30"/>
      <c r="Y4" s="30" t="e">
        <f aca="false">+X4+W4</f>
        <v>#N/A</v>
      </c>
      <c r="Z4" s="30"/>
      <c r="AA4" s="30" t="e">
        <f aca="false">+Z4+Y4</f>
        <v>#N/A</v>
      </c>
      <c r="AB4" s="33"/>
      <c r="AC4" s="26"/>
      <c r="AD4" s="26"/>
      <c r="AE4" s="34" t="n">
        <v>0</v>
      </c>
      <c r="AF4" s="35" t="s">
        <v>39</v>
      </c>
      <c r="AG4" s="35" t="s">
        <v>37</v>
      </c>
      <c r="AH4" s="2" t="s">
        <v>38</v>
      </c>
    </row>
    <row r="5" customFormat="false" ht="13.8" hidden="false" customHeight="false" outlineLevel="0" collapsed="false">
      <c r="A5" s="24" t="s">
        <v>35</v>
      </c>
      <c r="B5" s="25" t="n">
        <v>0</v>
      </c>
      <c r="C5" s="26" t="n">
        <v>0</v>
      </c>
      <c r="D5" s="27" t="e">
        <f aca="false">B5/M5</f>
        <v>#DIV/0!</v>
      </c>
      <c r="E5" s="27" t="e">
        <f aca="false">B5/M5</f>
        <v>#DIV/0!</v>
      </c>
      <c r="F5" s="25" t="e">
        <f aca="false">VLOOKUP($A:$A,'[1]Summary Other sales'!A$1:B$1048576,2,0)</f>
        <v>#N/A</v>
      </c>
      <c r="G5" s="26" t="e">
        <f aca="false">VLOOKUP($A:$A,'[1]Summary Other sales'!A$1:C$1048576,3,0)</f>
        <v>#N/A</v>
      </c>
      <c r="H5" s="28" t="n">
        <f aca="false">20/26*(26-AE5)</f>
        <v>20</v>
      </c>
      <c r="I5" s="25" t="n">
        <v>0</v>
      </c>
      <c r="J5" s="26" t="n">
        <v>0</v>
      </c>
      <c r="K5" s="25" t="n">
        <v>0</v>
      </c>
      <c r="L5" s="26" t="n">
        <v>0</v>
      </c>
      <c r="M5" s="29" t="n">
        <f aca="false">+K5+I5</f>
        <v>0</v>
      </c>
      <c r="N5" s="30" t="n">
        <f aca="false">+L5+J5</f>
        <v>0</v>
      </c>
      <c r="O5" s="25" t="n">
        <v>0</v>
      </c>
      <c r="P5" s="31" t="n">
        <f aca="false">O5*17.5</f>
        <v>0</v>
      </c>
      <c r="Q5" s="32" t="e">
        <f aca="false">O5/M5</f>
        <v>#DIV/0!</v>
      </c>
      <c r="R5" s="25" t="n">
        <v>0</v>
      </c>
      <c r="S5" s="26" t="n">
        <v>0</v>
      </c>
      <c r="T5" s="26" t="n">
        <f aca="false">S5*0.2</f>
        <v>0</v>
      </c>
      <c r="U5" s="25"/>
      <c r="V5" s="26" t="n">
        <v>0</v>
      </c>
      <c r="W5" s="26" t="e">
        <f aca="false">+C5+G5+N5+P5+T5+V5</f>
        <v>#N/A</v>
      </c>
      <c r="X5" s="30"/>
      <c r="Y5" s="30" t="e">
        <f aca="false">+X5+W5</f>
        <v>#N/A</v>
      </c>
      <c r="Z5" s="30"/>
      <c r="AA5" s="30" t="e">
        <f aca="false">+Z5+Y5</f>
        <v>#N/A</v>
      </c>
      <c r="AB5" s="33"/>
      <c r="AC5" s="26"/>
      <c r="AD5" s="26"/>
      <c r="AE5" s="34" t="n">
        <v>0</v>
      </c>
      <c r="AF5" s="35" t="s">
        <v>40</v>
      </c>
      <c r="AG5" s="35" t="s">
        <v>37</v>
      </c>
      <c r="AH5" s="2" t="s">
        <v>38</v>
      </c>
    </row>
    <row r="6" customFormat="false" ht="13.8" hidden="false" customHeight="false" outlineLevel="0" collapsed="false">
      <c r="A6" s="24" t="s">
        <v>35</v>
      </c>
      <c r="B6" s="25" t="n">
        <v>0</v>
      </c>
      <c r="C6" s="26" t="n">
        <v>0</v>
      </c>
      <c r="D6" s="27" t="e">
        <f aca="false">B6/M6</f>
        <v>#DIV/0!</v>
      </c>
      <c r="E6" s="27" t="e">
        <f aca="false">B6/M6</f>
        <v>#DIV/0!</v>
      </c>
      <c r="F6" s="25" t="e">
        <f aca="false">VLOOKUP($A:$A,'[1]Summary Other sales'!A$1:B$1048576,2,0)</f>
        <v>#N/A</v>
      </c>
      <c r="G6" s="26" t="e">
        <f aca="false">VLOOKUP($A:$A,'[1]Summary Other sales'!A$1:C$1048576,3,0)</f>
        <v>#N/A</v>
      </c>
      <c r="H6" s="28" t="n">
        <f aca="false">20/26*(26-AE6)</f>
        <v>20</v>
      </c>
      <c r="I6" s="25" t="n">
        <v>0</v>
      </c>
      <c r="J6" s="26" t="n">
        <v>0</v>
      </c>
      <c r="K6" s="25" t="n">
        <v>0</v>
      </c>
      <c r="L6" s="26" t="n">
        <v>0</v>
      </c>
      <c r="M6" s="29" t="n">
        <f aca="false">+K6+I6</f>
        <v>0</v>
      </c>
      <c r="N6" s="30" t="n">
        <f aca="false">+L6+J6</f>
        <v>0</v>
      </c>
      <c r="O6" s="25" t="n">
        <v>0</v>
      </c>
      <c r="P6" s="31" t="n">
        <f aca="false">O6*17.5</f>
        <v>0</v>
      </c>
      <c r="Q6" s="32" t="e">
        <f aca="false">O6/M6</f>
        <v>#DIV/0!</v>
      </c>
      <c r="R6" s="25" t="n">
        <v>0</v>
      </c>
      <c r="S6" s="26" t="n">
        <v>0</v>
      </c>
      <c r="T6" s="26" t="n">
        <f aca="false">S6*0.2</f>
        <v>0</v>
      </c>
      <c r="U6" s="25"/>
      <c r="V6" s="26" t="n">
        <v>0</v>
      </c>
      <c r="W6" s="26" t="e">
        <f aca="false">+C6+G6+N6+P6+T6+V6</f>
        <v>#N/A</v>
      </c>
      <c r="X6" s="30"/>
      <c r="Y6" s="30" t="e">
        <f aca="false">+X6+W6</f>
        <v>#N/A</v>
      </c>
      <c r="Z6" s="30"/>
      <c r="AA6" s="30" t="e">
        <f aca="false">+Z6+Y6</f>
        <v>#N/A</v>
      </c>
      <c r="AB6" s="33"/>
      <c r="AC6" s="26"/>
      <c r="AD6" s="26"/>
      <c r="AE6" s="34" t="n">
        <v>0</v>
      </c>
      <c r="AF6" s="36" t="s">
        <v>41</v>
      </c>
      <c r="AG6" s="36" t="s">
        <v>37</v>
      </c>
      <c r="AH6" s="2" t="s">
        <v>38</v>
      </c>
    </row>
    <row r="7" customFormat="false" ht="13.8" hidden="false" customHeight="false" outlineLevel="0" collapsed="false">
      <c r="A7" s="24" t="s">
        <v>35</v>
      </c>
      <c r="B7" s="25" t="e">
        <f aca="false">VLOOKUP($A:$A,'[1]Summary Accessory Sales'!$A$1:$B$1048576,2,0)</f>
        <v>#N/A</v>
      </c>
      <c r="C7" s="26" t="e">
        <f aca="false">VLOOKUP($A:$A,'[1]Summary Accessory Sales'!A$1:C$1048576,3,0)</f>
        <v>#N/A</v>
      </c>
      <c r="D7" s="27" t="e">
        <f aca="false">B7/M7</f>
        <v>#N/A</v>
      </c>
      <c r="E7" s="27" t="e">
        <f aca="false">B7/M7</f>
        <v>#N/A</v>
      </c>
      <c r="F7" s="25" t="n">
        <v>0</v>
      </c>
      <c r="G7" s="26" t="n">
        <v>0</v>
      </c>
      <c r="H7" s="28" t="n">
        <f aca="false">20/26*(26-AE7)</f>
        <v>20</v>
      </c>
      <c r="I7" s="25" t="n">
        <v>0</v>
      </c>
      <c r="J7" s="26" t="n">
        <v>0</v>
      </c>
      <c r="K7" s="25" t="n">
        <v>0</v>
      </c>
      <c r="L7" s="26" t="n">
        <v>0</v>
      </c>
      <c r="M7" s="29" t="n">
        <f aca="false">+K7+I7</f>
        <v>0</v>
      </c>
      <c r="N7" s="30" t="n">
        <f aca="false">+L7+J7</f>
        <v>0</v>
      </c>
      <c r="O7" s="25" t="n">
        <v>0</v>
      </c>
      <c r="P7" s="31" t="n">
        <f aca="false">O7*20</f>
        <v>0</v>
      </c>
      <c r="Q7" s="32" t="e">
        <f aca="false">O7/M7</f>
        <v>#DIV/0!</v>
      </c>
      <c r="R7" s="25" t="n">
        <v>0</v>
      </c>
      <c r="S7" s="26" t="n">
        <v>0</v>
      </c>
      <c r="T7" s="26" t="n">
        <f aca="false">S7*0.2</f>
        <v>0</v>
      </c>
      <c r="U7" s="25"/>
      <c r="V7" s="26" t="n">
        <v>0</v>
      </c>
      <c r="W7" s="26" t="e">
        <f aca="false">+C7+G7+N7+P7+T7+V7</f>
        <v>#N/A</v>
      </c>
      <c r="X7" s="30"/>
      <c r="Y7" s="30" t="e">
        <f aca="false">+X7+W7</f>
        <v>#N/A</v>
      </c>
      <c r="Z7" s="30"/>
      <c r="AA7" s="30" t="e">
        <f aca="false">+Z7+Y7</f>
        <v>#N/A</v>
      </c>
      <c r="AB7" s="33"/>
      <c r="AC7" s="26"/>
      <c r="AD7" s="26"/>
      <c r="AE7" s="34" t="n">
        <v>0</v>
      </c>
      <c r="AF7" s="35" t="s">
        <v>42</v>
      </c>
      <c r="AG7" s="35" t="s">
        <v>37</v>
      </c>
    </row>
    <row r="8" customFormat="false" ht="13.8" hidden="false" customHeight="false" outlineLevel="0" collapsed="false">
      <c r="A8" s="24" t="s">
        <v>35</v>
      </c>
      <c r="B8" s="25" t="n">
        <v>0</v>
      </c>
      <c r="C8" s="26" t="n">
        <v>0</v>
      </c>
      <c r="D8" s="27" t="e">
        <f aca="false">B8/M8</f>
        <v>#DIV/0!</v>
      </c>
      <c r="E8" s="27" t="e">
        <f aca="false">B8/M8</f>
        <v>#DIV/0!</v>
      </c>
      <c r="F8" s="25" t="n">
        <v>0</v>
      </c>
      <c r="G8" s="26" t="n">
        <v>0</v>
      </c>
      <c r="H8" s="28" t="n">
        <f aca="false">20/26*(26-AE8)</f>
        <v>20</v>
      </c>
      <c r="I8" s="25" t="n">
        <v>0</v>
      </c>
      <c r="J8" s="26" t="n">
        <v>0</v>
      </c>
      <c r="K8" s="25" t="n">
        <v>0</v>
      </c>
      <c r="L8" s="26" t="n">
        <v>0</v>
      </c>
      <c r="M8" s="29" t="n">
        <f aca="false">+K8+I8</f>
        <v>0</v>
      </c>
      <c r="N8" s="30" t="n">
        <f aca="false">+L8+J8</f>
        <v>0</v>
      </c>
      <c r="O8" s="25" t="n">
        <v>0</v>
      </c>
      <c r="P8" s="31" t="n">
        <f aca="false">O8*17.5</f>
        <v>0</v>
      </c>
      <c r="Q8" s="32" t="e">
        <f aca="false">O8/M8</f>
        <v>#DIV/0!</v>
      </c>
      <c r="R8" s="25" t="n">
        <v>0</v>
      </c>
      <c r="S8" s="26" t="n">
        <v>0</v>
      </c>
      <c r="T8" s="26" t="n">
        <f aca="false">S8*0.2</f>
        <v>0</v>
      </c>
      <c r="U8" s="25"/>
      <c r="V8" s="26" t="n">
        <v>0</v>
      </c>
      <c r="W8" s="26" t="n">
        <f aca="false">+C8+G8+N8+P8+T8+V8</f>
        <v>0</v>
      </c>
      <c r="X8" s="30"/>
      <c r="Y8" s="30" t="n">
        <f aca="false">+X8+W8</f>
        <v>0</v>
      </c>
      <c r="Z8" s="30"/>
      <c r="AA8" s="30" t="n">
        <f aca="false">+Z8+Y8</f>
        <v>0</v>
      </c>
      <c r="AB8" s="33"/>
      <c r="AC8" s="26"/>
      <c r="AD8" s="26"/>
      <c r="AE8" s="34" t="n">
        <v>0</v>
      </c>
      <c r="AF8" s="35" t="s">
        <v>43</v>
      </c>
      <c r="AG8" s="35" t="s">
        <v>37</v>
      </c>
      <c r="AI8" s="37"/>
    </row>
    <row r="9" customFormat="false" ht="13.8" hidden="false" customHeight="false" outlineLevel="0" collapsed="false">
      <c r="A9" s="24" t="s">
        <v>35</v>
      </c>
      <c r="B9" s="25" t="n">
        <v>0</v>
      </c>
      <c r="C9" s="26" t="n">
        <v>0</v>
      </c>
      <c r="D9" s="27" t="e">
        <f aca="false">B9/M9</f>
        <v>#DIV/0!</v>
      </c>
      <c r="E9" s="27" t="e">
        <f aca="false">B9/M9</f>
        <v>#DIV/0!</v>
      </c>
      <c r="F9" s="25" t="n">
        <v>0</v>
      </c>
      <c r="G9" s="26" t="n">
        <v>0</v>
      </c>
      <c r="H9" s="28" t="n">
        <f aca="false">20/26*(26-AE9)</f>
        <v>20</v>
      </c>
      <c r="I9" s="25" t="n">
        <v>0</v>
      </c>
      <c r="J9" s="26" t="n">
        <v>0</v>
      </c>
      <c r="K9" s="25" t="n">
        <v>0</v>
      </c>
      <c r="L9" s="26" t="n">
        <v>0</v>
      </c>
      <c r="M9" s="29" t="n">
        <f aca="false">+K9+I9</f>
        <v>0</v>
      </c>
      <c r="N9" s="30" t="n">
        <f aca="false">+L9+J9</f>
        <v>0</v>
      </c>
      <c r="O9" s="25" t="n">
        <v>0</v>
      </c>
      <c r="P9" s="31" t="n">
        <f aca="false">O9*20</f>
        <v>0</v>
      </c>
      <c r="Q9" s="32" t="e">
        <f aca="false">O9/M9</f>
        <v>#DIV/0!</v>
      </c>
      <c r="R9" s="25" t="n">
        <v>0</v>
      </c>
      <c r="S9" s="26" t="n">
        <v>0</v>
      </c>
      <c r="T9" s="26" t="n">
        <f aca="false">S9*0.2</f>
        <v>0</v>
      </c>
      <c r="U9" s="25"/>
      <c r="V9" s="26" t="n">
        <v>0</v>
      </c>
      <c r="W9" s="26" t="n">
        <f aca="false">+C9+G9+N9+P9+T9+V9</f>
        <v>0</v>
      </c>
      <c r="X9" s="30"/>
      <c r="Y9" s="30" t="n">
        <f aca="false">+X9+W9</f>
        <v>0</v>
      </c>
      <c r="Z9" s="30"/>
      <c r="AA9" s="30" t="n">
        <f aca="false">+Z9+Y9</f>
        <v>0</v>
      </c>
      <c r="AB9" s="33"/>
      <c r="AC9" s="26"/>
      <c r="AD9" s="26"/>
      <c r="AE9" s="34" t="n">
        <v>0</v>
      </c>
      <c r="AF9" s="38" t="s">
        <v>44</v>
      </c>
      <c r="AG9" s="36" t="s">
        <v>37</v>
      </c>
      <c r="AI9" s="37"/>
    </row>
    <row r="10" customFormat="false" ht="13.8" hidden="false" customHeight="false" outlineLevel="0" collapsed="false">
      <c r="A10" s="24" t="s">
        <v>35</v>
      </c>
      <c r="B10" s="25" t="n">
        <v>0</v>
      </c>
      <c r="C10" s="26" t="n">
        <v>0</v>
      </c>
      <c r="D10" s="27" t="e">
        <f aca="false">B10/M10</f>
        <v>#DIV/0!</v>
      </c>
      <c r="E10" s="27" t="e">
        <f aca="false">B10/M10</f>
        <v>#DIV/0!</v>
      </c>
      <c r="F10" s="25" t="n">
        <v>0</v>
      </c>
      <c r="G10" s="26" t="n">
        <v>0</v>
      </c>
      <c r="H10" s="28" t="n">
        <f aca="false">20/26*(26-AE10)</f>
        <v>20</v>
      </c>
      <c r="I10" s="25" t="n">
        <v>0</v>
      </c>
      <c r="J10" s="26" t="n">
        <v>0</v>
      </c>
      <c r="K10" s="25" t="n">
        <v>0</v>
      </c>
      <c r="L10" s="26" t="n">
        <v>0</v>
      </c>
      <c r="M10" s="29" t="n">
        <f aca="false">+K10+I10</f>
        <v>0</v>
      </c>
      <c r="N10" s="30" t="n">
        <f aca="false">+L10+J10</f>
        <v>0</v>
      </c>
      <c r="O10" s="25" t="n">
        <v>0</v>
      </c>
      <c r="P10" s="31" t="n">
        <f aca="false">O10*17.5</f>
        <v>0</v>
      </c>
      <c r="Q10" s="32" t="e">
        <f aca="false">O10/M10</f>
        <v>#DIV/0!</v>
      </c>
      <c r="R10" s="25" t="n">
        <v>0</v>
      </c>
      <c r="S10" s="26" t="n">
        <v>0</v>
      </c>
      <c r="T10" s="26" t="n">
        <f aca="false">S10*0.2</f>
        <v>0</v>
      </c>
      <c r="U10" s="25"/>
      <c r="V10" s="26" t="n">
        <v>0</v>
      </c>
      <c r="W10" s="26" t="n">
        <f aca="false">+C10+G10+N10+P10+T10+V10</f>
        <v>0</v>
      </c>
      <c r="X10" s="30"/>
      <c r="Y10" s="30" t="n">
        <f aca="false">+X10+W10</f>
        <v>0</v>
      </c>
      <c r="Z10" s="30"/>
      <c r="AA10" s="30" t="n">
        <f aca="false">+Z10+Y10</f>
        <v>0</v>
      </c>
      <c r="AB10" s="33"/>
      <c r="AC10" s="26"/>
      <c r="AD10" s="26"/>
      <c r="AE10" s="34" t="n">
        <v>0</v>
      </c>
      <c r="AF10" s="39" t="s">
        <v>45</v>
      </c>
      <c r="AG10" s="39" t="s">
        <v>37</v>
      </c>
    </row>
    <row r="11" customFormat="false" ht="13.8" hidden="false" customHeight="false" outlineLevel="0" collapsed="false">
      <c r="A11" s="24" t="s">
        <v>35</v>
      </c>
      <c r="B11" s="25" t="e">
        <f aca="false">VLOOKUP($A:$A,'[1]Summary Accessory Sales'!$A$1:$B$1048576,2,0)</f>
        <v>#N/A</v>
      </c>
      <c r="C11" s="26" t="e">
        <f aca="false">VLOOKUP($A:$A,'[1]Summary Accessory Sales'!A$1:C$1048576,3,0)</f>
        <v>#N/A</v>
      </c>
      <c r="D11" s="27" t="e">
        <f aca="false">B11/M11</f>
        <v>#N/A</v>
      </c>
      <c r="E11" s="27" t="e">
        <f aca="false">B11/M11</f>
        <v>#N/A</v>
      </c>
      <c r="F11" s="25" t="n">
        <v>0</v>
      </c>
      <c r="G11" s="26" t="n">
        <v>0</v>
      </c>
      <c r="H11" s="28" t="e">
        <f aca="false">20/26*(26-AE11)</f>
        <v>#N/A</v>
      </c>
      <c r="I11" s="25" t="e">
        <f aca="false">VLOOKUP($A:$A,'[1]Summary Contract Line Comm'!A$1:B$1048576,2,0)</f>
        <v>#N/A</v>
      </c>
      <c r="J11" s="26" t="e">
        <f aca="false">VLOOKUP($A:$A,'[1]Summary Contract Line Comm'!A$1:C$1048576,3,0)</f>
        <v>#N/A</v>
      </c>
      <c r="K11" s="25" t="n">
        <v>0</v>
      </c>
      <c r="L11" s="26" t="n">
        <v>0</v>
      </c>
      <c r="M11" s="29" t="e">
        <f aca="false">+K11+I11</f>
        <v>#N/A</v>
      </c>
      <c r="N11" s="30" t="e">
        <f aca="false">+L11+J11</f>
        <v>#N/A</v>
      </c>
      <c r="O11" s="25" t="n">
        <v>0</v>
      </c>
      <c r="P11" s="31" t="n">
        <f aca="false">O11*17.5</f>
        <v>0</v>
      </c>
      <c r="Q11" s="32" t="e">
        <f aca="false">O11/M11</f>
        <v>#N/A</v>
      </c>
      <c r="R11" s="25" t="n">
        <v>0</v>
      </c>
      <c r="S11" s="26" t="n">
        <v>0</v>
      </c>
      <c r="T11" s="26" t="n">
        <f aca="false">S11*0.2</f>
        <v>0</v>
      </c>
      <c r="U11" s="25"/>
      <c r="V11" s="26" t="n">
        <v>0</v>
      </c>
      <c r="W11" s="26" t="e">
        <f aca="false">+C11+G11+N11+P11+T11+V11</f>
        <v>#N/A</v>
      </c>
      <c r="X11" s="30"/>
      <c r="Y11" s="30" t="e">
        <f aca="false">+X11+W11</f>
        <v>#N/A</v>
      </c>
      <c r="Z11" s="30"/>
      <c r="AA11" s="30" t="e">
        <f aca="false">+Z11+Y11</f>
        <v>#N/A</v>
      </c>
      <c r="AB11" s="33"/>
      <c r="AC11" s="26"/>
      <c r="AD11" s="26"/>
      <c r="AE11" s="34" t="e">
        <f aca="false">VLOOKUP($A:$A,'[2]SUMMARY BCEA LEAVE FEB'!B$1:C$1048576,2,0)</f>
        <v>#N/A</v>
      </c>
      <c r="AF11" s="39" t="s">
        <v>39</v>
      </c>
      <c r="AG11" s="35" t="s">
        <v>37</v>
      </c>
      <c r="AH11" s="2" t="s">
        <v>38</v>
      </c>
      <c r="AI11" s="37"/>
    </row>
    <row r="12" customFormat="false" ht="13.8" hidden="false" customHeight="false" outlineLevel="0" collapsed="false">
      <c r="A12" s="24" t="s">
        <v>35</v>
      </c>
      <c r="B12" s="25" t="n">
        <v>0</v>
      </c>
      <c r="C12" s="26" t="n">
        <v>0</v>
      </c>
      <c r="D12" s="27" t="e">
        <f aca="false">B12/M12</f>
        <v>#N/A</v>
      </c>
      <c r="E12" s="27" t="e">
        <f aca="false">B12/M12</f>
        <v>#N/A</v>
      </c>
      <c r="F12" s="25" t="n">
        <v>0</v>
      </c>
      <c r="G12" s="26" t="n">
        <v>0</v>
      </c>
      <c r="H12" s="28" t="e">
        <f aca="false">20/26*(26-AE12)</f>
        <v>#N/A</v>
      </c>
      <c r="I12" s="25" t="e">
        <f aca="false">VLOOKUP($A:$A,'[1]Summary Contract Line Comm'!A$1:B$1048576,2,0)</f>
        <v>#N/A</v>
      </c>
      <c r="J12" s="26" t="e">
        <f aca="false">VLOOKUP($A:$A,'[1]Summary Contract Line Comm'!A$1:C$1048576,3,0)</f>
        <v>#N/A</v>
      </c>
      <c r="K12" s="25" t="n">
        <v>0</v>
      </c>
      <c r="L12" s="26" t="n">
        <v>0</v>
      </c>
      <c r="M12" s="29" t="e">
        <f aca="false">+K12+I12</f>
        <v>#N/A</v>
      </c>
      <c r="N12" s="30" t="e">
        <f aca="false">+L12+J12</f>
        <v>#N/A</v>
      </c>
      <c r="O12" s="25" t="n">
        <v>0</v>
      </c>
      <c r="P12" s="31" t="n">
        <f aca="false">O12*17.5</f>
        <v>0</v>
      </c>
      <c r="Q12" s="32" t="e">
        <f aca="false">O12/M12</f>
        <v>#N/A</v>
      </c>
      <c r="R12" s="25" t="n">
        <v>0</v>
      </c>
      <c r="S12" s="26" t="n">
        <v>0</v>
      </c>
      <c r="T12" s="26" t="n">
        <f aca="false">S12*0.2</f>
        <v>0</v>
      </c>
      <c r="U12" s="25"/>
      <c r="V12" s="26" t="n">
        <v>0</v>
      </c>
      <c r="W12" s="26" t="e">
        <f aca="false">+C12+G12+N12+P12+T12+V12</f>
        <v>#N/A</v>
      </c>
      <c r="X12" s="30"/>
      <c r="Y12" s="30" t="e">
        <f aca="false">+X12+W12</f>
        <v>#N/A</v>
      </c>
      <c r="Z12" s="30"/>
      <c r="AA12" s="30" t="e">
        <f aca="false">+Z12+Y12</f>
        <v>#N/A</v>
      </c>
      <c r="AB12" s="33"/>
      <c r="AC12" s="26"/>
      <c r="AD12" s="26"/>
      <c r="AE12" s="34" t="e">
        <f aca="false">VLOOKUP($A:$A,'[2]SUMMARY BCEA LEAVE FEB'!B$1:C$1048576,2,0)</f>
        <v>#N/A</v>
      </c>
      <c r="AF12" s="35" t="s">
        <v>46</v>
      </c>
      <c r="AG12" s="35" t="s">
        <v>37</v>
      </c>
      <c r="AH12" s="2" t="s">
        <v>38</v>
      </c>
      <c r="AI12" s="37"/>
    </row>
    <row r="13" customFormat="false" ht="13.8" hidden="false" customHeight="false" outlineLevel="0" collapsed="false">
      <c r="A13" s="24" t="s">
        <v>35</v>
      </c>
      <c r="B13" s="25" t="e">
        <f aca="false">VLOOKUP($A:$A,'[1]Summary Accessory Sales'!$A$1:$B$1048576,2,0)</f>
        <v>#N/A</v>
      </c>
      <c r="C13" s="26" t="e">
        <f aca="false">VLOOKUP($A:$A,'[1]Summary Accessory Sales'!A$1:C$1048576,3,0)</f>
        <v>#N/A</v>
      </c>
      <c r="D13" s="27" t="e">
        <f aca="false">B13/M13</f>
        <v>#N/A</v>
      </c>
      <c r="E13" s="27" t="e">
        <f aca="false">B13/M13</f>
        <v>#N/A</v>
      </c>
      <c r="F13" s="25" t="e">
        <f aca="false">VLOOKUP($A:$A,'[1]Summary Other sales'!A$1:B$1048576,2,0)</f>
        <v>#N/A</v>
      </c>
      <c r="G13" s="26" t="e">
        <f aca="false">VLOOKUP($A:$A,'[1]Summary Other sales'!A$1:C$1048576,3,0)</f>
        <v>#N/A</v>
      </c>
      <c r="H13" s="28" t="n">
        <f aca="false">20/26*(26-AE13)</f>
        <v>20</v>
      </c>
      <c r="I13" s="25" t="e">
        <f aca="false">VLOOKUP($A:$A,'[1]Summary Contract Line Comm'!A$1:B$1048576,2,0)</f>
        <v>#N/A</v>
      </c>
      <c r="J13" s="26" t="e">
        <f aca="false">VLOOKUP($A:$A,'[1]Summary Contract Line Comm'!A$1:C$1048576,3,0)</f>
        <v>#N/A</v>
      </c>
      <c r="K13" s="25" t="n">
        <v>0</v>
      </c>
      <c r="L13" s="26" t="n">
        <v>0</v>
      </c>
      <c r="M13" s="29" t="e">
        <f aca="false">+K13+I13</f>
        <v>#N/A</v>
      </c>
      <c r="N13" s="30" t="e">
        <f aca="false">+L13+J13</f>
        <v>#N/A</v>
      </c>
      <c r="O13" s="25" t="n">
        <v>0</v>
      </c>
      <c r="P13" s="31" t="n">
        <f aca="false">O13*17.5</f>
        <v>0</v>
      </c>
      <c r="Q13" s="32" t="e">
        <f aca="false">O13/M13</f>
        <v>#N/A</v>
      </c>
      <c r="R13" s="25" t="n">
        <v>0</v>
      </c>
      <c r="S13" s="26" t="n">
        <v>0</v>
      </c>
      <c r="T13" s="26" t="n">
        <f aca="false">S13*0.2</f>
        <v>0</v>
      </c>
      <c r="U13" s="25"/>
      <c r="V13" s="26" t="n">
        <v>0</v>
      </c>
      <c r="W13" s="26" t="e">
        <f aca="false">+C13+G13+N13+P13+T13+V13</f>
        <v>#N/A</v>
      </c>
      <c r="X13" s="30"/>
      <c r="Y13" s="30" t="e">
        <f aca="false">+X13+W13</f>
        <v>#N/A</v>
      </c>
      <c r="Z13" s="30"/>
      <c r="AA13" s="30" t="e">
        <f aca="false">+Z13+Y13</f>
        <v>#N/A</v>
      </c>
      <c r="AB13" s="33"/>
      <c r="AC13" s="26"/>
      <c r="AD13" s="26"/>
      <c r="AE13" s="34" t="n">
        <v>0</v>
      </c>
      <c r="AF13" s="35" t="s">
        <v>47</v>
      </c>
      <c r="AG13" s="35" t="s">
        <v>37</v>
      </c>
      <c r="AH13" s="2" t="s">
        <v>38</v>
      </c>
      <c r="AI13" s="2" t="s">
        <v>38</v>
      </c>
    </row>
    <row r="14" customFormat="false" ht="13.8" hidden="false" customHeight="false" outlineLevel="0" collapsed="false">
      <c r="A14" s="24" t="s">
        <v>35</v>
      </c>
      <c r="B14" s="25" t="e">
        <f aca="false">VLOOKUP($A:$A,'[1]Summary Accessory Sales'!$A$1:$B$1048576,2,0)</f>
        <v>#N/A</v>
      </c>
      <c r="C14" s="26" t="e">
        <f aca="false">VLOOKUP($A:$A,'[1]Summary Accessory Sales'!A$1:C$1048576,3,0)</f>
        <v>#N/A</v>
      </c>
      <c r="D14" s="27" t="e">
        <f aca="false">B14/M14</f>
        <v>#N/A</v>
      </c>
      <c r="E14" s="27" t="e">
        <f aca="false">B14/M14</f>
        <v>#N/A</v>
      </c>
      <c r="F14" s="25" t="e">
        <f aca="false">VLOOKUP($A:$A,'[1]Summary Other sales'!A$1:B$1048576,2,0)</f>
        <v>#N/A</v>
      </c>
      <c r="G14" s="26" t="e">
        <f aca="false">VLOOKUP($A:$A,'[1]Summary Other sales'!A$1:C$1048576,3,0)</f>
        <v>#N/A</v>
      </c>
      <c r="H14" s="28" t="e">
        <f aca="false">20/26*(26-AE14)</f>
        <v>#N/A</v>
      </c>
      <c r="I14" s="25" t="e">
        <f aca="false">VLOOKUP($A:$A,'[1]Summary Contract Line Comm'!A$1:B$1048576,2,0)</f>
        <v>#N/A</v>
      </c>
      <c r="J14" s="26" t="e">
        <f aca="false">VLOOKUP($A:$A,'[1]Summary Contract Line Comm'!A$1:C$1048576,3,0)</f>
        <v>#N/A</v>
      </c>
      <c r="K14" s="25" t="n">
        <v>0</v>
      </c>
      <c r="L14" s="26" t="n">
        <v>0</v>
      </c>
      <c r="M14" s="29" t="e">
        <f aca="false">+K14+I14</f>
        <v>#N/A</v>
      </c>
      <c r="N14" s="30" t="e">
        <f aca="false">+L14+J14</f>
        <v>#N/A</v>
      </c>
      <c r="O14" s="25" t="n">
        <v>0</v>
      </c>
      <c r="P14" s="31" t="n">
        <f aca="false">O14*20</f>
        <v>0</v>
      </c>
      <c r="Q14" s="32" t="e">
        <f aca="false">O14/M14</f>
        <v>#N/A</v>
      </c>
      <c r="R14" s="25" t="n">
        <v>0</v>
      </c>
      <c r="S14" s="26" t="n">
        <v>0</v>
      </c>
      <c r="T14" s="26" t="n">
        <f aca="false">S14*0.2</f>
        <v>0</v>
      </c>
      <c r="U14" s="25"/>
      <c r="V14" s="26" t="n">
        <v>0</v>
      </c>
      <c r="W14" s="26" t="e">
        <f aca="false">+C14+G14+N14+P14+T14+V14</f>
        <v>#N/A</v>
      </c>
      <c r="X14" s="30"/>
      <c r="Y14" s="30" t="e">
        <f aca="false">+X14+W14</f>
        <v>#N/A</v>
      </c>
      <c r="Z14" s="30"/>
      <c r="AA14" s="30" t="e">
        <f aca="false">+Z14+Y14</f>
        <v>#N/A</v>
      </c>
      <c r="AB14" s="33"/>
      <c r="AC14" s="26"/>
      <c r="AD14" s="26"/>
      <c r="AE14" s="34" t="e">
        <f aca="false">VLOOKUP($A:$A,'[2]SUMMARY BCEA LEAVE FEB'!B$1:C$1048576,2,0)</f>
        <v>#N/A</v>
      </c>
      <c r="AF14" s="35" t="s">
        <v>48</v>
      </c>
      <c r="AG14" s="35" t="s">
        <v>37</v>
      </c>
      <c r="AH14" s="2" t="s">
        <v>38</v>
      </c>
    </row>
    <row r="15" customFormat="false" ht="13.8" hidden="false" customHeight="false" outlineLevel="0" collapsed="false">
      <c r="A15" s="24" t="s">
        <v>35</v>
      </c>
      <c r="B15" s="25" t="e">
        <f aca="false">VLOOKUP($A:$A,'[1]Summary Accessory Sales'!$A$1:$B$1048576,2,0)</f>
        <v>#N/A</v>
      </c>
      <c r="C15" s="26" t="e">
        <f aca="false">VLOOKUP($A:$A,'[1]Summary Accessory Sales'!A$1:C$1048576,3,0)</f>
        <v>#N/A</v>
      </c>
      <c r="D15" s="27" t="e">
        <f aca="false">B15/M15</f>
        <v>#N/A</v>
      </c>
      <c r="E15" s="27" t="e">
        <f aca="false">B15/M15</f>
        <v>#N/A</v>
      </c>
      <c r="F15" s="25" t="e">
        <f aca="false">VLOOKUP($A:$A,'[1]Summary Other sales'!A$1:B$1048576,2,0)</f>
        <v>#N/A</v>
      </c>
      <c r="G15" s="26" t="e">
        <f aca="false">VLOOKUP($A:$A,'[1]Summary Other sales'!A$1:C$1048576,3,0)</f>
        <v>#N/A</v>
      </c>
      <c r="H15" s="28" t="e">
        <f aca="false">20/26*(26-AE15)</f>
        <v>#N/A</v>
      </c>
      <c r="I15" s="25" t="e">
        <f aca="false">VLOOKUP($A:$A,'[1]Summary Contract Line Comm'!A$1:B$1048576,2,0)</f>
        <v>#N/A</v>
      </c>
      <c r="J15" s="26" t="e">
        <f aca="false">VLOOKUP($A:$A,'[1]Summary Contract Line Comm'!A$1:C$1048576,3,0)</f>
        <v>#N/A</v>
      </c>
      <c r="K15" s="25" t="n">
        <v>0</v>
      </c>
      <c r="L15" s="26" t="n">
        <v>0</v>
      </c>
      <c r="M15" s="29" t="e">
        <f aca="false">+K15+I15</f>
        <v>#N/A</v>
      </c>
      <c r="N15" s="30" t="e">
        <f aca="false">+L15+J15</f>
        <v>#N/A</v>
      </c>
      <c r="O15" s="25" t="n">
        <v>0</v>
      </c>
      <c r="P15" s="31" t="n">
        <f aca="false">O15*17.5</f>
        <v>0</v>
      </c>
      <c r="Q15" s="32" t="e">
        <f aca="false">O15/M15</f>
        <v>#N/A</v>
      </c>
      <c r="R15" s="25" t="e">
        <f aca="false">VLOOKUP($A:$A,'[3]Summary Migrations February'!A$1:B$1048576,2,0)</f>
        <v>#N/A</v>
      </c>
      <c r="S15" s="26" t="e">
        <f aca="false">VLOOKUP($A:$A,'[3]Summary Migrations February'!A$1:C$1048576,3,0)</f>
        <v>#N/A</v>
      </c>
      <c r="T15" s="26" t="e">
        <f aca="false">S15*0.2</f>
        <v>#N/A</v>
      </c>
      <c r="U15" s="25"/>
      <c r="V15" s="26" t="n">
        <v>0</v>
      </c>
      <c r="W15" s="26" t="e">
        <f aca="false">+C15+G15+N15+P15+T15+V15</f>
        <v>#N/A</v>
      </c>
      <c r="X15" s="30"/>
      <c r="Y15" s="30" t="e">
        <f aca="false">+X15+W15</f>
        <v>#N/A</v>
      </c>
      <c r="Z15" s="30"/>
      <c r="AA15" s="30" t="e">
        <f aca="false">+Z15+Y15</f>
        <v>#N/A</v>
      </c>
      <c r="AB15" s="33"/>
      <c r="AC15" s="26"/>
      <c r="AD15" s="26"/>
      <c r="AE15" s="34" t="e">
        <f aca="false">VLOOKUP($A:$A,'[2]SUMMARY BCEA LEAVE FEB'!B$1:C$1048576,2,0)</f>
        <v>#N/A</v>
      </c>
      <c r="AF15" s="35" t="s">
        <v>49</v>
      </c>
      <c r="AG15" s="39" t="s">
        <v>37</v>
      </c>
      <c r="AH15" s="2" t="s">
        <v>38</v>
      </c>
      <c r="AI15" s="40"/>
      <c r="AL15" s="41"/>
    </row>
    <row r="16" customFormat="false" ht="13.8" hidden="false" customHeight="false" outlineLevel="0" collapsed="false">
      <c r="A16" s="24" t="s">
        <v>35</v>
      </c>
      <c r="B16" s="25" t="e">
        <f aca="false">VLOOKUP($A:$A,'[1]Summary Accessory Sales'!$A$1:$B$1048576,2,0)</f>
        <v>#N/A</v>
      </c>
      <c r="C16" s="26" t="e">
        <f aca="false">VLOOKUP($A:$A,'[1]Summary Accessory Sales'!A$1:C$1048576,3,0)</f>
        <v>#N/A</v>
      </c>
      <c r="D16" s="27" t="e">
        <f aca="false">B16/M16</f>
        <v>#N/A</v>
      </c>
      <c r="E16" s="27" t="e">
        <f aca="false">B16/M16</f>
        <v>#N/A</v>
      </c>
      <c r="F16" s="25" t="e">
        <f aca="false">VLOOKUP($A:$A,'[1]Summary Other sales'!A$1:B$1048576,2,0)</f>
        <v>#N/A</v>
      </c>
      <c r="G16" s="26" t="e">
        <f aca="false">VLOOKUP($A:$A,'[1]Summary Other sales'!A$1:C$1048576,3,0)</f>
        <v>#N/A</v>
      </c>
      <c r="H16" s="28" t="e">
        <f aca="false">20/26*(26-AE16)</f>
        <v>#N/A</v>
      </c>
      <c r="I16" s="25" t="e">
        <f aca="false">VLOOKUP($A:$A,'[1]Summary Contract Line Comm'!A$1:B$1048576,2,0)</f>
        <v>#N/A</v>
      </c>
      <c r="J16" s="26" t="e">
        <f aca="false">VLOOKUP($A:$A,'[1]Summary Contract Line Comm'!A$1:C$1048576,3,0)</f>
        <v>#N/A</v>
      </c>
      <c r="K16" s="25" t="n">
        <v>0</v>
      </c>
      <c r="L16" s="26" t="n">
        <v>0</v>
      </c>
      <c r="M16" s="29" t="e">
        <f aca="false">+K16+I16</f>
        <v>#N/A</v>
      </c>
      <c r="N16" s="30" t="e">
        <f aca="false">+L16+J16</f>
        <v>#N/A</v>
      </c>
      <c r="O16" s="25" t="n">
        <v>0</v>
      </c>
      <c r="P16" s="31" t="n">
        <f aca="false">O16*17.5</f>
        <v>0</v>
      </c>
      <c r="Q16" s="32" t="e">
        <f aca="false">O16/M16</f>
        <v>#N/A</v>
      </c>
      <c r="R16" s="25" t="e">
        <f aca="false">VLOOKUP($A:$A,'[3]Summary Migrations February'!A$1:B$1048576,2,0)</f>
        <v>#N/A</v>
      </c>
      <c r="S16" s="26" t="e">
        <f aca="false">VLOOKUP($A:$A,'[3]Summary Migrations February'!A$1:C$1048576,3,0)</f>
        <v>#N/A</v>
      </c>
      <c r="T16" s="26" t="e">
        <f aca="false">S16*0.2</f>
        <v>#N/A</v>
      </c>
      <c r="U16" s="25"/>
      <c r="V16" s="26" t="n">
        <v>0</v>
      </c>
      <c r="W16" s="26" t="e">
        <f aca="false">+C16+G16+N16+P16+T16+V16</f>
        <v>#N/A</v>
      </c>
      <c r="X16" s="30"/>
      <c r="Y16" s="30" t="e">
        <f aca="false">+X16+W16</f>
        <v>#N/A</v>
      </c>
      <c r="Z16" s="30"/>
      <c r="AA16" s="30" t="e">
        <f aca="false">+Z16+Y16</f>
        <v>#N/A</v>
      </c>
      <c r="AB16" s="33"/>
      <c r="AC16" s="26"/>
      <c r="AD16" s="26"/>
      <c r="AE16" s="34" t="e">
        <f aca="false">VLOOKUP($A:$A,'[2]SUMMARY BCEA LEAVE FEB'!B$1:C$1048576,2,0)</f>
        <v>#N/A</v>
      </c>
      <c r="AF16" s="35" t="s">
        <v>50</v>
      </c>
      <c r="AG16" s="35" t="s">
        <v>37</v>
      </c>
    </row>
    <row r="17" customFormat="false" ht="13.8" hidden="false" customHeight="false" outlineLevel="0" collapsed="false">
      <c r="A17" s="24" t="s">
        <v>35</v>
      </c>
      <c r="B17" s="25" t="e">
        <f aca="false">VLOOKUP($A:$A,'[1]Summary Accessory Sales'!$A$1:$B$1048576,2,0)</f>
        <v>#N/A</v>
      </c>
      <c r="C17" s="26" t="e">
        <f aca="false">VLOOKUP($A:$A,'[1]Summary Accessory Sales'!A$1:C$1048576,3,0)</f>
        <v>#N/A</v>
      </c>
      <c r="D17" s="27" t="e">
        <f aca="false">B17/M17</f>
        <v>#N/A</v>
      </c>
      <c r="E17" s="27" t="e">
        <f aca="false">B17/M17</f>
        <v>#N/A</v>
      </c>
      <c r="F17" s="25" t="e">
        <f aca="false">VLOOKUP($A:$A,'[1]Summary Other sales'!A$1:B$1048576,2,0)</f>
        <v>#N/A</v>
      </c>
      <c r="G17" s="26" t="e">
        <f aca="false">VLOOKUP($A:$A,'[1]Summary Other sales'!A$1:C$1048576,3,0)</f>
        <v>#N/A</v>
      </c>
      <c r="H17" s="28" t="n">
        <f aca="false">20/26*(26-AE17)</f>
        <v>20</v>
      </c>
      <c r="I17" s="25" t="e">
        <f aca="false">VLOOKUP($A:$A,'[1]Summary Contract Line Comm'!A$1:B$1048576,2,0)</f>
        <v>#N/A</v>
      </c>
      <c r="J17" s="26" t="e">
        <f aca="false">VLOOKUP($A:$A,'[1]Summary Contract Line Comm'!A$1:C$1048576,3,0)</f>
        <v>#N/A</v>
      </c>
      <c r="K17" s="25" t="n">
        <v>0</v>
      </c>
      <c r="L17" s="26" t="n">
        <v>0</v>
      </c>
      <c r="M17" s="29" t="e">
        <f aca="false">+K17+I17</f>
        <v>#N/A</v>
      </c>
      <c r="N17" s="30" t="e">
        <f aca="false">+L17+J17</f>
        <v>#N/A</v>
      </c>
      <c r="O17" s="25" t="e">
        <f aca="false">VLOOKUP($A:$A,[4]Summary!A$1:B$1048576,2,0)</f>
        <v>#N/A</v>
      </c>
      <c r="P17" s="31" t="e">
        <f aca="false">O17*17.5</f>
        <v>#N/A</v>
      </c>
      <c r="Q17" s="32" t="e">
        <f aca="false">O17/M17</f>
        <v>#N/A</v>
      </c>
      <c r="R17" s="25" t="e">
        <f aca="false">VLOOKUP($A:$A,'[3]Summary Migrations February'!A$1:B$1048576,2,0)</f>
        <v>#N/A</v>
      </c>
      <c r="S17" s="26" t="e">
        <f aca="false">VLOOKUP($A:$A,'[3]Summary Migrations February'!A$1:C$1048576,3,0)</f>
        <v>#N/A</v>
      </c>
      <c r="T17" s="26" t="e">
        <f aca="false">S17*0.2</f>
        <v>#N/A</v>
      </c>
      <c r="U17" s="25"/>
      <c r="V17" s="26" t="e">
        <f aca="false">VLOOKUP($A:$A,[5]Summary!D$1:J$1048576,7,0)</f>
        <v>#N/A</v>
      </c>
      <c r="W17" s="26" t="e">
        <f aca="false">+C17+G17+N17+P17+T17+V17</f>
        <v>#N/A</v>
      </c>
      <c r="X17" s="30"/>
      <c r="Y17" s="30" t="e">
        <f aca="false">+X17+W17</f>
        <v>#N/A</v>
      </c>
      <c r="Z17" s="30"/>
      <c r="AA17" s="30" t="e">
        <f aca="false">+Z17+Y17</f>
        <v>#N/A</v>
      </c>
      <c r="AB17" s="33"/>
      <c r="AC17" s="26"/>
      <c r="AD17" s="26"/>
      <c r="AE17" s="34" t="n">
        <v>0</v>
      </c>
      <c r="AF17" s="39" t="s">
        <v>51</v>
      </c>
      <c r="AG17" s="35" t="s">
        <v>37</v>
      </c>
      <c r="AH17" s="37"/>
      <c r="AI17" s="37"/>
    </row>
    <row r="18" customFormat="false" ht="13.8" hidden="false" customHeight="false" outlineLevel="0" collapsed="false">
      <c r="A18" s="24" t="s">
        <v>35</v>
      </c>
      <c r="B18" s="25" t="e">
        <f aca="false">VLOOKUP($A:$A,'[1]Summary Accessory Sales'!$A$1:$B$1048576,2,0)</f>
        <v>#N/A</v>
      </c>
      <c r="C18" s="26" t="e">
        <f aca="false">VLOOKUP($A:$A,'[1]Summary Accessory Sales'!A$1:C$1048576,3,0)</f>
        <v>#N/A</v>
      </c>
      <c r="D18" s="27" t="e">
        <f aca="false">B18/M18</f>
        <v>#N/A</v>
      </c>
      <c r="E18" s="27" t="e">
        <f aca="false">B18/M18</f>
        <v>#N/A</v>
      </c>
      <c r="F18" s="25" t="e">
        <f aca="false">VLOOKUP($A:$A,'[1]Summary Other sales'!A$1:B$1048576,2,0)</f>
        <v>#N/A</v>
      </c>
      <c r="G18" s="26" t="e">
        <f aca="false">VLOOKUP($A:$A,'[1]Summary Other sales'!A$1:C$1048576,3,0)</f>
        <v>#N/A</v>
      </c>
      <c r="H18" s="28" t="n">
        <f aca="false">20/26*(26-AE18)</f>
        <v>20</v>
      </c>
      <c r="I18" s="25" t="e">
        <f aca="false">VLOOKUP($A:$A,'[1]Summary Contract Line Comm'!A$1:B$1048576,2,0)</f>
        <v>#N/A</v>
      </c>
      <c r="J18" s="26" t="e">
        <f aca="false">VLOOKUP($A:$A,'[1]Summary Contract Line Comm'!A$1:C$1048576,3,0)</f>
        <v>#N/A</v>
      </c>
      <c r="K18" s="25" t="n">
        <v>0</v>
      </c>
      <c r="L18" s="26" t="n">
        <v>0</v>
      </c>
      <c r="M18" s="29" t="e">
        <f aca="false">+K18+I18</f>
        <v>#N/A</v>
      </c>
      <c r="N18" s="30" t="e">
        <f aca="false">+L18+J18</f>
        <v>#N/A</v>
      </c>
      <c r="O18" s="25" t="e">
        <f aca="false">VLOOKUP($A:$A,[4]Summary!A$1:B$1048576,2,0)</f>
        <v>#N/A</v>
      </c>
      <c r="P18" s="31" t="e">
        <f aca="false">O18*17.5</f>
        <v>#N/A</v>
      </c>
      <c r="Q18" s="32" t="e">
        <f aca="false">O18/M18</f>
        <v>#N/A</v>
      </c>
      <c r="R18" s="25" t="e">
        <f aca="false">VLOOKUP($A:$A,'[3]Summary Migrations February'!A$1:B$1048576,2,0)</f>
        <v>#N/A</v>
      </c>
      <c r="S18" s="26" t="e">
        <f aca="false">VLOOKUP($A:$A,'[3]Summary Migrations February'!A$1:C$1048576,3,0)</f>
        <v>#N/A</v>
      </c>
      <c r="T18" s="26" t="e">
        <f aca="false">S18*0.2</f>
        <v>#N/A</v>
      </c>
      <c r="U18" s="25"/>
      <c r="V18" s="26" t="n">
        <v>0</v>
      </c>
      <c r="W18" s="26" t="e">
        <f aca="false">+C18+G18+N18+P18+T18+V18</f>
        <v>#N/A</v>
      </c>
      <c r="X18" s="30"/>
      <c r="Y18" s="30" t="e">
        <f aca="false">+X18+W18</f>
        <v>#N/A</v>
      </c>
      <c r="Z18" s="30"/>
      <c r="AA18" s="30" t="e">
        <f aca="false">+Z18+Y18</f>
        <v>#N/A</v>
      </c>
      <c r="AB18" s="33"/>
      <c r="AC18" s="26"/>
      <c r="AD18" s="26"/>
      <c r="AE18" s="34" t="n">
        <v>0</v>
      </c>
      <c r="AF18" s="39" t="s">
        <v>52</v>
      </c>
      <c r="AG18" s="35" t="s">
        <v>37</v>
      </c>
    </row>
    <row r="19" customFormat="false" ht="13.8" hidden="false" customHeight="false" outlineLevel="0" collapsed="false">
      <c r="A19" s="24" t="s">
        <v>35</v>
      </c>
      <c r="B19" s="25" t="n">
        <v>0</v>
      </c>
      <c r="C19" s="26" t="n">
        <v>0</v>
      </c>
      <c r="D19" s="27" t="e">
        <f aca="false">B19/M19</f>
        <v>#N/A</v>
      </c>
      <c r="E19" s="27" t="e">
        <f aca="false">B19/M19</f>
        <v>#N/A</v>
      </c>
      <c r="F19" s="25" t="e">
        <f aca="false">VLOOKUP($A:$A,'[1]Summary Other sales'!A$1:B$1048576,2,0)</f>
        <v>#N/A</v>
      </c>
      <c r="G19" s="26" t="e">
        <f aca="false">VLOOKUP($A:$A,'[1]Summary Other sales'!A$1:C$1048576,3,0)</f>
        <v>#N/A</v>
      </c>
      <c r="H19" s="28" t="n">
        <f aca="false">20/26*(26-AE19)</f>
        <v>20</v>
      </c>
      <c r="I19" s="25" t="e">
        <f aca="false">VLOOKUP($A:$A,'[1]Summary Contract Line Comm'!A$1:B$1048576,2,0)</f>
        <v>#N/A</v>
      </c>
      <c r="J19" s="26" t="e">
        <f aca="false">VLOOKUP($A:$A,'[1]Summary Contract Line Comm'!A$1:C$1048576,3,0)</f>
        <v>#N/A</v>
      </c>
      <c r="K19" s="25" t="e">
        <f aca="false">VLOOKUP($A:$A,'[1]Summary Warehouse sales'!A$1:B$1048576,2,0)</f>
        <v>#N/A</v>
      </c>
      <c r="L19" s="26" t="e">
        <f aca="false">VLOOKUP($A:$A,'[1]Summary Warehouse sales'!A$1:C$1048576,3,0)</f>
        <v>#N/A</v>
      </c>
      <c r="M19" s="29" t="e">
        <f aca="false">+K19+I19</f>
        <v>#N/A</v>
      </c>
      <c r="N19" s="30" t="e">
        <f aca="false">+L19+J19</f>
        <v>#N/A</v>
      </c>
      <c r="O19" s="25" t="n">
        <v>0</v>
      </c>
      <c r="P19" s="31" t="n">
        <f aca="false">O19*20</f>
        <v>0</v>
      </c>
      <c r="Q19" s="32" t="e">
        <f aca="false">O19/M19</f>
        <v>#N/A</v>
      </c>
      <c r="R19" s="25" t="e">
        <f aca="false">VLOOKUP($A:$A,'[3]Summary Migrations February'!A$1:B$1048576,2,0)</f>
        <v>#N/A</v>
      </c>
      <c r="S19" s="26" t="e">
        <f aca="false">VLOOKUP($A:$A,'[3]Summary Migrations February'!A$1:C$1048576,3,0)</f>
        <v>#N/A</v>
      </c>
      <c r="T19" s="26" t="e">
        <f aca="false">S19*0.2</f>
        <v>#N/A</v>
      </c>
      <c r="U19" s="25"/>
      <c r="V19" s="26" t="n">
        <v>0</v>
      </c>
      <c r="W19" s="26" t="e">
        <f aca="false">+C19+G19+N19+P19+T19+V19</f>
        <v>#N/A</v>
      </c>
      <c r="X19" s="30"/>
      <c r="Y19" s="30" t="e">
        <f aca="false">+X19+W19</f>
        <v>#N/A</v>
      </c>
      <c r="Z19" s="30"/>
      <c r="AA19" s="30" t="e">
        <f aca="false">+Z19+Y19</f>
        <v>#N/A</v>
      </c>
      <c r="AB19" s="33"/>
      <c r="AC19" s="26"/>
      <c r="AD19" s="26"/>
      <c r="AE19" s="34" t="n">
        <v>0</v>
      </c>
      <c r="AF19" s="35" t="s">
        <v>53</v>
      </c>
      <c r="AG19" s="35" t="s">
        <v>37</v>
      </c>
    </row>
    <row r="20" customFormat="false" ht="13.8" hidden="false" customHeight="false" outlineLevel="0" collapsed="false">
      <c r="A20" s="24" t="s">
        <v>35</v>
      </c>
      <c r="B20" s="25" t="e">
        <f aca="false">VLOOKUP($A:$A,'[1]Summary Accessory Sales'!$A$1:$B$1048576,2,0)</f>
        <v>#N/A</v>
      </c>
      <c r="C20" s="26" t="e">
        <f aca="false">VLOOKUP($A:$A,'[1]Summary Accessory Sales'!A$1:C$1048576,3,0)</f>
        <v>#N/A</v>
      </c>
      <c r="D20" s="27" t="e">
        <f aca="false">B20/M20</f>
        <v>#N/A</v>
      </c>
      <c r="E20" s="27" t="e">
        <f aca="false">B20/M20</f>
        <v>#N/A</v>
      </c>
      <c r="F20" s="25" t="e">
        <f aca="false">VLOOKUP($A:$A,'[1]Summary Other sales'!A$1:B$1048576,2,0)</f>
        <v>#N/A</v>
      </c>
      <c r="G20" s="26" t="e">
        <f aca="false">VLOOKUP($A:$A,'[1]Summary Other sales'!A$1:C$1048576,3,0)</f>
        <v>#N/A</v>
      </c>
      <c r="H20" s="28" t="e">
        <f aca="false">20/26*(26-AE20)</f>
        <v>#N/A</v>
      </c>
      <c r="I20" s="25" t="e">
        <f aca="false">VLOOKUP($A:$A,'[1]Summary Contract Line Comm'!A$1:B$1048576,2,0)</f>
        <v>#N/A</v>
      </c>
      <c r="J20" s="26" t="e">
        <f aca="false">VLOOKUP($A:$A,'[1]Summary Contract Line Comm'!A$1:C$1048576,3,0)</f>
        <v>#N/A</v>
      </c>
      <c r="K20" s="25" t="n">
        <v>0</v>
      </c>
      <c r="L20" s="26" t="n">
        <v>0</v>
      </c>
      <c r="M20" s="29" t="e">
        <f aca="false">+K20+I20</f>
        <v>#N/A</v>
      </c>
      <c r="N20" s="30" t="e">
        <f aca="false">+L20+J20</f>
        <v>#N/A</v>
      </c>
      <c r="O20" s="25" t="n">
        <v>0</v>
      </c>
      <c r="P20" s="31" t="n">
        <f aca="false">O20*17.5</f>
        <v>0</v>
      </c>
      <c r="Q20" s="32" t="e">
        <f aca="false">O20/M20</f>
        <v>#N/A</v>
      </c>
      <c r="R20" s="25" t="e">
        <f aca="false">VLOOKUP($A:$A,'[3]Summary Migrations February'!A$1:B$1048576,2,0)</f>
        <v>#N/A</v>
      </c>
      <c r="S20" s="26" t="e">
        <f aca="false">VLOOKUP($A:$A,'[3]Summary Migrations February'!A$1:C$1048576,3,0)</f>
        <v>#N/A</v>
      </c>
      <c r="T20" s="26" t="e">
        <f aca="false">S20*0.2</f>
        <v>#N/A</v>
      </c>
      <c r="U20" s="25"/>
      <c r="V20" s="26" t="e">
        <f aca="false">VLOOKUP($A:$A,[5]Summary!D$1:J$1048576,7,0)</f>
        <v>#N/A</v>
      </c>
      <c r="W20" s="26" t="e">
        <f aca="false">+C20+G20+N20+P20+T20+V20</f>
        <v>#N/A</v>
      </c>
      <c r="X20" s="30"/>
      <c r="Y20" s="30" t="e">
        <f aca="false">+X20+W20</f>
        <v>#N/A</v>
      </c>
      <c r="Z20" s="30"/>
      <c r="AA20" s="30" t="e">
        <f aca="false">+Z20+Y20</f>
        <v>#N/A</v>
      </c>
      <c r="AB20" s="33"/>
      <c r="AC20" s="26"/>
      <c r="AD20" s="26"/>
      <c r="AE20" s="34" t="e">
        <f aca="false">VLOOKUP($A:$A,'[2]SUMMARY BCEA LEAVE FEB'!B$1:C$1048576,2,0)</f>
        <v>#N/A</v>
      </c>
      <c r="AF20" s="35" t="s">
        <v>54</v>
      </c>
      <c r="AG20" s="35" t="s">
        <v>37</v>
      </c>
    </row>
    <row r="21" customFormat="false" ht="13.8" hidden="false" customHeight="false" outlineLevel="0" collapsed="false">
      <c r="A21" s="24" t="s">
        <v>35</v>
      </c>
      <c r="B21" s="25" t="n">
        <v>0</v>
      </c>
      <c r="C21" s="26" t="n">
        <v>0</v>
      </c>
      <c r="D21" s="27" t="e">
        <f aca="false">B21/M21</f>
        <v>#N/A</v>
      </c>
      <c r="E21" s="27" t="e">
        <f aca="false">B21/M21</f>
        <v>#N/A</v>
      </c>
      <c r="F21" s="25" t="e">
        <f aca="false">VLOOKUP($A:$A,'[1]Summary Other sales'!A$1:B$1048576,2,0)</f>
        <v>#N/A</v>
      </c>
      <c r="G21" s="26" t="e">
        <f aca="false">VLOOKUP($A:$A,'[1]Summary Other sales'!A$1:C$1048576,3,0)</f>
        <v>#N/A</v>
      </c>
      <c r="H21" s="28" t="e">
        <f aca="false">20/26*(26-AE21)</f>
        <v>#N/A</v>
      </c>
      <c r="I21" s="25" t="e">
        <f aca="false">VLOOKUP($A:$A,'[1]Summary Contract Line Comm'!A$1:B$1048576,2,0)</f>
        <v>#N/A</v>
      </c>
      <c r="J21" s="26" t="e">
        <f aca="false">VLOOKUP($A:$A,'[1]Summary Contract Line Comm'!A$1:C$1048576,3,0)</f>
        <v>#N/A</v>
      </c>
      <c r="K21" s="25" t="n">
        <v>0</v>
      </c>
      <c r="L21" s="26" t="n">
        <v>0</v>
      </c>
      <c r="M21" s="29" t="e">
        <f aca="false">+K21+I21</f>
        <v>#N/A</v>
      </c>
      <c r="N21" s="30" t="e">
        <f aca="false">+L21+J21</f>
        <v>#N/A</v>
      </c>
      <c r="O21" s="25" t="n">
        <v>0</v>
      </c>
      <c r="P21" s="31" t="n">
        <f aca="false">O21*17.5</f>
        <v>0</v>
      </c>
      <c r="Q21" s="32" t="e">
        <f aca="false">O21/M21</f>
        <v>#N/A</v>
      </c>
      <c r="R21" s="25" t="e">
        <f aca="false">VLOOKUP($A:$A,'[3]Summary Migrations February'!A$1:B$1048576,2,0)</f>
        <v>#N/A</v>
      </c>
      <c r="S21" s="26" t="e">
        <f aca="false">VLOOKUP($A:$A,'[3]Summary Migrations February'!A$1:C$1048576,3,0)</f>
        <v>#N/A</v>
      </c>
      <c r="T21" s="26" t="e">
        <f aca="false">S21*0.2</f>
        <v>#N/A</v>
      </c>
      <c r="U21" s="25"/>
      <c r="V21" s="26" t="n">
        <v>0</v>
      </c>
      <c r="W21" s="26" t="e">
        <f aca="false">+C21+G21+N21+P21+T21+V21</f>
        <v>#N/A</v>
      </c>
      <c r="X21" s="30"/>
      <c r="Y21" s="30" t="e">
        <f aca="false">+X21+W21</f>
        <v>#N/A</v>
      </c>
      <c r="Z21" s="30"/>
      <c r="AA21" s="30" t="e">
        <f aca="false">+Z21+Y21</f>
        <v>#N/A</v>
      </c>
      <c r="AB21" s="33"/>
      <c r="AC21" s="26"/>
      <c r="AD21" s="26"/>
      <c r="AE21" s="34" t="e">
        <f aca="false">VLOOKUP($A:$A,'[2]SUMMARY BCEA LEAVE FEB'!B$1:C$1048576,2,0)</f>
        <v>#N/A</v>
      </c>
      <c r="AF21" s="39" t="s">
        <v>39</v>
      </c>
      <c r="AG21" s="35" t="s">
        <v>37</v>
      </c>
      <c r="AH21" s="37"/>
      <c r="AI21" s="37"/>
    </row>
    <row r="22" customFormat="false" ht="13.8" hidden="false" customHeight="false" outlineLevel="0" collapsed="false">
      <c r="A22" s="24" t="s">
        <v>35</v>
      </c>
      <c r="B22" s="25" t="e">
        <f aca="false">VLOOKUP($A:$A,'[1]Summary Accessory Sales'!$A$1:$B$1048576,2,0)</f>
        <v>#N/A</v>
      </c>
      <c r="C22" s="26" t="e">
        <f aca="false">VLOOKUP($A:$A,'[1]Summary Accessory Sales'!A$1:C$1048576,3,0)</f>
        <v>#N/A</v>
      </c>
      <c r="D22" s="27" t="e">
        <f aca="false">B22/M22</f>
        <v>#N/A</v>
      </c>
      <c r="E22" s="27" t="e">
        <f aca="false">B22/M22</f>
        <v>#N/A</v>
      </c>
      <c r="F22" s="25" t="e">
        <f aca="false">VLOOKUP($A:$A,'[1]Summary Other sales'!A$1:B$1048576,2,0)</f>
        <v>#N/A</v>
      </c>
      <c r="G22" s="26" t="e">
        <f aca="false">VLOOKUP($A:$A,'[1]Summary Other sales'!A$1:C$1048576,3,0)</f>
        <v>#N/A</v>
      </c>
      <c r="H22" s="28" t="n">
        <f aca="false">20/26*(26-AE22)</f>
        <v>20</v>
      </c>
      <c r="I22" s="25" t="e">
        <f aca="false">VLOOKUP($A:$A,'[1]Summary Contract Line Comm'!A$1:B$1048576,2,0)</f>
        <v>#N/A</v>
      </c>
      <c r="J22" s="26" t="e">
        <f aca="false">VLOOKUP($A:$A,'[1]Summary Contract Line Comm'!A$1:C$1048576,3,0)</f>
        <v>#N/A</v>
      </c>
      <c r="K22" s="25" t="n">
        <v>0</v>
      </c>
      <c r="L22" s="26" t="n">
        <v>0</v>
      </c>
      <c r="M22" s="29" t="e">
        <f aca="false">+K22+I22</f>
        <v>#N/A</v>
      </c>
      <c r="N22" s="30" t="e">
        <f aca="false">+L22+J22</f>
        <v>#N/A</v>
      </c>
      <c r="O22" s="25" t="n">
        <v>0</v>
      </c>
      <c r="P22" s="31" t="n">
        <f aca="false">O22*17.5</f>
        <v>0</v>
      </c>
      <c r="Q22" s="32" t="e">
        <f aca="false">O22/M22</f>
        <v>#N/A</v>
      </c>
      <c r="R22" s="25" t="e">
        <f aca="false">VLOOKUP($A:$A,'[3]Summary Migrations February'!A$1:B$1048576,2,0)</f>
        <v>#N/A</v>
      </c>
      <c r="S22" s="26" t="e">
        <f aca="false">VLOOKUP($A:$A,'[3]Summary Migrations February'!A$1:C$1048576,3,0)</f>
        <v>#N/A</v>
      </c>
      <c r="T22" s="26" t="e">
        <f aca="false">S22*0.2</f>
        <v>#N/A</v>
      </c>
      <c r="U22" s="25"/>
      <c r="V22" s="26" t="e">
        <f aca="false">VLOOKUP($A:$A,[5]Summary!D$1:J$1048576,7,0)</f>
        <v>#N/A</v>
      </c>
      <c r="W22" s="26" t="e">
        <f aca="false">+C22+G22+N22+P22+T22+V22</f>
        <v>#N/A</v>
      </c>
      <c r="X22" s="30"/>
      <c r="Y22" s="30" t="e">
        <f aca="false">+X22+W22</f>
        <v>#N/A</v>
      </c>
      <c r="Z22" s="30"/>
      <c r="AA22" s="30" t="e">
        <f aca="false">+Z22+Y22</f>
        <v>#N/A</v>
      </c>
      <c r="AB22" s="33"/>
      <c r="AC22" s="26"/>
      <c r="AD22" s="26"/>
      <c r="AE22" s="34" t="n">
        <v>0</v>
      </c>
      <c r="AF22" s="35" t="s">
        <v>54</v>
      </c>
      <c r="AG22" s="35" t="s">
        <v>37</v>
      </c>
    </row>
    <row r="23" customFormat="false" ht="13.8" hidden="false" customHeight="false" outlineLevel="0" collapsed="false">
      <c r="A23" s="24" t="s">
        <v>35</v>
      </c>
      <c r="B23" s="25" t="n">
        <v>0</v>
      </c>
      <c r="C23" s="26" t="n">
        <v>0</v>
      </c>
      <c r="D23" s="27" t="e">
        <f aca="false">B23/M23</f>
        <v>#N/A</v>
      </c>
      <c r="E23" s="27" t="e">
        <f aca="false">B23/M23</f>
        <v>#N/A</v>
      </c>
      <c r="F23" s="25" t="e">
        <f aca="false">VLOOKUP($A:$A,'[1]Summary Other sales'!A$1:B$1048576,2,0)</f>
        <v>#N/A</v>
      </c>
      <c r="G23" s="26" t="e">
        <f aca="false">VLOOKUP($A:$A,'[1]Summary Other sales'!A$1:C$1048576,3,0)</f>
        <v>#N/A</v>
      </c>
      <c r="H23" s="28" t="e">
        <f aca="false">20/26*(26-AE23)</f>
        <v>#N/A</v>
      </c>
      <c r="I23" s="25" t="e">
        <f aca="false">VLOOKUP($A:$A,'[1]Summary Contract Line Comm'!A$1:B$1048576,2,0)</f>
        <v>#N/A</v>
      </c>
      <c r="J23" s="26" t="e">
        <f aca="false">VLOOKUP($A:$A,'[1]Summary Contract Line Comm'!A$1:C$1048576,3,0)</f>
        <v>#N/A</v>
      </c>
      <c r="K23" s="25" t="n">
        <v>0</v>
      </c>
      <c r="L23" s="26" t="n">
        <v>0</v>
      </c>
      <c r="M23" s="29" t="e">
        <f aca="false">+K23+I23</f>
        <v>#N/A</v>
      </c>
      <c r="N23" s="30" t="e">
        <f aca="false">+L23+J23</f>
        <v>#N/A</v>
      </c>
      <c r="O23" s="25" t="n">
        <v>0</v>
      </c>
      <c r="P23" s="31" t="n">
        <f aca="false">O23*17.5</f>
        <v>0</v>
      </c>
      <c r="Q23" s="32" t="e">
        <f aca="false">O23/M23</f>
        <v>#N/A</v>
      </c>
      <c r="R23" s="25" t="e">
        <f aca="false">VLOOKUP($A:$A,'[3]Summary Migrations February'!A$1:B$1048576,2,0)</f>
        <v>#N/A</v>
      </c>
      <c r="S23" s="26" t="e">
        <f aca="false">VLOOKUP($A:$A,'[3]Summary Migrations February'!A$1:C$1048576,3,0)</f>
        <v>#N/A</v>
      </c>
      <c r="T23" s="26" t="e">
        <f aca="false">S23*0.2</f>
        <v>#N/A</v>
      </c>
      <c r="U23" s="25"/>
      <c r="V23" s="26" t="n">
        <v>0</v>
      </c>
      <c r="W23" s="26" t="e">
        <f aca="false">+C23+G23+N23+P23+T23+V23</f>
        <v>#N/A</v>
      </c>
      <c r="X23" s="30"/>
      <c r="Y23" s="30" t="e">
        <f aca="false">+X23+W23</f>
        <v>#N/A</v>
      </c>
      <c r="Z23" s="30"/>
      <c r="AA23" s="30" t="e">
        <f aca="false">+Z23+Y23</f>
        <v>#N/A</v>
      </c>
      <c r="AB23" s="33"/>
      <c r="AC23" s="26"/>
      <c r="AD23" s="26"/>
      <c r="AE23" s="34" t="e">
        <f aca="false">VLOOKUP($A:$A,'[2]SUMMARY BCEA LEAVE FEB'!B$1:C$1048576,2,0)</f>
        <v>#N/A</v>
      </c>
      <c r="AF23" s="35" t="s">
        <v>54</v>
      </c>
      <c r="AG23" s="35" t="s">
        <v>37</v>
      </c>
    </row>
    <row r="24" customFormat="false" ht="13.8" hidden="false" customHeight="false" outlineLevel="0" collapsed="false">
      <c r="A24" s="24" t="s">
        <v>35</v>
      </c>
      <c r="B24" s="25" t="e">
        <f aca="false">VLOOKUP($A:$A,'[1]Summary Accessory Sales'!$A$1:$B$1048576,2,0)</f>
        <v>#N/A</v>
      </c>
      <c r="C24" s="26" t="e">
        <f aca="false">VLOOKUP($A:$A,'[1]Summary Accessory Sales'!A$1:C$1048576,3,0)</f>
        <v>#N/A</v>
      </c>
      <c r="D24" s="27" t="e">
        <f aca="false">B24/M24</f>
        <v>#N/A</v>
      </c>
      <c r="E24" s="27" t="e">
        <f aca="false">B24/M24</f>
        <v>#N/A</v>
      </c>
      <c r="F24" s="25" t="e">
        <f aca="false">VLOOKUP($A:$A,'[1]Summary Other sales'!A$1:B$1048576,2,0)</f>
        <v>#N/A</v>
      </c>
      <c r="G24" s="26" t="e">
        <f aca="false">VLOOKUP($A:$A,'[1]Summary Other sales'!A$1:C$1048576,3,0)</f>
        <v>#N/A</v>
      </c>
      <c r="H24" s="28" t="e">
        <f aca="false">20/26*(26-AE24)</f>
        <v>#N/A</v>
      </c>
      <c r="I24" s="25" t="e">
        <f aca="false">VLOOKUP($A:$A,'[1]Summary Contract Line Comm'!A$1:B$1048576,2,0)</f>
        <v>#N/A</v>
      </c>
      <c r="J24" s="26" t="e">
        <f aca="false">VLOOKUP($A:$A,'[1]Summary Contract Line Comm'!A$1:C$1048576,3,0)</f>
        <v>#N/A</v>
      </c>
      <c r="K24" s="25" t="n">
        <v>0</v>
      </c>
      <c r="L24" s="26" t="n">
        <v>0</v>
      </c>
      <c r="M24" s="29" t="e">
        <f aca="false">+K24+I24</f>
        <v>#N/A</v>
      </c>
      <c r="N24" s="30" t="e">
        <f aca="false">+L24+J24</f>
        <v>#N/A</v>
      </c>
      <c r="O24" s="25" t="n">
        <v>0</v>
      </c>
      <c r="P24" s="31" t="n">
        <f aca="false">O24*17.5</f>
        <v>0</v>
      </c>
      <c r="Q24" s="32" t="e">
        <f aca="false">O24/M24</f>
        <v>#N/A</v>
      </c>
      <c r="R24" s="25" t="e">
        <f aca="false">VLOOKUP($A:$A,'[3]Summary Migrations February'!A$1:B$1048576,2,0)</f>
        <v>#N/A</v>
      </c>
      <c r="S24" s="26" t="e">
        <f aca="false">VLOOKUP($A:$A,'[3]Summary Migrations February'!A$1:C$1048576,3,0)</f>
        <v>#N/A</v>
      </c>
      <c r="T24" s="26" t="e">
        <f aca="false">S24*0.2</f>
        <v>#N/A</v>
      </c>
      <c r="U24" s="25"/>
      <c r="V24" s="26" t="n">
        <v>0</v>
      </c>
      <c r="W24" s="26" t="e">
        <f aca="false">+C24+G24+N24+P24+T24+V24</f>
        <v>#N/A</v>
      </c>
      <c r="X24" s="30"/>
      <c r="Y24" s="30" t="e">
        <f aca="false">+X24+W24</f>
        <v>#N/A</v>
      </c>
      <c r="Z24" s="30"/>
      <c r="AA24" s="30" t="e">
        <f aca="false">+Z24+Y24</f>
        <v>#N/A</v>
      </c>
      <c r="AB24" s="33"/>
      <c r="AC24" s="26"/>
      <c r="AD24" s="26"/>
      <c r="AE24" s="34" t="e">
        <f aca="false">VLOOKUP($A:$A,'[2]SUMMARY BCEA LEAVE FEB'!B$1:C$1048576,2,0)</f>
        <v>#N/A</v>
      </c>
      <c r="AF24" s="39" t="s">
        <v>55</v>
      </c>
      <c r="AG24" s="35" t="s">
        <v>37</v>
      </c>
    </row>
    <row r="25" customFormat="false" ht="13.8" hidden="false" customHeight="false" outlineLevel="0" collapsed="false">
      <c r="A25" s="24" t="s">
        <v>35</v>
      </c>
      <c r="B25" s="25" t="e">
        <f aca="false">VLOOKUP($A:$A,'[1]Summary Accessory Sales'!$A$1:$B$1048576,2,0)</f>
        <v>#N/A</v>
      </c>
      <c r="C25" s="26" t="e">
        <f aca="false">VLOOKUP($A:$A,'[1]Summary Accessory Sales'!A$1:C$1048576,3,0)</f>
        <v>#N/A</v>
      </c>
      <c r="D25" s="27" t="e">
        <f aca="false">B25/M25</f>
        <v>#N/A</v>
      </c>
      <c r="E25" s="27" t="e">
        <f aca="false">B25/M25</f>
        <v>#N/A</v>
      </c>
      <c r="F25" s="25" t="e">
        <f aca="false">VLOOKUP($A:$A,'[1]Summary Other sales'!A$1:B$1048576,2,0)</f>
        <v>#N/A</v>
      </c>
      <c r="G25" s="26" t="e">
        <f aca="false">VLOOKUP($A:$A,'[1]Summary Other sales'!A$1:C$1048576,3,0)</f>
        <v>#N/A</v>
      </c>
      <c r="H25" s="28" t="e">
        <f aca="false">20/26*(26-AE25)</f>
        <v>#N/A</v>
      </c>
      <c r="I25" s="25" t="e">
        <f aca="false">VLOOKUP($A:$A,'[1]Summary Contract Line Comm'!A$1:B$1048576,2,0)</f>
        <v>#N/A</v>
      </c>
      <c r="J25" s="26" t="e">
        <f aca="false">VLOOKUP($A:$A,'[1]Summary Contract Line Comm'!A$1:C$1048576,3,0)</f>
        <v>#N/A</v>
      </c>
      <c r="K25" s="25" t="n">
        <v>0</v>
      </c>
      <c r="L25" s="26" t="n">
        <v>0</v>
      </c>
      <c r="M25" s="29" t="e">
        <f aca="false">+K25+I25</f>
        <v>#N/A</v>
      </c>
      <c r="N25" s="30" t="e">
        <f aca="false">+L25+J25</f>
        <v>#N/A</v>
      </c>
      <c r="O25" s="25" t="e">
        <f aca="false">VLOOKUP($A:$A,[4]Summary!A$1:B$1048576,2,0)</f>
        <v>#N/A</v>
      </c>
      <c r="P25" s="31" t="e">
        <f aca="false">O25*17.5</f>
        <v>#N/A</v>
      </c>
      <c r="Q25" s="32" t="e">
        <f aca="false">O25/M25</f>
        <v>#N/A</v>
      </c>
      <c r="R25" s="25" t="e">
        <f aca="false">VLOOKUP($A:$A,'[3]Summary Migrations February'!A$1:B$1048576,2,0)</f>
        <v>#N/A</v>
      </c>
      <c r="S25" s="26" t="e">
        <f aca="false">VLOOKUP($A:$A,'[3]Summary Migrations February'!A$1:C$1048576,3,0)</f>
        <v>#N/A</v>
      </c>
      <c r="T25" s="26" t="e">
        <f aca="false">S25*0.2</f>
        <v>#N/A</v>
      </c>
      <c r="U25" s="25"/>
      <c r="V25" s="26" t="n">
        <v>0</v>
      </c>
      <c r="W25" s="26" t="e">
        <f aca="false">+C25+G25+N25+P25+T25+V25</f>
        <v>#N/A</v>
      </c>
      <c r="X25" s="30"/>
      <c r="Y25" s="30" t="e">
        <f aca="false">+X25+W25</f>
        <v>#N/A</v>
      </c>
      <c r="Z25" s="30"/>
      <c r="AA25" s="30" t="e">
        <f aca="false">+Z25+Y25</f>
        <v>#N/A</v>
      </c>
      <c r="AB25" s="33"/>
      <c r="AC25" s="26"/>
      <c r="AD25" s="26"/>
      <c r="AE25" s="34" t="e">
        <f aca="false">VLOOKUP($A:$A,'[2]SUMMARY BCEA LEAVE FEB'!B$1:C$1048576,2,0)</f>
        <v>#N/A</v>
      </c>
      <c r="AF25" s="39" t="s">
        <v>56</v>
      </c>
      <c r="AG25" s="39" t="s">
        <v>37</v>
      </c>
      <c r="AH25" s="42"/>
      <c r="AI25" s="42"/>
      <c r="AL25" s="41"/>
    </row>
    <row r="26" customFormat="false" ht="13.8" hidden="false" customHeight="false" outlineLevel="0" collapsed="false">
      <c r="A26" s="24" t="s">
        <v>35</v>
      </c>
      <c r="B26" s="25" t="n">
        <v>0</v>
      </c>
      <c r="C26" s="26" t="n">
        <v>0</v>
      </c>
      <c r="D26" s="27" t="e">
        <f aca="false">B26/M26</f>
        <v>#N/A</v>
      </c>
      <c r="E26" s="27" t="e">
        <f aca="false">B26/M26</f>
        <v>#N/A</v>
      </c>
      <c r="F26" s="25" t="e">
        <f aca="false">VLOOKUP($A:$A,'[1]Summary Other sales'!A$1:B$1048576,2,0)</f>
        <v>#N/A</v>
      </c>
      <c r="G26" s="26" t="e">
        <f aca="false">VLOOKUP($A:$A,'[1]Summary Other sales'!A$1:C$1048576,3,0)</f>
        <v>#N/A</v>
      </c>
      <c r="H26" s="28" t="n">
        <f aca="false">20/26*(26-AE26)</f>
        <v>20</v>
      </c>
      <c r="I26" s="25" t="e">
        <f aca="false">VLOOKUP($A:$A,'[1]Summary Contract Line Comm'!A$1:B$1048576,2,0)</f>
        <v>#N/A</v>
      </c>
      <c r="J26" s="26" t="e">
        <f aca="false">VLOOKUP($A:$A,'[1]Summary Contract Line Comm'!A$1:C$1048576,3,0)</f>
        <v>#N/A</v>
      </c>
      <c r="K26" s="25" t="n">
        <v>0</v>
      </c>
      <c r="L26" s="26" t="n">
        <v>0</v>
      </c>
      <c r="M26" s="29" t="e">
        <f aca="false">+K26+I26</f>
        <v>#N/A</v>
      </c>
      <c r="N26" s="30" t="e">
        <f aca="false">+L26+J26</f>
        <v>#N/A</v>
      </c>
      <c r="O26" s="25" t="n">
        <v>0</v>
      </c>
      <c r="P26" s="31" t="n">
        <f aca="false">O26*17.5</f>
        <v>0</v>
      </c>
      <c r="Q26" s="32" t="e">
        <f aca="false">O26/M26</f>
        <v>#N/A</v>
      </c>
      <c r="R26" s="25" t="e">
        <f aca="false">VLOOKUP($A:$A,'[3]Summary Migrations February'!A$1:B$1048576,2,0)</f>
        <v>#N/A</v>
      </c>
      <c r="S26" s="26" t="e">
        <f aca="false">VLOOKUP($A:$A,'[3]Summary Migrations February'!A$1:C$1048576,3,0)</f>
        <v>#N/A</v>
      </c>
      <c r="T26" s="26" t="e">
        <f aca="false">S26*0.2</f>
        <v>#N/A</v>
      </c>
      <c r="U26" s="25"/>
      <c r="V26" s="26" t="e">
        <f aca="false">VLOOKUP($A:$A,[5]Summary!D$1:J$1048576,7,0)</f>
        <v>#N/A</v>
      </c>
      <c r="W26" s="26" t="e">
        <f aca="false">+C26+G26+N26+P26+T26+V26</f>
        <v>#N/A</v>
      </c>
      <c r="X26" s="30"/>
      <c r="Y26" s="30" t="e">
        <f aca="false">+X26+W26</f>
        <v>#N/A</v>
      </c>
      <c r="Z26" s="30"/>
      <c r="AA26" s="30" t="e">
        <f aca="false">+Z26+Y26</f>
        <v>#N/A</v>
      </c>
      <c r="AB26" s="33"/>
      <c r="AC26" s="26"/>
      <c r="AD26" s="26"/>
      <c r="AE26" s="34" t="n">
        <v>0</v>
      </c>
      <c r="AF26" s="35" t="s">
        <v>57</v>
      </c>
      <c r="AG26" s="35" t="s">
        <v>37</v>
      </c>
    </row>
    <row r="27" customFormat="false" ht="13.8" hidden="false" customHeight="false" outlineLevel="0" collapsed="false">
      <c r="A27" s="24" t="s">
        <v>35</v>
      </c>
      <c r="B27" s="25" t="e">
        <f aca="false">VLOOKUP($A:$A,'[1]Summary Accessory Sales'!$A$1:$B$1048576,2,0)</f>
        <v>#N/A</v>
      </c>
      <c r="C27" s="26" t="e">
        <f aca="false">VLOOKUP($A:$A,'[1]Summary Accessory Sales'!A$1:C$1048576,3,0)</f>
        <v>#N/A</v>
      </c>
      <c r="D27" s="27" t="e">
        <f aca="false">B27/M27</f>
        <v>#N/A</v>
      </c>
      <c r="E27" s="27" t="e">
        <f aca="false">B27/M27</f>
        <v>#N/A</v>
      </c>
      <c r="F27" s="25" t="e">
        <f aca="false">VLOOKUP($A:$A,'[1]Summary Other sales'!A$1:B$1048576,2,0)</f>
        <v>#N/A</v>
      </c>
      <c r="G27" s="26" t="e">
        <f aca="false">VLOOKUP($A:$A,'[1]Summary Other sales'!A$1:C$1048576,3,0)</f>
        <v>#N/A</v>
      </c>
      <c r="H27" s="28" t="n">
        <f aca="false">20/26*(26-AE27)</f>
        <v>20</v>
      </c>
      <c r="I27" s="25" t="e">
        <f aca="false">VLOOKUP($A:$A,'[1]Summary Contract Line Comm'!A$1:B$1048576,2,0)</f>
        <v>#N/A</v>
      </c>
      <c r="J27" s="26" t="e">
        <f aca="false">VLOOKUP($A:$A,'[1]Summary Contract Line Comm'!A$1:C$1048576,3,0)</f>
        <v>#N/A</v>
      </c>
      <c r="K27" s="25" t="n">
        <v>0</v>
      </c>
      <c r="L27" s="26" t="n">
        <v>0</v>
      </c>
      <c r="M27" s="29" t="e">
        <f aca="false">+K27+I27</f>
        <v>#N/A</v>
      </c>
      <c r="N27" s="30" t="e">
        <f aca="false">+L27+J27</f>
        <v>#N/A</v>
      </c>
      <c r="O27" s="25" t="n">
        <v>0</v>
      </c>
      <c r="P27" s="31" t="n">
        <f aca="false">O27*17.5</f>
        <v>0</v>
      </c>
      <c r="Q27" s="32" t="e">
        <f aca="false">O27/M27</f>
        <v>#N/A</v>
      </c>
      <c r="R27" s="25" t="e">
        <f aca="false">VLOOKUP($A:$A,'[3]Summary Migrations February'!A$1:B$1048576,2,0)</f>
        <v>#N/A</v>
      </c>
      <c r="S27" s="26" t="e">
        <f aca="false">VLOOKUP($A:$A,'[3]Summary Migrations February'!A$1:C$1048576,3,0)</f>
        <v>#N/A</v>
      </c>
      <c r="T27" s="26" t="e">
        <f aca="false">S27*0.2</f>
        <v>#N/A</v>
      </c>
      <c r="U27" s="25"/>
      <c r="V27" s="26" t="e">
        <f aca="false">VLOOKUP($A:$A,[5]Summary!D$1:J$1048576,7,0)</f>
        <v>#N/A</v>
      </c>
      <c r="W27" s="26" t="e">
        <f aca="false">+C27+G27+N27+P27+T27+V27</f>
        <v>#N/A</v>
      </c>
      <c r="X27" s="30"/>
      <c r="Y27" s="30" t="e">
        <f aca="false">+X27+W27</f>
        <v>#N/A</v>
      </c>
      <c r="Z27" s="30"/>
      <c r="AA27" s="30" t="e">
        <f aca="false">+Z27+Y27</f>
        <v>#N/A</v>
      </c>
      <c r="AB27" s="33"/>
      <c r="AC27" s="26"/>
      <c r="AD27" s="26"/>
      <c r="AE27" s="34" t="n">
        <v>0</v>
      </c>
      <c r="AF27" s="35" t="s">
        <v>58</v>
      </c>
      <c r="AG27" s="39" t="s">
        <v>37</v>
      </c>
    </row>
    <row r="28" customFormat="false" ht="13.8" hidden="false" customHeight="false" outlineLevel="0" collapsed="false">
      <c r="A28" s="24" t="s">
        <v>35</v>
      </c>
      <c r="B28" s="25" t="e">
        <f aca="false">VLOOKUP($A:$A,'[1]Summary Accessory Sales'!$A$1:$B$1048576,2,0)</f>
        <v>#N/A</v>
      </c>
      <c r="C28" s="26" t="e">
        <f aca="false">VLOOKUP($A:$A,'[1]Summary Accessory Sales'!A$1:C$1048576,3,0)</f>
        <v>#N/A</v>
      </c>
      <c r="D28" s="27" t="e">
        <f aca="false">B28/M28</f>
        <v>#N/A</v>
      </c>
      <c r="E28" s="27" t="e">
        <f aca="false">B28/M28</f>
        <v>#N/A</v>
      </c>
      <c r="F28" s="25" t="e">
        <f aca="false">VLOOKUP($A:$A,'[1]Summary Other sales'!A$1:B$1048576,2,0)</f>
        <v>#N/A</v>
      </c>
      <c r="G28" s="26" t="e">
        <f aca="false">VLOOKUP($A:$A,'[1]Summary Other sales'!A$1:C$1048576,3,0)</f>
        <v>#N/A</v>
      </c>
      <c r="H28" s="28" t="n">
        <f aca="false">20/26*(26-AE28)</f>
        <v>20</v>
      </c>
      <c r="I28" s="25" t="e">
        <f aca="false">VLOOKUP($A:$A,'[1]Summary Contract Line Comm'!A$1:B$1048576,2,0)</f>
        <v>#N/A</v>
      </c>
      <c r="J28" s="26" t="e">
        <f aca="false">VLOOKUP($A:$A,'[1]Summary Contract Line Comm'!A$1:C$1048576,3,0)</f>
        <v>#N/A</v>
      </c>
      <c r="K28" s="25" t="n">
        <v>0</v>
      </c>
      <c r="L28" s="26" t="n">
        <v>0</v>
      </c>
      <c r="M28" s="29" t="e">
        <f aca="false">+K28+I28</f>
        <v>#N/A</v>
      </c>
      <c r="N28" s="30" t="e">
        <f aca="false">+L28+J28</f>
        <v>#N/A</v>
      </c>
      <c r="O28" s="25" t="n">
        <v>0</v>
      </c>
      <c r="P28" s="31" t="n">
        <f aca="false">O28*20</f>
        <v>0</v>
      </c>
      <c r="Q28" s="32" t="e">
        <f aca="false">O28/M28</f>
        <v>#N/A</v>
      </c>
      <c r="R28" s="25" t="e">
        <f aca="false">VLOOKUP($A:$A,'[3]Summary Migrations February'!A$1:B$1048576,2,0)</f>
        <v>#N/A</v>
      </c>
      <c r="S28" s="26" t="e">
        <f aca="false">VLOOKUP($A:$A,'[3]Summary Migrations February'!A$1:C$1048576,3,0)</f>
        <v>#N/A</v>
      </c>
      <c r="T28" s="26" t="e">
        <f aca="false">S28*0.2</f>
        <v>#N/A</v>
      </c>
      <c r="U28" s="25"/>
      <c r="V28" s="26" t="n">
        <v>0</v>
      </c>
      <c r="W28" s="26" t="e">
        <f aca="false">+C28+G28+N28+P28+T28+V28</f>
        <v>#N/A</v>
      </c>
      <c r="X28" s="30"/>
      <c r="Y28" s="30" t="e">
        <f aca="false">+X28+W28</f>
        <v>#N/A</v>
      </c>
      <c r="Z28" s="30"/>
      <c r="AA28" s="30" t="e">
        <f aca="false">+Z28+Y28</f>
        <v>#N/A</v>
      </c>
      <c r="AB28" s="33"/>
      <c r="AC28" s="26"/>
      <c r="AD28" s="26"/>
      <c r="AE28" s="34" t="n">
        <v>0</v>
      </c>
      <c r="AF28" s="35" t="s">
        <v>59</v>
      </c>
      <c r="AG28" s="35" t="s">
        <v>37</v>
      </c>
    </row>
    <row r="29" customFormat="false" ht="13.8" hidden="false" customHeight="false" outlineLevel="0" collapsed="false">
      <c r="A29" s="24" t="s">
        <v>35</v>
      </c>
      <c r="B29" s="25" t="e">
        <f aca="false">VLOOKUP($A:$A,'[1]Summary Accessory Sales'!$A$1:$B$1048576,2,0)</f>
        <v>#N/A</v>
      </c>
      <c r="C29" s="26" t="e">
        <f aca="false">VLOOKUP($A:$A,'[1]Summary Accessory Sales'!A$1:C$1048576,3,0)</f>
        <v>#N/A</v>
      </c>
      <c r="D29" s="27" t="e">
        <f aca="false">B29/M29</f>
        <v>#N/A</v>
      </c>
      <c r="E29" s="27" t="e">
        <f aca="false">B29/M29</f>
        <v>#N/A</v>
      </c>
      <c r="F29" s="25" t="e">
        <f aca="false">VLOOKUP($A:$A,'[1]Summary Other sales'!A$1:B$1048576,2,0)</f>
        <v>#N/A</v>
      </c>
      <c r="G29" s="26" t="e">
        <f aca="false">VLOOKUP($A:$A,'[1]Summary Other sales'!A$1:C$1048576,3,0)</f>
        <v>#N/A</v>
      </c>
      <c r="H29" s="28" t="e">
        <f aca="false">20/26*(26-AE29)</f>
        <v>#N/A</v>
      </c>
      <c r="I29" s="25" t="e">
        <f aca="false">VLOOKUP($A:$A,'[1]Summary Contract Line Comm'!A$1:B$1048576,2,0)</f>
        <v>#N/A</v>
      </c>
      <c r="J29" s="26" t="e">
        <f aca="false">VLOOKUP($A:$A,'[1]Summary Contract Line Comm'!A$1:C$1048576,3,0)</f>
        <v>#N/A</v>
      </c>
      <c r="K29" s="25" t="n">
        <v>0</v>
      </c>
      <c r="L29" s="26" t="n">
        <v>0</v>
      </c>
      <c r="M29" s="29" t="e">
        <f aca="false">+K29+I29</f>
        <v>#N/A</v>
      </c>
      <c r="N29" s="30" t="e">
        <f aca="false">+L29+J29</f>
        <v>#N/A</v>
      </c>
      <c r="O29" s="25" t="n">
        <v>0</v>
      </c>
      <c r="P29" s="31" t="n">
        <f aca="false">O29*17.5</f>
        <v>0</v>
      </c>
      <c r="Q29" s="32" t="e">
        <f aca="false">O29/M29</f>
        <v>#N/A</v>
      </c>
      <c r="R29" s="25" t="n">
        <v>0</v>
      </c>
      <c r="S29" s="26" t="n">
        <v>0</v>
      </c>
      <c r="T29" s="26" t="n">
        <f aca="false">S29*0.2</f>
        <v>0</v>
      </c>
      <c r="U29" s="25"/>
      <c r="V29" s="26" t="e">
        <f aca="false">VLOOKUP($A:$A,[5]Summary!D$1:J$1048576,7,0)</f>
        <v>#N/A</v>
      </c>
      <c r="W29" s="26" t="e">
        <f aca="false">+C29+G29+N29+P29+T29+V29</f>
        <v>#N/A</v>
      </c>
      <c r="X29" s="30"/>
      <c r="Y29" s="30" t="e">
        <f aca="false">+X29+W29</f>
        <v>#N/A</v>
      </c>
      <c r="Z29" s="30"/>
      <c r="AA29" s="30" t="e">
        <f aca="false">+Z29+Y29</f>
        <v>#N/A</v>
      </c>
      <c r="AB29" s="33"/>
      <c r="AC29" s="26"/>
      <c r="AD29" s="26"/>
      <c r="AE29" s="34" t="e">
        <f aca="false">VLOOKUP($A:$A,'[2]SUMMARY BCEA LEAVE FEB'!B$1:C$1048576,2,0)</f>
        <v>#N/A</v>
      </c>
      <c r="AF29" s="39" t="s">
        <v>60</v>
      </c>
      <c r="AG29" s="39" t="s">
        <v>37</v>
      </c>
    </row>
    <row r="30" customFormat="false" ht="13.8" hidden="false" customHeight="false" outlineLevel="0" collapsed="false">
      <c r="A30" s="24" t="s">
        <v>35</v>
      </c>
      <c r="B30" s="25" t="e">
        <f aca="false">VLOOKUP($A:$A,'[1]Summary Accessory Sales'!$A$1:$B$1048576,2,0)</f>
        <v>#N/A</v>
      </c>
      <c r="C30" s="26" t="e">
        <f aca="false">VLOOKUP($A:$A,'[1]Summary Accessory Sales'!A$1:C$1048576,3,0)</f>
        <v>#N/A</v>
      </c>
      <c r="D30" s="27" t="e">
        <f aca="false">B30/M30</f>
        <v>#N/A</v>
      </c>
      <c r="E30" s="27" t="e">
        <f aca="false">B30/M30</f>
        <v>#N/A</v>
      </c>
      <c r="F30" s="25" t="e">
        <f aca="false">VLOOKUP($A:$A,'[1]Summary Other sales'!A$1:B$1048576,2,0)</f>
        <v>#N/A</v>
      </c>
      <c r="G30" s="26" t="e">
        <f aca="false">VLOOKUP($A:$A,'[1]Summary Other sales'!A$1:C$1048576,3,0)</f>
        <v>#N/A</v>
      </c>
      <c r="H30" s="28" t="n">
        <f aca="false">20/26*(26-AE30)</f>
        <v>20</v>
      </c>
      <c r="I30" s="25" t="e">
        <f aca="false">VLOOKUP($A:$A,'[1]Summary Contract Line Comm'!A$1:B$1048576,2,0)</f>
        <v>#N/A</v>
      </c>
      <c r="J30" s="26" t="e">
        <f aca="false">VLOOKUP($A:$A,'[1]Summary Contract Line Comm'!A$1:C$1048576,3,0)</f>
        <v>#N/A</v>
      </c>
      <c r="K30" s="25" t="n">
        <v>0</v>
      </c>
      <c r="L30" s="26" t="n">
        <v>0</v>
      </c>
      <c r="M30" s="29" t="e">
        <f aca="false">+K30+I30</f>
        <v>#N/A</v>
      </c>
      <c r="N30" s="30" t="e">
        <f aca="false">+L30+J30</f>
        <v>#N/A</v>
      </c>
      <c r="O30" s="25" t="e">
        <f aca="false">VLOOKUP($A:$A,[4]Summary!A$1:B$1048576,2,0)</f>
        <v>#N/A</v>
      </c>
      <c r="P30" s="31" t="e">
        <f aca="false">O30*17.5</f>
        <v>#N/A</v>
      </c>
      <c r="Q30" s="32" t="e">
        <f aca="false">O30/M30</f>
        <v>#N/A</v>
      </c>
      <c r="R30" s="25" t="e">
        <f aca="false">VLOOKUP($A:$A,'[3]Summary Migrations February'!A$1:B$1048576,2,0)</f>
        <v>#N/A</v>
      </c>
      <c r="S30" s="26" t="e">
        <f aca="false">VLOOKUP($A:$A,'[3]Summary Migrations February'!A$1:C$1048576,3,0)</f>
        <v>#N/A</v>
      </c>
      <c r="T30" s="26" t="e">
        <f aca="false">S30*0.2</f>
        <v>#N/A</v>
      </c>
      <c r="U30" s="25"/>
      <c r="V30" s="26" t="e">
        <f aca="false">VLOOKUP($A:$A,[5]Summary!D$1:J$1048576,7,0)</f>
        <v>#N/A</v>
      </c>
      <c r="W30" s="26" t="e">
        <f aca="false">+C30+G30+N30+P30+T30+V30</f>
        <v>#N/A</v>
      </c>
      <c r="X30" s="30"/>
      <c r="Y30" s="30" t="e">
        <f aca="false">+X30+W30</f>
        <v>#N/A</v>
      </c>
      <c r="Z30" s="30"/>
      <c r="AA30" s="30" t="e">
        <f aca="false">+Z30+Y30</f>
        <v>#N/A</v>
      </c>
      <c r="AB30" s="33"/>
      <c r="AC30" s="26"/>
      <c r="AD30" s="26"/>
      <c r="AE30" s="34" t="n">
        <v>0</v>
      </c>
      <c r="AF30" s="35" t="s">
        <v>61</v>
      </c>
      <c r="AG30" s="35" t="s">
        <v>37</v>
      </c>
    </row>
    <row r="31" customFormat="false" ht="13.8" hidden="false" customHeight="false" outlineLevel="0" collapsed="false">
      <c r="A31" s="24" t="s">
        <v>35</v>
      </c>
      <c r="B31" s="25" t="e">
        <f aca="false">VLOOKUP($A:$A,'[1]Summary Accessory Sales'!$A$1:$B$1048576,2,0)</f>
        <v>#N/A</v>
      </c>
      <c r="C31" s="26" t="e">
        <f aca="false">VLOOKUP($A:$A,'[1]Summary Accessory Sales'!A$1:C$1048576,3,0)</f>
        <v>#N/A</v>
      </c>
      <c r="D31" s="27" t="e">
        <f aca="false">B31/M31</f>
        <v>#N/A</v>
      </c>
      <c r="E31" s="27" t="e">
        <f aca="false">B31/M31</f>
        <v>#N/A</v>
      </c>
      <c r="F31" s="25" t="e">
        <f aca="false">VLOOKUP($A:$A,'[1]Summary Other sales'!A$1:B$1048576,2,0)</f>
        <v>#N/A</v>
      </c>
      <c r="G31" s="26" t="e">
        <f aca="false">VLOOKUP($A:$A,'[1]Summary Other sales'!A$1:C$1048576,3,0)</f>
        <v>#N/A</v>
      </c>
      <c r="H31" s="28" t="n">
        <f aca="false">20/26*(26-AE31)</f>
        <v>20</v>
      </c>
      <c r="I31" s="25" t="e">
        <f aca="false">VLOOKUP($A:$A,'[1]Summary Contract Line Comm'!A$1:B$1048576,2,0)</f>
        <v>#N/A</v>
      </c>
      <c r="J31" s="26" t="e">
        <f aca="false">VLOOKUP($A:$A,'[1]Summary Contract Line Comm'!A$1:C$1048576,3,0)</f>
        <v>#N/A</v>
      </c>
      <c r="K31" s="25" t="n">
        <v>0</v>
      </c>
      <c r="L31" s="26" t="n">
        <v>0</v>
      </c>
      <c r="M31" s="29" t="e">
        <f aca="false">+K31+I31</f>
        <v>#N/A</v>
      </c>
      <c r="N31" s="30" t="e">
        <f aca="false">+L31+J31</f>
        <v>#N/A</v>
      </c>
      <c r="O31" s="25" t="n">
        <v>0</v>
      </c>
      <c r="P31" s="31" t="n">
        <f aca="false">O31*17.5</f>
        <v>0</v>
      </c>
      <c r="Q31" s="32" t="e">
        <f aca="false">O31/M31</f>
        <v>#N/A</v>
      </c>
      <c r="R31" s="25" t="e">
        <f aca="false">VLOOKUP($A:$A,'[3]Summary Migrations February'!A$1:B$1048576,2,0)</f>
        <v>#N/A</v>
      </c>
      <c r="S31" s="26" t="e">
        <f aca="false">VLOOKUP($A:$A,'[3]Summary Migrations February'!A$1:C$1048576,3,0)</f>
        <v>#N/A</v>
      </c>
      <c r="T31" s="26" t="e">
        <f aca="false">S31*0.2</f>
        <v>#N/A</v>
      </c>
      <c r="U31" s="25"/>
      <c r="V31" s="26" t="e">
        <f aca="false">VLOOKUP($A:$A,[5]Summary!D$1:J$1048576,7,0)</f>
        <v>#N/A</v>
      </c>
      <c r="W31" s="26" t="e">
        <f aca="false">+C31+G31+N31+P31+T31+V31</f>
        <v>#N/A</v>
      </c>
      <c r="X31" s="30"/>
      <c r="Y31" s="26" t="e">
        <f aca="false">+X31+W31</f>
        <v>#N/A</v>
      </c>
      <c r="Z31" s="30"/>
      <c r="AA31" s="30" t="e">
        <f aca="false">+Z31+Y31</f>
        <v>#N/A</v>
      </c>
      <c r="AB31" s="33"/>
      <c r="AC31" s="26"/>
      <c r="AD31" s="26"/>
      <c r="AE31" s="34" t="n">
        <v>0</v>
      </c>
      <c r="AF31" s="35" t="s">
        <v>62</v>
      </c>
      <c r="AG31" s="35" t="s">
        <v>37</v>
      </c>
    </row>
    <row r="32" customFormat="false" ht="13.8" hidden="false" customHeight="false" outlineLevel="0" collapsed="false">
      <c r="A32" s="24" t="s">
        <v>35</v>
      </c>
      <c r="B32" s="25" t="e">
        <f aca="false">VLOOKUP($A:$A,'[1]Summary Accessory Sales'!$A$1:$B$1048576,2,0)</f>
        <v>#N/A</v>
      </c>
      <c r="C32" s="26" t="e">
        <f aca="false">VLOOKUP($A:$A,'[1]Summary Accessory Sales'!A$1:C$1048576,3,0)</f>
        <v>#N/A</v>
      </c>
      <c r="D32" s="27" t="e">
        <f aca="false">B32/M32</f>
        <v>#N/A</v>
      </c>
      <c r="E32" s="27" t="e">
        <f aca="false">B32/M32</f>
        <v>#N/A</v>
      </c>
      <c r="F32" s="25" t="e">
        <f aca="false">VLOOKUP($A:$A,'[1]Summary Other sales'!A$1:B$1048576,2,0)</f>
        <v>#N/A</v>
      </c>
      <c r="G32" s="26" t="e">
        <f aca="false">VLOOKUP($A:$A,'[1]Summary Other sales'!A$1:C$1048576,3,0)</f>
        <v>#N/A</v>
      </c>
      <c r="H32" s="28" t="e">
        <f aca="false">20/26*(26-AE32)</f>
        <v>#N/A</v>
      </c>
      <c r="I32" s="25" t="e">
        <f aca="false">VLOOKUP($A:$A,'[1]Summary Contract Line Comm'!A$1:B$1048576,2,0)</f>
        <v>#N/A</v>
      </c>
      <c r="J32" s="26" t="e">
        <f aca="false">VLOOKUP($A:$A,'[1]Summary Contract Line Comm'!A$1:C$1048576,3,0)</f>
        <v>#N/A</v>
      </c>
      <c r="K32" s="25" t="n">
        <v>0</v>
      </c>
      <c r="L32" s="26" t="n">
        <v>0</v>
      </c>
      <c r="M32" s="29" t="e">
        <f aca="false">+K32+I32</f>
        <v>#N/A</v>
      </c>
      <c r="N32" s="30" t="e">
        <f aca="false">+L32+J32</f>
        <v>#N/A</v>
      </c>
      <c r="O32" s="25" t="n">
        <v>0</v>
      </c>
      <c r="P32" s="31" t="n">
        <f aca="false">O32*17.5</f>
        <v>0</v>
      </c>
      <c r="Q32" s="32" t="e">
        <f aca="false">O32/M32</f>
        <v>#N/A</v>
      </c>
      <c r="R32" s="25" t="e">
        <f aca="false">VLOOKUP($A:$A,'[3]Summary Migrations February'!A$1:B$1048576,2,0)</f>
        <v>#N/A</v>
      </c>
      <c r="S32" s="26" t="e">
        <f aca="false">VLOOKUP($A:$A,'[3]Summary Migrations February'!A$1:C$1048576,3,0)</f>
        <v>#N/A</v>
      </c>
      <c r="T32" s="26" t="e">
        <f aca="false">S32*0.2</f>
        <v>#N/A</v>
      </c>
      <c r="U32" s="25"/>
      <c r="V32" s="26" t="e">
        <f aca="false">VLOOKUP($A:$A,[5]Summary!D$1:J$1048576,7,0)</f>
        <v>#N/A</v>
      </c>
      <c r="W32" s="26" t="e">
        <f aca="false">+C32+G32+N32+P32+T32+V32</f>
        <v>#N/A</v>
      </c>
      <c r="X32" s="30"/>
      <c r="Y32" s="30" t="e">
        <f aca="false">+X32+W32</f>
        <v>#N/A</v>
      </c>
      <c r="Z32" s="30"/>
      <c r="AA32" s="30" t="e">
        <f aca="false">+Z32+Y32</f>
        <v>#N/A</v>
      </c>
      <c r="AB32" s="33"/>
      <c r="AC32" s="26"/>
      <c r="AD32" s="26"/>
      <c r="AE32" s="34" t="e">
        <f aca="false">VLOOKUP($A:$A,'[2]SUMMARY BCEA LEAVE FEB'!B$1:C$1048576,2,0)</f>
        <v>#N/A</v>
      </c>
      <c r="AF32" s="39" t="s">
        <v>63</v>
      </c>
      <c r="AG32" s="39" t="s">
        <v>37</v>
      </c>
    </row>
    <row r="33" customFormat="false" ht="13.8" hidden="false" customHeight="false" outlineLevel="0" collapsed="false">
      <c r="A33" s="24" t="s">
        <v>35</v>
      </c>
      <c r="B33" s="25" t="e">
        <f aca="false">VLOOKUP($A:$A,'[1]Summary Accessory Sales'!$A$1:$B$1048576,2,0)</f>
        <v>#N/A</v>
      </c>
      <c r="C33" s="26" t="e">
        <f aca="false">VLOOKUP($A:$A,'[1]Summary Accessory Sales'!A$1:C$1048576,3,0)</f>
        <v>#N/A</v>
      </c>
      <c r="D33" s="27" t="e">
        <f aca="false">B33/M33</f>
        <v>#N/A</v>
      </c>
      <c r="E33" s="27" t="e">
        <f aca="false">B33/M33</f>
        <v>#N/A</v>
      </c>
      <c r="F33" s="25" t="e">
        <f aca="false">VLOOKUP($A:$A,'[1]Summary Other sales'!A$1:B$1048576,2,0)</f>
        <v>#N/A</v>
      </c>
      <c r="G33" s="26" t="e">
        <f aca="false">VLOOKUP($A:$A,'[1]Summary Other sales'!A$1:C$1048576,3,0)</f>
        <v>#N/A</v>
      </c>
      <c r="H33" s="28" t="e">
        <f aca="false">20/26*(26-AE33)</f>
        <v>#N/A</v>
      </c>
      <c r="I33" s="25" t="e">
        <f aca="false">VLOOKUP($A:$A,'[1]Summary Contract Line Comm'!A$1:B$1048576,2,0)</f>
        <v>#N/A</v>
      </c>
      <c r="J33" s="26" t="e">
        <f aca="false">VLOOKUP($A:$A,'[1]Summary Contract Line Comm'!A$1:C$1048576,3,0)</f>
        <v>#N/A</v>
      </c>
      <c r="K33" s="25" t="n">
        <v>0</v>
      </c>
      <c r="L33" s="26" t="n">
        <v>0</v>
      </c>
      <c r="M33" s="29" t="e">
        <f aca="false">+K33+I33</f>
        <v>#N/A</v>
      </c>
      <c r="N33" s="30" t="e">
        <f aca="false">+L33+J33</f>
        <v>#N/A</v>
      </c>
      <c r="O33" s="25" t="e">
        <f aca="false">VLOOKUP($A:$A,[4]Summary!A$1:B$1048576,2,0)</f>
        <v>#N/A</v>
      </c>
      <c r="P33" s="31" t="e">
        <f aca="false">O33*17.5</f>
        <v>#N/A</v>
      </c>
      <c r="Q33" s="32" t="e">
        <f aca="false">O33/M33</f>
        <v>#N/A</v>
      </c>
      <c r="R33" s="25" t="e">
        <f aca="false">VLOOKUP($A:$A,'[3]Summary Migrations February'!A$1:B$1048576,2,0)</f>
        <v>#N/A</v>
      </c>
      <c r="S33" s="26" t="e">
        <f aca="false">VLOOKUP($A:$A,'[3]Summary Migrations February'!A$1:C$1048576,3,0)</f>
        <v>#N/A</v>
      </c>
      <c r="T33" s="26" t="e">
        <f aca="false">S33*0.2</f>
        <v>#N/A</v>
      </c>
      <c r="U33" s="25"/>
      <c r="V33" s="26" t="n">
        <v>0</v>
      </c>
      <c r="W33" s="26" t="e">
        <f aca="false">+C33+G33+N33+P33+T33+V33</f>
        <v>#N/A</v>
      </c>
      <c r="X33" s="30"/>
      <c r="Y33" s="30" t="e">
        <f aca="false">+X33+W33</f>
        <v>#N/A</v>
      </c>
      <c r="Z33" s="30"/>
      <c r="AA33" s="30" t="e">
        <f aca="false">+Z33+Y33</f>
        <v>#N/A</v>
      </c>
      <c r="AB33" s="33"/>
      <c r="AC33" s="26"/>
      <c r="AD33" s="26"/>
      <c r="AE33" s="34" t="e">
        <f aca="false">VLOOKUP($A:$A,'[2]SUMMARY BCEA LEAVE FEB'!B$1:C$1048576,2,0)</f>
        <v>#N/A</v>
      </c>
      <c r="AF33" s="36" t="s">
        <v>39</v>
      </c>
      <c r="AG33" s="36" t="s">
        <v>37</v>
      </c>
    </row>
    <row r="34" customFormat="false" ht="13.8" hidden="false" customHeight="false" outlineLevel="0" collapsed="false">
      <c r="A34" s="24" t="s">
        <v>35</v>
      </c>
      <c r="B34" s="25" t="e">
        <f aca="false">VLOOKUP($A:$A,'[1]Summary Accessory Sales'!$A$1:$B$1048576,2,0)</f>
        <v>#N/A</v>
      </c>
      <c r="C34" s="26" t="e">
        <f aca="false">VLOOKUP($A:$A,'[1]Summary Accessory Sales'!A$1:C$1048576,3,0)</f>
        <v>#N/A</v>
      </c>
      <c r="D34" s="27" t="e">
        <f aca="false">B34/M34</f>
        <v>#N/A</v>
      </c>
      <c r="E34" s="27" t="e">
        <f aca="false">B34/M34</f>
        <v>#N/A</v>
      </c>
      <c r="F34" s="25" t="e">
        <f aca="false">VLOOKUP($A:$A,'[1]Summary Other sales'!A$1:B$1048576,2,0)</f>
        <v>#N/A</v>
      </c>
      <c r="G34" s="26" t="e">
        <f aca="false">VLOOKUP($A:$A,'[1]Summary Other sales'!A$1:C$1048576,3,0)</f>
        <v>#N/A</v>
      </c>
      <c r="H34" s="28" t="e">
        <f aca="false">20/26*(26-AE34)</f>
        <v>#N/A</v>
      </c>
      <c r="I34" s="25" t="e">
        <f aca="false">VLOOKUP($A:$A,'[1]Summary Contract Line Comm'!A$1:B$1048576,2,0)</f>
        <v>#N/A</v>
      </c>
      <c r="J34" s="26" t="e">
        <f aca="false">VLOOKUP($A:$A,'[1]Summary Contract Line Comm'!A$1:C$1048576,3,0)</f>
        <v>#N/A</v>
      </c>
      <c r="K34" s="25" t="n">
        <v>0</v>
      </c>
      <c r="L34" s="26" t="n">
        <v>0</v>
      </c>
      <c r="M34" s="29" t="e">
        <f aca="false">+K34+I34</f>
        <v>#N/A</v>
      </c>
      <c r="N34" s="30" t="e">
        <f aca="false">+L34+J34</f>
        <v>#N/A</v>
      </c>
      <c r="O34" s="25" t="n">
        <v>0</v>
      </c>
      <c r="P34" s="31" t="n">
        <f aca="false">O34*17.5</f>
        <v>0</v>
      </c>
      <c r="Q34" s="32" t="e">
        <f aca="false">O34/M34</f>
        <v>#N/A</v>
      </c>
      <c r="R34" s="25" t="e">
        <f aca="false">VLOOKUP($A:$A,'[3]Summary Migrations February'!A$1:B$1048576,2,0)</f>
        <v>#N/A</v>
      </c>
      <c r="S34" s="26" t="e">
        <f aca="false">VLOOKUP($A:$A,'[3]Summary Migrations February'!A$1:C$1048576,3,0)</f>
        <v>#N/A</v>
      </c>
      <c r="T34" s="26" t="e">
        <f aca="false">S34*0.2</f>
        <v>#N/A</v>
      </c>
      <c r="U34" s="25"/>
      <c r="V34" s="26" t="n">
        <v>0</v>
      </c>
      <c r="W34" s="26" t="e">
        <f aca="false">+C34+G34+N34+P34+T34+V34</f>
        <v>#N/A</v>
      </c>
      <c r="X34" s="30"/>
      <c r="Y34" s="30" t="e">
        <f aca="false">+X34+W34</f>
        <v>#N/A</v>
      </c>
      <c r="Z34" s="30"/>
      <c r="AA34" s="30" t="e">
        <f aca="false">+Z34+Y34</f>
        <v>#N/A</v>
      </c>
      <c r="AB34" s="33"/>
      <c r="AC34" s="26"/>
      <c r="AD34" s="26"/>
      <c r="AE34" s="34" t="e">
        <f aca="false">VLOOKUP($A:$A,'[2]SUMMARY BCEA LEAVE FEB'!B$1:C$1048576,2,0)</f>
        <v>#N/A</v>
      </c>
      <c r="AF34" s="39" t="s">
        <v>64</v>
      </c>
      <c r="AG34" s="35" t="s">
        <v>37</v>
      </c>
    </row>
    <row r="35" customFormat="false" ht="13.8" hidden="false" customHeight="false" outlineLevel="0" collapsed="false">
      <c r="A35" s="24" t="s">
        <v>35</v>
      </c>
      <c r="B35" s="25" t="e">
        <f aca="false">VLOOKUP($A:$A,'[1]Summary Accessory Sales'!$A$1:$B$1048576,2,0)</f>
        <v>#N/A</v>
      </c>
      <c r="C35" s="26" t="e">
        <f aca="false">VLOOKUP($A:$A,'[1]Summary Accessory Sales'!A$1:C$1048576,3,0)</f>
        <v>#N/A</v>
      </c>
      <c r="D35" s="27" t="e">
        <f aca="false">B35/M35</f>
        <v>#N/A</v>
      </c>
      <c r="E35" s="27" t="e">
        <f aca="false">B35/M35</f>
        <v>#N/A</v>
      </c>
      <c r="F35" s="25" t="e">
        <f aca="false">VLOOKUP($A:$A,'[1]Summary Other sales'!A$1:B$1048576,2,0)</f>
        <v>#N/A</v>
      </c>
      <c r="G35" s="26" t="e">
        <f aca="false">VLOOKUP($A:$A,'[1]Summary Other sales'!A$1:C$1048576,3,0)</f>
        <v>#N/A</v>
      </c>
      <c r="H35" s="28" t="n">
        <f aca="false">20/26*(26-AE35)</f>
        <v>20</v>
      </c>
      <c r="I35" s="25" t="e">
        <f aca="false">VLOOKUP($A:$A,'[1]Summary Contract Line Comm'!A$1:B$1048576,2,0)</f>
        <v>#N/A</v>
      </c>
      <c r="J35" s="26" t="e">
        <f aca="false">VLOOKUP($A:$A,'[1]Summary Contract Line Comm'!A$1:C$1048576,3,0)</f>
        <v>#N/A</v>
      </c>
      <c r="K35" s="25" t="n">
        <v>0</v>
      </c>
      <c r="L35" s="26" t="n">
        <v>0</v>
      </c>
      <c r="M35" s="29" t="e">
        <f aca="false">+K35+I35</f>
        <v>#N/A</v>
      </c>
      <c r="N35" s="30" t="e">
        <f aca="false">+L35+J35</f>
        <v>#N/A</v>
      </c>
      <c r="O35" s="25" t="n">
        <v>0</v>
      </c>
      <c r="P35" s="31" t="n">
        <f aca="false">O35*17.5</f>
        <v>0</v>
      </c>
      <c r="Q35" s="32" t="e">
        <f aca="false">O35/M35</f>
        <v>#N/A</v>
      </c>
      <c r="R35" s="25" t="e">
        <f aca="false">VLOOKUP($A:$A,'[3]Summary Migrations February'!A$1:B$1048576,2,0)</f>
        <v>#N/A</v>
      </c>
      <c r="S35" s="26" t="e">
        <f aca="false">VLOOKUP($A:$A,'[3]Summary Migrations February'!A$1:C$1048576,3,0)</f>
        <v>#N/A</v>
      </c>
      <c r="T35" s="26" t="e">
        <f aca="false">S35*0.2</f>
        <v>#N/A</v>
      </c>
      <c r="U35" s="25"/>
      <c r="V35" s="26" t="e">
        <f aca="false">VLOOKUP($A:$A,[5]Summary!D$1:J$1048576,7,0)</f>
        <v>#N/A</v>
      </c>
      <c r="W35" s="26" t="e">
        <f aca="false">+C35+G35+N35+P35+T35+V35</f>
        <v>#N/A</v>
      </c>
      <c r="X35" s="30"/>
      <c r="Y35" s="30" t="e">
        <f aca="false">+X35+W35</f>
        <v>#N/A</v>
      </c>
      <c r="Z35" s="30"/>
      <c r="AA35" s="30" t="e">
        <f aca="false">+Z35+Y35</f>
        <v>#N/A</v>
      </c>
      <c r="AB35" s="33"/>
      <c r="AC35" s="26"/>
      <c r="AD35" s="26"/>
      <c r="AE35" s="34" t="n">
        <v>0</v>
      </c>
      <c r="AF35" s="35" t="s">
        <v>65</v>
      </c>
      <c r="AG35" s="35" t="s">
        <v>37</v>
      </c>
    </row>
    <row r="36" customFormat="false" ht="13.8" hidden="false" customHeight="false" outlineLevel="0" collapsed="false">
      <c r="A36" s="24" t="s">
        <v>35</v>
      </c>
      <c r="B36" s="25" t="e">
        <f aca="false">VLOOKUP($A:$A,'[1]Summary Accessory Sales'!$A$1:$B$1048576,2,0)</f>
        <v>#N/A</v>
      </c>
      <c r="C36" s="26" t="e">
        <f aca="false">VLOOKUP($A:$A,'[1]Summary Accessory Sales'!A$1:C$1048576,3,0)</f>
        <v>#N/A</v>
      </c>
      <c r="D36" s="27" t="e">
        <f aca="false">B36/M36</f>
        <v>#N/A</v>
      </c>
      <c r="E36" s="27" t="e">
        <f aca="false">B36/M36</f>
        <v>#N/A</v>
      </c>
      <c r="F36" s="25" t="e">
        <f aca="false">VLOOKUP($A:$A,'[1]Summary Other sales'!A$1:B$1048576,2,0)</f>
        <v>#N/A</v>
      </c>
      <c r="G36" s="26" t="e">
        <f aca="false">VLOOKUP($A:$A,'[1]Summary Other sales'!A$1:C$1048576,3,0)</f>
        <v>#N/A</v>
      </c>
      <c r="H36" s="28" t="n">
        <f aca="false">20/26*(26-AE36)</f>
        <v>20</v>
      </c>
      <c r="I36" s="25" t="e">
        <f aca="false">VLOOKUP($A:$A,'[1]Summary Contract Line Comm'!A$1:B$1048576,2,0)</f>
        <v>#N/A</v>
      </c>
      <c r="J36" s="26" t="e">
        <f aca="false">VLOOKUP($A:$A,'[1]Summary Contract Line Comm'!A$1:C$1048576,3,0)</f>
        <v>#N/A</v>
      </c>
      <c r="K36" s="25" t="n">
        <v>0</v>
      </c>
      <c r="L36" s="26" t="n">
        <v>0</v>
      </c>
      <c r="M36" s="29" t="e">
        <f aca="false">+K36+I36</f>
        <v>#N/A</v>
      </c>
      <c r="N36" s="30" t="e">
        <f aca="false">+L36+J36</f>
        <v>#N/A</v>
      </c>
      <c r="O36" s="25" t="n">
        <v>0</v>
      </c>
      <c r="P36" s="31" t="n">
        <f aca="false">O36*17.5</f>
        <v>0</v>
      </c>
      <c r="Q36" s="32" t="e">
        <f aca="false">O36/M36</f>
        <v>#N/A</v>
      </c>
      <c r="R36" s="25" t="e">
        <f aca="false">VLOOKUP($A:$A,'[3]Summary Migrations February'!A$1:B$1048576,2,0)</f>
        <v>#N/A</v>
      </c>
      <c r="S36" s="26" t="e">
        <f aca="false">VLOOKUP($A:$A,'[3]Summary Migrations February'!A$1:C$1048576,3,0)</f>
        <v>#N/A</v>
      </c>
      <c r="T36" s="26" t="e">
        <f aca="false">S36*0.2</f>
        <v>#N/A</v>
      </c>
      <c r="U36" s="25"/>
      <c r="V36" s="26" t="e">
        <f aca="false">VLOOKUP($A:$A,[5]Summary!D$1:J$1048576,7,0)</f>
        <v>#N/A</v>
      </c>
      <c r="W36" s="26" t="e">
        <f aca="false">+C36+G36+N36+P36+T36+V36</f>
        <v>#N/A</v>
      </c>
      <c r="X36" s="30"/>
      <c r="Y36" s="30" t="e">
        <f aca="false">+X36+W36</f>
        <v>#N/A</v>
      </c>
      <c r="Z36" s="30"/>
      <c r="AA36" s="30" t="e">
        <f aca="false">+Z36+Y36</f>
        <v>#N/A</v>
      </c>
      <c r="AB36" s="33"/>
      <c r="AC36" s="26"/>
      <c r="AD36" s="26"/>
      <c r="AE36" s="34" t="n">
        <v>0</v>
      </c>
      <c r="AF36" s="35" t="s">
        <v>66</v>
      </c>
      <c r="AG36" s="35" t="s">
        <v>37</v>
      </c>
    </row>
    <row r="37" customFormat="false" ht="13.8" hidden="false" customHeight="false" outlineLevel="0" collapsed="false">
      <c r="A37" s="24" t="s">
        <v>35</v>
      </c>
      <c r="B37" s="25" t="e">
        <f aca="false">VLOOKUP($A:$A,'[1]Summary Accessory Sales'!$A$1:$B$1048576,2,0)</f>
        <v>#N/A</v>
      </c>
      <c r="C37" s="26" t="e">
        <f aca="false">VLOOKUP($A:$A,'[1]Summary Accessory Sales'!A$1:C$1048576,3,0)</f>
        <v>#N/A</v>
      </c>
      <c r="D37" s="27" t="e">
        <f aca="false">B37/M37</f>
        <v>#N/A</v>
      </c>
      <c r="E37" s="27" t="e">
        <f aca="false">B37/M37</f>
        <v>#N/A</v>
      </c>
      <c r="F37" s="25" t="e">
        <f aca="false">VLOOKUP($A:$A,'[1]Summary Other sales'!A$1:B$1048576,2,0)</f>
        <v>#N/A</v>
      </c>
      <c r="G37" s="26" t="e">
        <f aca="false">VLOOKUP($A:$A,'[1]Summary Other sales'!A$1:C$1048576,3,0)</f>
        <v>#N/A</v>
      </c>
      <c r="H37" s="28" t="n">
        <f aca="false">20/26*(26-AE37)</f>
        <v>20</v>
      </c>
      <c r="I37" s="25" t="e">
        <f aca="false">VLOOKUP($A:$A,'[1]Summary Contract Line Comm'!A$1:B$1048576,2,0)</f>
        <v>#N/A</v>
      </c>
      <c r="J37" s="26" t="e">
        <f aca="false">VLOOKUP($A:$A,'[1]Summary Contract Line Comm'!A$1:C$1048576,3,0)</f>
        <v>#N/A</v>
      </c>
      <c r="K37" s="25" t="n">
        <v>0</v>
      </c>
      <c r="L37" s="26" t="n">
        <v>0</v>
      </c>
      <c r="M37" s="29" t="e">
        <f aca="false">+K37+I37</f>
        <v>#N/A</v>
      </c>
      <c r="N37" s="30" t="e">
        <f aca="false">+L37+J37</f>
        <v>#N/A</v>
      </c>
      <c r="O37" s="25" t="n">
        <v>0</v>
      </c>
      <c r="P37" s="31" t="n">
        <f aca="false">O37*17.5</f>
        <v>0</v>
      </c>
      <c r="Q37" s="32" t="e">
        <f aca="false">O37/M37</f>
        <v>#N/A</v>
      </c>
      <c r="R37" s="25" t="n">
        <v>0</v>
      </c>
      <c r="S37" s="26" t="n">
        <v>0</v>
      </c>
      <c r="T37" s="26" t="n">
        <f aca="false">S37*0.2</f>
        <v>0</v>
      </c>
      <c r="U37" s="25"/>
      <c r="V37" s="26" t="e">
        <f aca="false">VLOOKUP($A:$A,[5]Summary!D$1:J$1048576,7,0)</f>
        <v>#N/A</v>
      </c>
      <c r="W37" s="26" t="e">
        <f aca="false">+C37+G37+N37+P37+T37+V37</f>
        <v>#N/A</v>
      </c>
      <c r="X37" s="30"/>
      <c r="Y37" s="30" t="e">
        <f aca="false">+X37+W37</f>
        <v>#N/A</v>
      </c>
      <c r="Z37" s="30"/>
      <c r="AA37" s="30" t="e">
        <f aca="false">+Z37+Y37</f>
        <v>#N/A</v>
      </c>
      <c r="AB37" s="33"/>
      <c r="AC37" s="26"/>
      <c r="AD37" s="26"/>
      <c r="AE37" s="34" t="n">
        <v>0</v>
      </c>
      <c r="AF37" s="35" t="s">
        <v>54</v>
      </c>
      <c r="AG37" s="39" t="s">
        <v>37</v>
      </c>
    </row>
    <row r="38" customFormat="false" ht="13.8" hidden="false" customHeight="false" outlineLevel="0" collapsed="false">
      <c r="A38" s="24" t="s">
        <v>35</v>
      </c>
      <c r="B38" s="25" t="e">
        <f aca="false">VLOOKUP($A:$A,'[1]Summary Accessory Sales'!$A$1:$B$1048576,2,0)</f>
        <v>#N/A</v>
      </c>
      <c r="C38" s="26" t="e">
        <f aca="false">VLOOKUP($A:$A,'[1]Summary Accessory Sales'!A$1:C$1048576,3,0)</f>
        <v>#N/A</v>
      </c>
      <c r="D38" s="27" t="e">
        <f aca="false">B38/M38</f>
        <v>#N/A</v>
      </c>
      <c r="E38" s="27" t="e">
        <f aca="false">B38/M38</f>
        <v>#N/A</v>
      </c>
      <c r="F38" s="25" t="e">
        <f aca="false">VLOOKUP($A:$A,'[1]Summary Other sales'!A$1:B$1048576,2,0)</f>
        <v>#N/A</v>
      </c>
      <c r="G38" s="26" t="e">
        <f aca="false">VLOOKUP($A:$A,'[1]Summary Other sales'!A$1:C$1048576,3,0)</f>
        <v>#N/A</v>
      </c>
      <c r="H38" s="28" t="e">
        <f aca="false">20/26*(26-AE38)</f>
        <v>#N/A</v>
      </c>
      <c r="I38" s="25" t="e">
        <f aca="false">VLOOKUP($A:$A,'[1]Summary Contract Line Comm'!A$1:B$1048576,2,0)</f>
        <v>#N/A</v>
      </c>
      <c r="J38" s="26" t="e">
        <f aca="false">VLOOKUP($A:$A,'[1]Summary Contract Line Comm'!A$1:C$1048576,3,0)</f>
        <v>#N/A</v>
      </c>
      <c r="K38" s="25" t="n">
        <v>0</v>
      </c>
      <c r="L38" s="26" t="n">
        <v>0</v>
      </c>
      <c r="M38" s="29" t="e">
        <f aca="false">+K38+I38</f>
        <v>#N/A</v>
      </c>
      <c r="N38" s="30" t="e">
        <f aca="false">+L38+J38</f>
        <v>#N/A</v>
      </c>
      <c r="O38" s="25" t="n">
        <v>0</v>
      </c>
      <c r="P38" s="31" t="n">
        <f aca="false">O38*17.5</f>
        <v>0</v>
      </c>
      <c r="Q38" s="32" t="e">
        <f aca="false">O38/M38</f>
        <v>#N/A</v>
      </c>
      <c r="R38" s="25" t="e">
        <f aca="false">VLOOKUP($A:$A,'[3]Summary Migrations February'!A$1:B$1048576,2,0)</f>
        <v>#N/A</v>
      </c>
      <c r="S38" s="26" t="e">
        <f aca="false">VLOOKUP($A:$A,'[3]Summary Migrations February'!A$1:C$1048576,3,0)</f>
        <v>#N/A</v>
      </c>
      <c r="T38" s="26" t="e">
        <f aca="false">S38*0.2</f>
        <v>#N/A</v>
      </c>
      <c r="U38" s="25"/>
      <c r="V38" s="26" t="e">
        <f aca="false">VLOOKUP($A:$A,[5]Summary!D$1:J$1048576,7,0)</f>
        <v>#N/A</v>
      </c>
      <c r="W38" s="26" t="e">
        <f aca="false">+C38+G38+N38+P38+T38+V38</f>
        <v>#N/A</v>
      </c>
      <c r="X38" s="30"/>
      <c r="Y38" s="30" t="e">
        <f aca="false">+X38+W38</f>
        <v>#N/A</v>
      </c>
      <c r="Z38" s="30"/>
      <c r="AA38" s="30" t="e">
        <f aca="false">+Z38+Y38</f>
        <v>#N/A</v>
      </c>
      <c r="AB38" s="33"/>
      <c r="AC38" s="26"/>
      <c r="AD38" s="26"/>
      <c r="AE38" s="34" t="e">
        <f aca="false">VLOOKUP($A:$A,'[2]SUMMARY BCEA LEAVE FEB'!B$1:C$1048576,2,0)</f>
        <v>#N/A</v>
      </c>
      <c r="AF38" s="35" t="s">
        <v>67</v>
      </c>
      <c r="AG38" s="35" t="s">
        <v>37</v>
      </c>
    </row>
    <row r="39" customFormat="false" ht="13.8" hidden="false" customHeight="false" outlineLevel="0" collapsed="false">
      <c r="A39" s="24" t="s">
        <v>35</v>
      </c>
      <c r="B39" s="25" t="e">
        <f aca="false">VLOOKUP($A:$A,'[1]Summary Accessory Sales'!$A$1:$B$1048576,2,0)</f>
        <v>#N/A</v>
      </c>
      <c r="C39" s="26" t="e">
        <f aca="false">VLOOKUP($A:$A,'[1]Summary Accessory Sales'!A$1:C$1048576,3,0)</f>
        <v>#N/A</v>
      </c>
      <c r="D39" s="27" t="e">
        <f aca="false">B39/M39</f>
        <v>#N/A</v>
      </c>
      <c r="E39" s="27" t="e">
        <f aca="false">B39/M39</f>
        <v>#N/A</v>
      </c>
      <c r="F39" s="25" t="e">
        <f aca="false">VLOOKUP($A:$A,'[1]Summary Other sales'!A$1:B$1048576,2,0)</f>
        <v>#N/A</v>
      </c>
      <c r="G39" s="26" t="e">
        <f aca="false">VLOOKUP($A:$A,'[1]Summary Other sales'!A$1:C$1048576,3,0)</f>
        <v>#N/A</v>
      </c>
      <c r="H39" s="28" t="e">
        <f aca="false">20/26*(26-AE39)</f>
        <v>#N/A</v>
      </c>
      <c r="I39" s="25" t="e">
        <f aca="false">VLOOKUP($A:$A,'[1]Summary Contract Line Comm'!A$1:B$1048576,2,0)</f>
        <v>#N/A</v>
      </c>
      <c r="J39" s="26" t="e">
        <f aca="false">VLOOKUP($A:$A,'[1]Summary Contract Line Comm'!A$1:C$1048576,3,0)</f>
        <v>#N/A</v>
      </c>
      <c r="K39" s="25" t="n">
        <v>0</v>
      </c>
      <c r="L39" s="26" t="n">
        <v>0</v>
      </c>
      <c r="M39" s="29" t="e">
        <f aca="false">+K39+I39</f>
        <v>#N/A</v>
      </c>
      <c r="N39" s="30" t="e">
        <f aca="false">+L39+J39</f>
        <v>#N/A</v>
      </c>
      <c r="O39" s="25" t="e">
        <f aca="false">VLOOKUP($A:$A,[4]Summary!A$1:B$1048576,2,0)</f>
        <v>#N/A</v>
      </c>
      <c r="P39" s="31" t="e">
        <f aca="false">O39*17.5</f>
        <v>#N/A</v>
      </c>
      <c r="Q39" s="32" t="e">
        <f aca="false">O39/M39</f>
        <v>#N/A</v>
      </c>
      <c r="R39" s="25" t="e">
        <f aca="false">VLOOKUP($A:$A,'[3]Summary Migrations February'!A$1:B$1048576,2,0)</f>
        <v>#N/A</v>
      </c>
      <c r="S39" s="26" t="e">
        <f aca="false">VLOOKUP($A:$A,'[3]Summary Migrations February'!A$1:C$1048576,3,0)</f>
        <v>#N/A</v>
      </c>
      <c r="T39" s="26" t="e">
        <f aca="false">S39*0.2</f>
        <v>#N/A</v>
      </c>
      <c r="U39" s="25"/>
      <c r="V39" s="26" t="e">
        <f aca="false">VLOOKUP($A:$A,[5]Summary!D$1:J$1048576,7,0)</f>
        <v>#N/A</v>
      </c>
      <c r="W39" s="26" t="e">
        <f aca="false">+C39+G39+N39+P39+T39+V39</f>
        <v>#N/A</v>
      </c>
      <c r="X39" s="30"/>
      <c r="Y39" s="30" t="e">
        <f aca="false">+X39+W39</f>
        <v>#N/A</v>
      </c>
      <c r="Z39" s="30"/>
      <c r="AA39" s="30" t="e">
        <f aca="false">+Z39+Y39</f>
        <v>#N/A</v>
      </c>
      <c r="AB39" s="33"/>
      <c r="AC39" s="26"/>
      <c r="AD39" s="26"/>
      <c r="AE39" s="34" t="e">
        <f aca="false">VLOOKUP($A:$A,'[2]SUMMARY BCEA LEAVE FEB'!B$1:C$1048576,2,0)</f>
        <v>#N/A</v>
      </c>
      <c r="AF39" s="35" t="s">
        <v>68</v>
      </c>
      <c r="AG39" s="35" t="s">
        <v>37</v>
      </c>
    </row>
    <row r="40" customFormat="false" ht="13.8" hidden="false" customHeight="false" outlineLevel="0" collapsed="false">
      <c r="A40" s="24" t="s">
        <v>35</v>
      </c>
      <c r="B40" s="25" t="e">
        <f aca="false">VLOOKUP($A:$A,'[1]Summary Accessory Sales'!$A$1:$B$1048576,2,0)</f>
        <v>#N/A</v>
      </c>
      <c r="C40" s="26" t="e">
        <f aca="false">VLOOKUP($A:$A,'[1]Summary Accessory Sales'!A$1:C$1048576,3,0)</f>
        <v>#N/A</v>
      </c>
      <c r="D40" s="27" t="e">
        <f aca="false">B40/M40</f>
        <v>#N/A</v>
      </c>
      <c r="E40" s="27" t="e">
        <f aca="false">B40/M40</f>
        <v>#N/A</v>
      </c>
      <c r="F40" s="25" t="e">
        <f aca="false">VLOOKUP($A:$A,'[1]Summary Other sales'!A$1:B$1048576,2,0)</f>
        <v>#N/A</v>
      </c>
      <c r="G40" s="26" t="e">
        <f aca="false">VLOOKUP($A:$A,'[1]Summary Other sales'!A$1:C$1048576,3,0)</f>
        <v>#N/A</v>
      </c>
      <c r="H40" s="28" t="e">
        <f aca="false">20/26*(26-AE40)</f>
        <v>#N/A</v>
      </c>
      <c r="I40" s="25" t="e">
        <f aca="false">VLOOKUP($A:$A,'[1]Summary Contract Line Comm'!A$1:B$1048576,2,0)</f>
        <v>#N/A</v>
      </c>
      <c r="J40" s="26" t="e">
        <f aca="false">VLOOKUP($A:$A,'[1]Summary Contract Line Comm'!A$1:C$1048576,3,0)</f>
        <v>#N/A</v>
      </c>
      <c r="K40" s="25" t="n">
        <v>0</v>
      </c>
      <c r="L40" s="26" t="n">
        <v>0</v>
      </c>
      <c r="M40" s="29" t="e">
        <f aca="false">+K40+I40</f>
        <v>#N/A</v>
      </c>
      <c r="N40" s="30" t="e">
        <f aca="false">+L40+J40</f>
        <v>#N/A</v>
      </c>
      <c r="O40" s="25" t="n">
        <v>0</v>
      </c>
      <c r="P40" s="31" t="n">
        <f aca="false">O40*17.5</f>
        <v>0</v>
      </c>
      <c r="Q40" s="32" t="e">
        <f aca="false">O40/M40</f>
        <v>#N/A</v>
      </c>
      <c r="R40" s="25" t="e">
        <f aca="false">VLOOKUP($A:$A,'[3]Summary Migrations February'!A$1:B$1048576,2,0)</f>
        <v>#N/A</v>
      </c>
      <c r="S40" s="26" t="e">
        <f aca="false">VLOOKUP($A:$A,'[3]Summary Migrations February'!A$1:C$1048576,3,0)</f>
        <v>#N/A</v>
      </c>
      <c r="T40" s="26" t="e">
        <f aca="false">S40*0.2</f>
        <v>#N/A</v>
      </c>
      <c r="U40" s="25"/>
      <c r="V40" s="26" t="n">
        <v>0</v>
      </c>
      <c r="W40" s="26" t="e">
        <f aca="false">+C40+G40+N40+P40+T40+V40</f>
        <v>#N/A</v>
      </c>
      <c r="X40" s="30"/>
      <c r="Y40" s="30" t="e">
        <f aca="false">+X40+W40</f>
        <v>#N/A</v>
      </c>
      <c r="Z40" s="30"/>
      <c r="AA40" s="30" t="e">
        <f aca="false">+Z40+Y40</f>
        <v>#N/A</v>
      </c>
      <c r="AB40" s="33"/>
      <c r="AC40" s="26"/>
      <c r="AD40" s="26"/>
      <c r="AE40" s="34" t="e">
        <f aca="false">VLOOKUP($A:$A,'[2]SUMMARY BCEA LEAVE FEB'!B$1:C$1048576,2,0)</f>
        <v>#N/A</v>
      </c>
      <c r="AF40" s="35" t="s">
        <v>54</v>
      </c>
      <c r="AG40" s="35" t="s">
        <v>37</v>
      </c>
    </row>
    <row r="41" customFormat="false" ht="13.8" hidden="false" customHeight="false" outlineLevel="0" collapsed="false">
      <c r="A41" s="24" t="s">
        <v>35</v>
      </c>
      <c r="B41" s="25" t="e">
        <f aca="false">VLOOKUP($A:$A,'[1]Summary Accessory Sales'!$A$1:$B$1048576,2,0)</f>
        <v>#N/A</v>
      </c>
      <c r="C41" s="26" t="e">
        <f aca="false">VLOOKUP($A:$A,'[1]Summary Accessory Sales'!A$1:C$1048576,3,0)</f>
        <v>#N/A</v>
      </c>
      <c r="D41" s="27" t="e">
        <f aca="false">B41/M41</f>
        <v>#N/A</v>
      </c>
      <c r="E41" s="27" t="e">
        <f aca="false">B41/M41</f>
        <v>#N/A</v>
      </c>
      <c r="F41" s="25" t="e">
        <f aca="false">VLOOKUP($A:$A,'[1]Summary Other sales'!A$1:B$1048576,2,0)</f>
        <v>#N/A</v>
      </c>
      <c r="G41" s="26" t="e">
        <f aca="false">VLOOKUP($A:$A,'[1]Summary Other sales'!A$1:C$1048576,3,0)</f>
        <v>#N/A</v>
      </c>
      <c r="H41" s="28" t="e">
        <f aca="false">20/26*(26-AE41)</f>
        <v>#N/A</v>
      </c>
      <c r="I41" s="25" t="e">
        <f aca="false">VLOOKUP($A:$A,'[1]Summary Contract Line Comm'!A$1:B$1048576,2,0)</f>
        <v>#N/A</v>
      </c>
      <c r="J41" s="26" t="e">
        <f aca="false">VLOOKUP($A:$A,'[1]Summary Contract Line Comm'!A$1:C$1048576,3,0)</f>
        <v>#N/A</v>
      </c>
      <c r="K41" s="25" t="n">
        <v>0</v>
      </c>
      <c r="L41" s="26" t="n">
        <v>0</v>
      </c>
      <c r="M41" s="29" t="e">
        <f aca="false">+K41+I41</f>
        <v>#N/A</v>
      </c>
      <c r="N41" s="30" t="e">
        <f aca="false">+L41+J41</f>
        <v>#N/A</v>
      </c>
      <c r="O41" s="25" t="e">
        <f aca="false">VLOOKUP($A:$A,[4]Summary!A$1:B$1048576,2,0)</f>
        <v>#N/A</v>
      </c>
      <c r="P41" s="31" t="e">
        <f aca="false">O41*17.5</f>
        <v>#N/A</v>
      </c>
      <c r="Q41" s="32" t="e">
        <f aca="false">O41/M41</f>
        <v>#N/A</v>
      </c>
      <c r="R41" s="25" t="e">
        <f aca="false">VLOOKUP($A:$A,'[3]Summary Migrations February'!A$1:B$1048576,2,0)</f>
        <v>#N/A</v>
      </c>
      <c r="S41" s="26" t="e">
        <f aca="false">VLOOKUP($A:$A,'[3]Summary Migrations February'!A$1:C$1048576,3,0)</f>
        <v>#N/A</v>
      </c>
      <c r="T41" s="26" t="e">
        <f aca="false">S41*0.2</f>
        <v>#N/A</v>
      </c>
      <c r="U41" s="25"/>
      <c r="V41" s="26" t="n">
        <v>0</v>
      </c>
      <c r="W41" s="26" t="e">
        <f aca="false">+C41+G41+N41+P41+T41+V41</f>
        <v>#N/A</v>
      </c>
      <c r="X41" s="30"/>
      <c r="Y41" s="30" t="e">
        <f aca="false">+X41+W41</f>
        <v>#N/A</v>
      </c>
      <c r="Z41" s="30"/>
      <c r="AA41" s="30" t="e">
        <f aca="false">+Z41+Y41</f>
        <v>#N/A</v>
      </c>
      <c r="AB41" s="33"/>
      <c r="AC41" s="26"/>
      <c r="AD41" s="26"/>
      <c r="AE41" s="34" t="e">
        <f aca="false">VLOOKUP($A:$A,'[2]SUMMARY BCEA LEAVE FEB'!B$1:C$1048576,2,0)</f>
        <v>#N/A</v>
      </c>
      <c r="AF41" s="35" t="s">
        <v>54</v>
      </c>
      <c r="AG41" s="35" t="s">
        <v>37</v>
      </c>
    </row>
    <row r="42" customFormat="false" ht="13.8" hidden="false" customHeight="false" outlineLevel="0" collapsed="false">
      <c r="A42" s="24" t="s">
        <v>35</v>
      </c>
      <c r="B42" s="25" t="e">
        <f aca="false">VLOOKUP($A:$A,'[1]Summary Accessory Sales'!$A$1:$B$1048576,2,0)</f>
        <v>#N/A</v>
      </c>
      <c r="C42" s="26" t="e">
        <f aca="false">VLOOKUP($A:$A,'[1]Summary Accessory Sales'!A$1:C$1048576,3,0)</f>
        <v>#N/A</v>
      </c>
      <c r="D42" s="27" t="e">
        <f aca="false">B42/M42</f>
        <v>#N/A</v>
      </c>
      <c r="E42" s="27" t="e">
        <f aca="false">B42/M42</f>
        <v>#N/A</v>
      </c>
      <c r="F42" s="25" t="e">
        <f aca="false">VLOOKUP($A:$A,'[1]Summary Other sales'!A$1:B$1048576,2,0)</f>
        <v>#N/A</v>
      </c>
      <c r="G42" s="26" t="e">
        <f aca="false">VLOOKUP($A:$A,'[1]Summary Other sales'!A$1:C$1048576,3,0)</f>
        <v>#N/A</v>
      </c>
      <c r="H42" s="28" t="e">
        <f aca="false">20/26*(26-AE42)</f>
        <v>#N/A</v>
      </c>
      <c r="I42" s="25" t="e">
        <f aca="false">VLOOKUP($A:$A,'[1]Summary Contract Line Comm'!A$1:B$1048576,2,0)</f>
        <v>#N/A</v>
      </c>
      <c r="J42" s="26" t="e">
        <f aca="false">VLOOKUP($A:$A,'[1]Summary Contract Line Comm'!A$1:C$1048576,3,0)</f>
        <v>#N/A</v>
      </c>
      <c r="K42" s="25" t="n">
        <v>0</v>
      </c>
      <c r="L42" s="26" t="n">
        <v>0</v>
      </c>
      <c r="M42" s="29" t="e">
        <f aca="false">+K42+I42</f>
        <v>#N/A</v>
      </c>
      <c r="N42" s="30" t="e">
        <f aca="false">+L42+J42</f>
        <v>#N/A</v>
      </c>
      <c r="O42" s="25" t="e">
        <f aca="false">VLOOKUP($A:$A,[4]Summary!A$1:B$1048576,2,0)</f>
        <v>#N/A</v>
      </c>
      <c r="P42" s="31" t="e">
        <f aca="false">O42*17.5</f>
        <v>#N/A</v>
      </c>
      <c r="Q42" s="32" t="e">
        <f aca="false">O42/M42</f>
        <v>#N/A</v>
      </c>
      <c r="R42" s="25" t="e">
        <f aca="false">VLOOKUP($A:$A,'[3]Summary Migrations February'!A$1:B$1048576,2,0)</f>
        <v>#N/A</v>
      </c>
      <c r="S42" s="26" t="e">
        <f aca="false">VLOOKUP($A:$A,'[3]Summary Migrations February'!A$1:C$1048576,3,0)</f>
        <v>#N/A</v>
      </c>
      <c r="T42" s="26" t="e">
        <f aca="false">S42*0.2</f>
        <v>#N/A</v>
      </c>
      <c r="U42" s="25"/>
      <c r="V42" s="26" t="e">
        <f aca="false">VLOOKUP($A:$A,[5]Summary!D$1:J$1048576,7,0)</f>
        <v>#N/A</v>
      </c>
      <c r="W42" s="26" t="e">
        <f aca="false">+C42+G42+N42+P42+T42+V42</f>
        <v>#N/A</v>
      </c>
      <c r="X42" s="30"/>
      <c r="Y42" s="30" t="e">
        <f aca="false">+X42+W42</f>
        <v>#N/A</v>
      </c>
      <c r="Z42" s="30"/>
      <c r="AA42" s="30" t="e">
        <f aca="false">+Z42+Y42</f>
        <v>#N/A</v>
      </c>
      <c r="AB42" s="33"/>
      <c r="AC42" s="26"/>
      <c r="AD42" s="26"/>
      <c r="AE42" s="34" t="e">
        <f aca="false">VLOOKUP($A:$A,'[2]SUMMARY BCEA LEAVE FEB'!B$1:C$1048576,2,0)</f>
        <v>#N/A</v>
      </c>
      <c r="AF42" s="35" t="s">
        <v>69</v>
      </c>
      <c r="AG42" s="35" t="s">
        <v>37</v>
      </c>
    </row>
    <row r="43" customFormat="false" ht="13.8" hidden="false" customHeight="false" outlineLevel="0" collapsed="false">
      <c r="A43" s="24" t="s">
        <v>35</v>
      </c>
      <c r="B43" s="25" t="e">
        <f aca="false">VLOOKUP($A:$A,'[1]Summary Accessory Sales'!$A$1:$B$1048576,2,0)</f>
        <v>#N/A</v>
      </c>
      <c r="C43" s="26" t="e">
        <f aca="false">VLOOKUP($A:$A,'[1]Summary Accessory Sales'!A$1:C$1048576,3,0)</f>
        <v>#N/A</v>
      </c>
      <c r="D43" s="27" t="e">
        <f aca="false">B43/M43</f>
        <v>#N/A</v>
      </c>
      <c r="E43" s="27" t="e">
        <f aca="false">B43/M43</f>
        <v>#N/A</v>
      </c>
      <c r="F43" s="25" t="e">
        <f aca="false">VLOOKUP($A:$A,'[1]Summary Other sales'!A$1:B$1048576,2,0)</f>
        <v>#N/A</v>
      </c>
      <c r="G43" s="26" t="e">
        <f aca="false">VLOOKUP($A:$A,'[1]Summary Other sales'!A$1:C$1048576,3,0)</f>
        <v>#N/A</v>
      </c>
      <c r="H43" s="28" t="e">
        <f aca="false">20/26*(26-AE43)</f>
        <v>#N/A</v>
      </c>
      <c r="I43" s="25" t="e">
        <f aca="false">VLOOKUP($A:$A,'[1]Summary Contract Line Comm'!A$1:B$1048576,2,0)</f>
        <v>#N/A</v>
      </c>
      <c r="J43" s="26" t="e">
        <f aca="false">VLOOKUP($A:$A,'[1]Summary Contract Line Comm'!A$1:C$1048576,3,0)</f>
        <v>#N/A</v>
      </c>
      <c r="K43" s="25" t="n">
        <v>0</v>
      </c>
      <c r="L43" s="26" t="n">
        <v>0</v>
      </c>
      <c r="M43" s="29" t="e">
        <f aca="false">+K43+I43</f>
        <v>#N/A</v>
      </c>
      <c r="N43" s="30" t="e">
        <f aca="false">+L43+J43</f>
        <v>#N/A</v>
      </c>
      <c r="O43" s="25" t="e">
        <f aca="false">VLOOKUP($A:$A,[4]Summary!A$1:B$1048576,2,0)</f>
        <v>#N/A</v>
      </c>
      <c r="P43" s="31" t="e">
        <f aca="false">O43*17.5</f>
        <v>#N/A</v>
      </c>
      <c r="Q43" s="32" t="e">
        <f aca="false">O43/M43</f>
        <v>#N/A</v>
      </c>
      <c r="R43" s="25" t="e">
        <f aca="false">VLOOKUP($A:$A,'[3]Summary Migrations February'!A$1:B$1048576,2,0)</f>
        <v>#N/A</v>
      </c>
      <c r="S43" s="26" t="e">
        <f aca="false">VLOOKUP($A:$A,'[3]Summary Migrations February'!A$1:C$1048576,3,0)</f>
        <v>#N/A</v>
      </c>
      <c r="T43" s="26" t="e">
        <f aca="false">S43*0.2</f>
        <v>#N/A</v>
      </c>
      <c r="U43" s="25"/>
      <c r="V43" s="26" t="n">
        <v>0</v>
      </c>
      <c r="W43" s="26" t="e">
        <f aca="false">+C43+G43+N43+P43+T43+V43</f>
        <v>#N/A</v>
      </c>
      <c r="X43" s="30"/>
      <c r="Y43" s="30" t="e">
        <f aca="false">+X43+W43</f>
        <v>#N/A</v>
      </c>
      <c r="Z43" s="30"/>
      <c r="AA43" s="30" t="e">
        <f aca="false">+Z43+Y43</f>
        <v>#N/A</v>
      </c>
      <c r="AB43" s="33"/>
      <c r="AC43" s="26"/>
      <c r="AD43" s="26"/>
      <c r="AE43" s="34" t="e">
        <f aca="false">VLOOKUP($A:$A,'[2]SUMMARY BCEA LEAVE FEB'!B$1:C$1048576,2,0)</f>
        <v>#N/A</v>
      </c>
      <c r="AF43" s="35" t="s">
        <v>54</v>
      </c>
      <c r="AG43" s="35" t="s">
        <v>37</v>
      </c>
    </row>
    <row r="44" customFormat="false" ht="13.8" hidden="false" customHeight="false" outlineLevel="0" collapsed="false">
      <c r="A44" s="24" t="s">
        <v>35</v>
      </c>
      <c r="B44" s="25" t="e">
        <f aca="false">VLOOKUP($A:$A,'[1]Summary Accessory Sales'!$A$1:$B$1048576,2,0)</f>
        <v>#N/A</v>
      </c>
      <c r="C44" s="26" t="e">
        <f aca="false">VLOOKUP($A:$A,'[1]Summary Accessory Sales'!A$1:C$1048576,3,0)</f>
        <v>#N/A</v>
      </c>
      <c r="D44" s="27" t="e">
        <f aca="false">B44/M44</f>
        <v>#N/A</v>
      </c>
      <c r="E44" s="27" t="e">
        <f aca="false">B44/M44</f>
        <v>#N/A</v>
      </c>
      <c r="F44" s="25" t="e">
        <f aca="false">VLOOKUP($A:$A,'[1]Summary Other sales'!A$1:B$1048576,2,0)</f>
        <v>#N/A</v>
      </c>
      <c r="G44" s="26" t="e">
        <f aca="false">VLOOKUP($A:$A,'[1]Summary Other sales'!A$1:C$1048576,3,0)</f>
        <v>#N/A</v>
      </c>
      <c r="H44" s="28" t="n">
        <f aca="false">20/26*(26-AE44)</f>
        <v>20</v>
      </c>
      <c r="I44" s="25" t="e">
        <f aca="false">VLOOKUP($A:$A,'[1]Summary Contract Line Comm'!A$1:B$1048576,2,0)</f>
        <v>#N/A</v>
      </c>
      <c r="J44" s="26" t="e">
        <f aca="false">VLOOKUP($A:$A,'[1]Summary Contract Line Comm'!A$1:C$1048576,3,0)</f>
        <v>#N/A</v>
      </c>
      <c r="K44" s="25" t="n">
        <v>0</v>
      </c>
      <c r="L44" s="26" t="n">
        <v>0</v>
      </c>
      <c r="M44" s="29" t="e">
        <f aca="false">+K44+I44</f>
        <v>#N/A</v>
      </c>
      <c r="N44" s="30" t="e">
        <f aca="false">+L44+J44</f>
        <v>#N/A</v>
      </c>
      <c r="O44" s="25" t="e">
        <f aca="false">VLOOKUP($A:$A,[4]Summary!A$1:B$1048576,2,0)</f>
        <v>#N/A</v>
      </c>
      <c r="P44" s="31" t="e">
        <f aca="false">O44*17.5</f>
        <v>#N/A</v>
      </c>
      <c r="Q44" s="32" t="e">
        <f aca="false">O44/M44</f>
        <v>#N/A</v>
      </c>
      <c r="R44" s="25" t="e">
        <f aca="false">VLOOKUP($A:$A,'[3]Summary Migrations February'!A$1:B$1048576,2,0)</f>
        <v>#N/A</v>
      </c>
      <c r="S44" s="26" t="e">
        <f aca="false">VLOOKUP($A:$A,'[3]Summary Migrations February'!A$1:C$1048576,3,0)</f>
        <v>#N/A</v>
      </c>
      <c r="T44" s="26" t="e">
        <f aca="false">S44*0.2</f>
        <v>#N/A</v>
      </c>
      <c r="U44" s="25"/>
      <c r="V44" s="26" t="e">
        <f aca="false">VLOOKUP($A:$A,[5]Summary!D$1:J$1048576,7,0)</f>
        <v>#N/A</v>
      </c>
      <c r="W44" s="26" t="e">
        <f aca="false">+C44+G44+N44+P44+T44+V44</f>
        <v>#N/A</v>
      </c>
      <c r="X44" s="30"/>
      <c r="Y44" s="30" t="e">
        <f aca="false">+X44+W44</f>
        <v>#N/A</v>
      </c>
      <c r="Z44" s="30"/>
      <c r="AA44" s="30" t="e">
        <f aca="false">+Z44+Y44</f>
        <v>#N/A</v>
      </c>
      <c r="AB44" s="33"/>
      <c r="AC44" s="26"/>
      <c r="AD44" s="26"/>
      <c r="AE44" s="34" t="n">
        <v>0</v>
      </c>
      <c r="AF44" s="35" t="s">
        <v>54</v>
      </c>
      <c r="AG44" s="35" t="s">
        <v>37</v>
      </c>
    </row>
    <row r="45" customFormat="false" ht="13.8" hidden="false" customHeight="false" outlineLevel="0" collapsed="false">
      <c r="A45" s="24" t="s">
        <v>35</v>
      </c>
      <c r="B45" s="25" t="e">
        <f aca="false">VLOOKUP($A:$A,'[1]Summary Accessory Sales'!$A$1:$B$1048576,2,0)</f>
        <v>#N/A</v>
      </c>
      <c r="C45" s="26" t="e">
        <f aca="false">VLOOKUP($A:$A,'[1]Summary Accessory Sales'!A$1:C$1048576,3,0)</f>
        <v>#N/A</v>
      </c>
      <c r="D45" s="27" t="e">
        <f aca="false">B45/M45</f>
        <v>#N/A</v>
      </c>
      <c r="E45" s="27" t="e">
        <f aca="false">B45/M45</f>
        <v>#N/A</v>
      </c>
      <c r="F45" s="25" t="e">
        <f aca="false">VLOOKUP($A:$A,'[1]Summary Other sales'!A$1:B$1048576,2,0)</f>
        <v>#N/A</v>
      </c>
      <c r="G45" s="26" t="e">
        <f aca="false">VLOOKUP($A:$A,'[1]Summary Other sales'!A$1:C$1048576,3,0)</f>
        <v>#N/A</v>
      </c>
      <c r="H45" s="28" t="n">
        <f aca="false">20/26*(26-AE45)</f>
        <v>20</v>
      </c>
      <c r="I45" s="25" t="e">
        <f aca="false">VLOOKUP($A:$A,'[1]Summary Contract Line Comm'!A$1:B$1048576,2,0)</f>
        <v>#N/A</v>
      </c>
      <c r="J45" s="26" t="e">
        <f aca="false">VLOOKUP($A:$A,'[1]Summary Contract Line Comm'!A$1:C$1048576,3,0)</f>
        <v>#N/A</v>
      </c>
      <c r="K45" s="25" t="n">
        <v>0</v>
      </c>
      <c r="L45" s="26" t="n">
        <v>0</v>
      </c>
      <c r="M45" s="29" t="e">
        <f aca="false">+K45+I45</f>
        <v>#N/A</v>
      </c>
      <c r="N45" s="30" t="e">
        <f aca="false">+L45+J45</f>
        <v>#N/A</v>
      </c>
      <c r="O45" s="25" t="n">
        <v>0</v>
      </c>
      <c r="P45" s="31" t="n">
        <f aca="false">O45*17.5</f>
        <v>0</v>
      </c>
      <c r="Q45" s="32" t="e">
        <f aca="false">O45/M45</f>
        <v>#N/A</v>
      </c>
      <c r="R45" s="25" t="e">
        <f aca="false">VLOOKUP($A:$A,'[3]Summary Migrations February'!A$1:B$1048576,2,0)</f>
        <v>#N/A</v>
      </c>
      <c r="S45" s="26" t="e">
        <f aca="false">VLOOKUP($A:$A,'[3]Summary Migrations February'!A$1:C$1048576,3,0)</f>
        <v>#N/A</v>
      </c>
      <c r="T45" s="26" t="e">
        <f aca="false">S45*0.2</f>
        <v>#N/A</v>
      </c>
      <c r="U45" s="25"/>
      <c r="V45" s="26" t="e">
        <f aca="false">VLOOKUP($A:$A,[5]Summary!D$1:J$1048576,7,0)</f>
        <v>#N/A</v>
      </c>
      <c r="W45" s="26" t="e">
        <f aca="false">+C45+G45+N45+P45+T45+V45</f>
        <v>#N/A</v>
      </c>
      <c r="X45" s="30"/>
      <c r="Y45" s="30" t="e">
        <f aca="false">+X45+W45</f>
        <v>#N/A</v>
      </c>
      <c r="Z45" s="30"/>
      <c r="AA45" s="30" t="e">
        <f aca="false">+Z45+Y45</f>
        <v>#N/A</v>
      </c>
      <c r="AB45" s="33"/>
      <c r="AC45" s="26"/>
      <c r="AD45" s="26"/>
      <c r="AE45" s="34" t="n">
        <v>0</v>
      </c>
      <c r="AF45" s="35" t="s">
        <v>39</v>
      </c>
      <c r="AG45" s="35" t="s">
        <v>37</v>
      </c>
    </row>
    <row r="46" customFormat="false" ht="13.8" hidden="false" customHeight="false" outlineLevel="0" collapsed="false">
      <c r="A46" s="24" t="s">
        <v>35</v>
      </c>
      <c r="B46" s="25" t="e">
        <f aca="false">VLOOKUP($A:$A,'[1]Summary Accessory Sales'!$A$1:$B$1048576,2,0)</f>
        <v>#N/A</v>
      </c>
      <c r="C46" s="26" t="e">
        <f aca="false">VLOOKUP($A:$A,'[1]Summary Accessory Sales'!A$1:C$1048576,3,0)</f>
        <v>#N/A</v>
      </c>
      <c r="D46" s="27" t="e">
        <f aca="false">B46/M46</f>
        <v>#N/A</v>
      </c>
      <c r="E46" s="27" t="e">
        <f aca="false">B46/M46</f>
        <v>#N/A</v>
      </c>
      <c r="F46" s="25" t="e">
        <f aca="false">VLOOKUP($A:$A,'[1]Summary Other sales'!A$1:B$1048576,2,0)</f>
        <v>#N/A</v>
      </c>
      <c r="G46" s="26" t="e">
        <f aca="false">VLOOKUP($A:$A,'[1]Summary Other sales'!A$1:C$1048576,3,0)</f>
        <v>#N/A</v>
      </c>
      <c r="H46" s="28" t="n">
        <f aca="false">20/26*(26-AE46)</f>
        <v>20</v>
      </c>
      <c r="I46" s="25" t="e">
        <f aca="false">VLOOKUP($A:$A,'[1]Summary Contract Line Comm'!A$1:B$1048576,2,0)</f>
        <v>#N/A</v>
      </c>
      <c r="J46" s="26" t="e">
        <f aca="false">VLOOKUP($A:$A,'[1]Summary Contract Line Comm'!A$1:C$1048576,3,0)</f>
        <v>#N/A</v>
      </c>
      <c r="K46" s="25" t="n">
        <v>0</v>
      </c>
      <c r="L46" s="26" t="n">
        <v>0</v>
      </c>
      <c r="M46" s="29" t="e">
        <f aca="false">+K46+I46</f>
        <v>#N/A</v>
      </c>
      <c r="N46" s="30" t="e">
        <f aca="false">+L46+J46</f>
        <v>#N/A</v>
      </c>
      <c r="O46" s="25" t="e">
        <f aca="false">VLOOKUP($A:$A,[4]Summary!A$1:B$1048576,2,0)</f>
        <v>#N/A</v>
      </c>
      <c r="P46" s="31" t="e">
        <f aca="false">O46*17.5</f>
        <v>#N/A</v>
      </c>
      <c r="Q46" s="32" t="e">
        <f aca="false">O46/M46</f>
        <v>#N/A</v>
      </c>
      <c r="R46" s="25" t="e">
        <f aca="false">VLOOKUP($A:$A,'[3]Summary Migrations February'!A$1:B$1048576,2,0)</f>
        <v>#N/A</v>
      </c>
      <c r="S46" s="26" t="e">
        <f aca="false">VLOOKUP($A:$A,'[3]Summary Migrations February'!A$1:C$1048576,3,0)</f>
        <v>#N/A</v>
      </c>
      <c r="T46" s="26" t="e">
        <f aca="false">S46*0.2</f>
        <v>#N/A</v>
      </c>
      <c r="U46" s="25"/>
      <c r="V46" s="26" t="n">
        <v>0</v>
      </c>
      <c r="W46" s="26" t="e">
        <f aca="false">+C46+G46+N46+P46+T46+V46</f>
        <v>#N/A</v>
      </c>
      <c r="X46" s="30"/>
      <c r="Y46" s="30" t="e">
        <f aca="false">+X46+W46</f>
        <v>#N/A</v>
      </c>
      <c r="Z46" s="30"/>
      <c r="AA46" s="30" t="e">
        <f aca="false">+Z46+Y46</f>
        <v>#N/A</v>
      </c>
      <c r="AB46" s="33"/>
      <c r="AC46" s="26"/>
      <c r="AD46" s="26"/>
      <c r="AE46" s="34" t="n">
        <v>0</v>
      </c>
      <c r="AF46" s="35" t="s">
        <v>54</v>
      </c>
      <c r="AG46" s="39" t="s">
        <v>70</v>
      </c>
    </row>
    <row r="47" customFormat="false" ht="13.8" hidden="false" customHeight="false" outlineLevel="0" collapsed="false">
      <c r="A47" s="24" t="s">
        <v>35</v>
      </c>
      <c r="B47" s="25" t="e">
        <f aca="false">VLOOKUP($A:$A,'[1]Summary Accessory Sales'!$A$1:$B$1048576,2,0)</f>
        <v>#N/A</v>
      </c>
      <c r="C47" s="26" t="e">
        <f aca="false">VLOOKUP($A:$A,'[1]Summary Accessory Sales'!A$1:C$1048576,3,0)</f>
        <v>#N/A</v>
      </c>
      <c r="D47" s="27" t="e">
        <f aca="false">B47/M47</f>
        <v>#N/A</v>
      </c>
      <c r="E47" s="27" t="e">
        <f aca="false">B47/M47</f>
        <v>#N/A</v>
      </c>
      <c r="F47" s="25" t="e">
        <f aca="false">VLOOKUP($A:$A,'[1]Summary Other sales'!A$1:B$1048576,2,0)</f>
        <v>#N/A</v>
      </c>
      <c r="G47" s="26" t="e">
        <f aca="false">VLOOKUP($A:$A,'[1]Summary Other sales'!A$1:C$1048576,3,0)</f>
        <v>#N/A</v>
      </c>
      <c r="H47" s="28" t="e">
        <f aca="false">20/26*(26-AE47)</f>
        <v>#N/A</v>
      </c>
      <c r="I47" s="25" t="e">
        <f aca="false">VLOOKUP($A:$A,'[1]Summary Contract Line Comm'!A$1:B$1048576,2,0)</f>
        <v>#N/A</v>
      </c>
      <c r="J47" s="26" t="e">
        <f aca="false">VLOOKUP($A:$A,'[1]Summary Contract Line Comm'!A$1:C$1048576,3,0)</f>
        <v>#N/A</v>
      </c>
      <c r="K47" s="25" t="n">
        <v>0</v>
      </c>
      <c r="L47" s="26" t="n">
        <v>0</v>
      </c>
      <c r="M47" s="29" t="e">
        <f aca="false">+K47+I47</f>
        <v>#N/A</v>
      </c>
      <c r="N47" s="30" t="e">
        <f aca="false">+L47+J47</f>
        <v>#N/A</v>
      </c>
      <c r="O47" s="25" t="e">
        <f aca="false">VLOOKUP($A:$A,[4]Summary!A$1:B$1048576,2,0)</f>
        <v>#N/A</v>
      </c>
      <c r="P47" s="31" t="e">
        <f aca="false">O47*17.5</f>
        <v>#N/A</v>
      </c>
      <c r="Q47" s="32" t="e">
        <f aca="false">O47/M47</f>
        <v>#N/A</v>
      </c>
      <c r="R47" s="25" t="e">
        <f aca="false">VLOOKUP($A:$A,'[3]Summary Migrations February'!A$1:B$1048576,2,0)</f>
        <v>#N/A</v>
      </c>
      <c r="S47" s="26" t="e">
        <f aca="false">VLOOKUP($A:$A,'[3]Summary Migrations February'!A$1:C$1048576,3,0)</f>
        <v>#N/A</v>
      </c>
      <c r="T47" s="26" t="e">
        <f aca="false">S47*0.2</f>
        <v>#N/A</v>
      </c>
      <c r="U47" s="25"/>
      <c r="V47" s="26" t="e">
        <f aca="false">VLOOKUP($A:$A,[5]Summary!D$1:J$1048576,7,0)</f>
        <v>#N/A</v>
      </c>
      <c r="W47" s="26" t="e">
        <f aca="false">+C47+G47+N47+P47+T47+V47</f>
        <v>#N/A</v>
      </c>
      <c r="X47" s="30"/>
      <c r="Y47" s="30" t="e">
        <f aca="false">+X47+W47</f>
        <v>#N/A</v>
      </c>
      <c r="Z47" s="30"/>
      <c r="AA47" s="30" t="e">
        <f aca="false">+Z47+Y47</f>
        <v>#N/A</v>
      </c>
      <c r="AB47" s="33"/>
      <c r="AC47" s="26"/>
      <c r="AD47" s="26"/>
      <c r="AE47" s="34" t="e">
        <f aca="false">VLOOKUP($A:$A,'[2]SUMMARY BCEA LEAVE FEB'!B$1:C$1048576,2,0)</f>
        <v>#N/A</v>
      </c>
      <c r="AF47" s="39" t="s">
        <v>71</v>
      </c>
      <c r="AG47" s="35" t="s">
        <v>37</v>
      </c>
    </row>
    <row r="48" customFormat="false" ht="13.8" hidden="false" customHeight="false" outlineLevel="0" collapsed="false">
      <c r="A48" s="24" t="s">
        <v>35</v>
      </c>
      <c r="B48" s="25" t="e">
        <f aca="false">VLOOKUP($A:$A,'[1]Summary Accessory Sales'!$A$1:$B$1048576,2,0)</f>
        <v>#N/A</v>
      </c>
      <c r="C48" s="26" t="e">
        <f aca="false">VLOOKUP($A:$A,'[1]Summary Accessory Sales'!A$1:C$1048576,3,0)</f>
        <v>#N/A</v>
      </c>
      <c r="D48" s="27" t="e">
        <f aca="false">B48/M48</f>
        <v>#N/A</v>
      </c>
      <c r="E48" s="27" t="e">
        <f aca="false">B48/M48</f>
        <v>#N/A</v>
      </c>
      <c r="F48" s="25" t="e">
        <f aca="false">VLOOKUP($A:$A,'[1]Summary Other sales'!A$1:B$1048576,2,0)</f>
        <v>#N/A</v>
      </c>
      <c r="G48" s="26" t="e">
        <f aca="false">VLOOKUP($A:$A,'[1]Summary Other sales'!A$1:C$1048576,3,0)</f>
        <v>#N/A</v>
      </c>
      <c r="H48" s="28" t="n">
        <f aca="false">20/26*(26-AE48)</f>
        <v>20</v>
      </c>
      <c r="I48" s="25" t="e">
        <f aca="false">VLOOKUP($A:$A,'[1]Summary Contract Line Comm'!A$1:B$1048576,2,0)</f>
        <v>#N/A</v>
      </c>
      <c r="J48" s="26" t="e">
        <f aca="false">VLOOKUP($A:$A,'[1]Summary Contract Line Comm'!A$1:C$1048576,3,0)</f>
        <v>#N/A</v>
      </c>
      <c r="K48" s="25" t="n">
        <v>0</v>
      </c>
      <c r="L48" s="26" t="n">
        <v>0</v>
      </c>
      <c r="M48" s="29" t="e">
        <f aca="false">+K48+I48</f>
        <v>#N/A</v>
      </c>
      <c r="N48" s="30" t="e">
        <f aca="false">+L48+J48</f>
        <v>#N/A</v>
      </c>
      <c r="O48" s="25" t="n">
        <v>0</v>
      </c>
      <c r="P48" s="31" t="n">
        <f aca="false">O48*17.5</f>
        <v>0</v>
      </c>
      <c r="Q48" s="32" t="e">
        <f aca="false">O48/M48</f>
        <v>#N/A</v>
      </c>
      <c r="R48" s="25" t="e">
        <f aca="false">VLOOKUP($A:$A,'[3]Summary Migrations February'!A$1:B$1048576,2,0)</f>
        <v>#N/A</v>
      </c>
      <c r="S48" s="26" t="e">
        <f aca="false">VLOOKUP($A:$A,'[3]Summary Migrations February'!A$1:C$1048576,3,0)</f>
        <v>#N/A</v>
      </c>
      <c r="T48" s="26" t="e">
        <f aca="false">S48*0.2</f>
        <v>#N/A</v>
      </c>
      <c r="U48" s="25"/>
      <c r="V48" s="26" t="e">
        <f aca="false">VLOOKUP($A:$A,[5]Summary!D$1:J$1048576,7,0)</f>
        <v>#N/A</v>
      </c>
      <c r="W48" s="26" t="e">
        <f aca="false">+C48+G48+N48+P48+T48+V48</f>
        <v>#N/A</v>
      </c>
      <c r="X48" s="30"/>
      <c r="Y48" s="30" t="e">
        <f aca="false">+X48+W48</f>
        <v>#N/A</v>
      </c>
      <c r="Z48" s="30"/>
      <c r="AA48" s="30" t="e">
        <f aca="false">+Z48+Y48</f>
        <v>#N/A</v>
      </c>
      <c r="AB48" s="33"/>
      <c r="AC48" s="26"/>
      <c r="AD48" s="26"/>
      <c r="AE48" s="34" t="n">
        <v>0</v>
      </c>
      <c r="AF48" s="35" t="s">
        <v>72</v>
      </c>
      <c r="AG48" s="35" t="s">
        <v>37</v>
      </c>
      <c r="AH48" s="37"/>
      <c r="AI48" s="37"/>
    </row>
    <row r="49" customFormat="false" ht="13.8" hidden="false" customHeight="false" outlineLevel="0" collapsed="false">
      <c r="A49" s="24" t="s">
        <v>35</v>
      </c>
      <c r="B49" s="25" t="e">
        <f aca="false">VLOOKUP($A:$A,'[1]Summary Accessory Sales'!$A$1:$B$1048576,2,0)</f>
        <v>#N/A</v>
      </c>
      <c r="C49" s="26" t="e">
        <f aca="false">VLOOKUP($A:$A,'[1]Summary Accessory Sales'!A$1:C$1048576,3,0)</f>
        <v>#N/A</v>
      </c>
      <c r="D49" s="27" t="e">
        <f aca="false">B49/M49</f>
        <v>#N/A</v>
      </c>
      <c r="E49" s="27" t="e">
        <f aca="false">B49/M49</f>
        <v>#N/A</v>
      </c>
      <c r="F49" s="25" t="e">
        <f aca="false">VLOOKUP($A:$A,'[1]Summary Other sales'!A$1:B$1048576,2,0)</f>
        <v>#N/A</v>
      </c>
      <c r="G49" s="26" t="e">
        <f aca="false">VLOOKUP($A:$A,'[1]Summary Other sales'!A$1:C$1048576,3,0)</f>
        <v>#N/A</v>
      </c>
      <c r="H49" s="28" t="n">
        <f aca="false">20/26*(26-AE49)</f>
        <v>20</v>
      </c>
      <c r="I49" s="25" t="e">
        <f aca="false">VLOOKUP($A:$A,'[1]Summary Contract Line Comm'!A$1:B$1048576,2,0)</f>
        <v>#N/A</v>
      </c>
      <c r="J49" s="26" t="e">
        <f aca="false">VLOOKUP($A:$A,'[1]Summary Contract Line Comm'!A$1:C$1048576,3,0)</f>
        <v>#N/A</v>
      </c>
      <c r="K49" s="25" t="n">
        <v>0</v>
      </c>
      <c r="L49" s="26" t="n">
        <v>0</v>
      </c>
      <c r="M49" s="29" t="e">
        <f aca="false">+K49+I49</f>
        <v>#N/A</v>
      </c>
      <c r="N49" s="30" t="e">
        <f aca="false">+L49+J49</f>
        <v>#N/A</v>
      </c>
      <c r="O49" s="25" t="n">
        <v>0</v>
      </c>
      <c r="P49" s="31" t="n">
        <f aca="false">O49*17.5</f>
        <v>0</v>
      </c>
      <c r="Q49" s="32" t="e">
        <f aca="false">O49/M49</f>
        <v>#N/A</v>
      </c>
      <c r="R49" s="25" t="e">
        <f aca="false">VLOOKUP($A:$A,'[3]Summary Migrations February'!A$1:B$1048576,2,0)</f>
        <v>#N/A</v>
      </c>
      <c r="S49" s="26" t="e">
        <f aca="false">VLOOKUP($A:$A,'[3]Summary Migrations February'!A$1:C$1048576,3,0)</f>
        <v>#N/A</v>
      </c>
      <c r="T49" s="26" t="e">
        <f aca="false">S49*0.2</f>
        <v>#N/A</v>
      </c>
      <c r="U49" s="25"/>
      <c r="V49" s="26" t="e">
        <f aca="false">VLOOKUP($A:$A,[5]Summary!D$1:J$1048576,7,0)</f>
        <v>#N/A</v>
      </c>
      <c r="W49" s="26" t="e">
        <f aca="false">+C49+G49+N49+P49+T49+V49</f>
        <v>#N/A</v>
      </c>
      <c r="X49" s="30"/>
      <c r="Y49" s="30" t="e">
        <f aca="false">+X49+W49</f>
        <v>#N/A</v>
      </c>
      <c r="Z49" s="30"/>
      <c r="AA49" s="30" t="e">
        <f aca="false">+Z49+Y49</f>
        <v>#N/A</v>
      </c>
      <c r="AB49" s="33"/>
      <c r="AC49" s="26"/>
      <c r="AD49" s="26"/>
      <c r="AE49" s="34" t="n">
        <v>0</v>
      </c>
      <c r="AF49" s="35" t="s">
        <v>73</v>
      </c>
      <c r="AG49" s="35" t="s">
        <v>37</v>
      </c>
    </row>
    <row r="50" customFormat="false" ht="13.8" hidden="false" customHeight="false" outlineLevel="0" collapsed="false">
      <c r="A50" s="24" t="s">
        <v>35</v>
      </c>
      <c r="B50" s="25" t="e">
        <f aca="false">VLOOKUP($A:$A,'[1]Summary Accessory Sales'!$A$1:$B$1048576,2,0)</f>
        <v>#N/A</v>
      </c>
      <c r="C50" s="26" t="e">
        <f aca="false">VLOOKUP($A:$A,'[1]Summary Accessory Sales'!A$1:C$1048576,3,0)</f>
        <v>#N/A</v>
      </c>
      <c r="D50" s="27" t="e">
        <f aca="false">B50/M50</f>
        <v>#N/A</v>
      </c>
      <c r="E50" s="27" t="e">
        <f aca="false">B50/M50</f>
        <v>#N/A</v>
      </c>
      <c r="F50" s="25" t="e">
        <f aca="false">VLOOKUP($A:$A,'[1]Summary Other sales'!A$1:B$1048576,2,0)</f>
        <v>#N/A</v>
      </c>
      <c r="G50" s="26" t="e">
        <f aca="false">VLOOKUP($A:$A,'[1]Summary Other sales'!A$1:C$1048576,3,0)</f>
        <v>#N/A</v>
      </c>
      <c r="H50" s="28" t="n">
        <f aca="false">20/26*(26-AE50)</f>
        <v>20</v>
      </c>
      <c r="I50" s="25" t="e">
        <f aca="false">VLOOKUP($A:$A,'[1]Summary Contract Line Comm'!A$1:B$1048576,2,0)</f>
        <v>#N/A</v>
      </c>
      <c r="J50" s="26" t="e">
        <f aca="false">VLOOKUP($A:$A,'[1]Summary Contract Line Comm'!A$1:C$1048576,3,0)</f>
        <v>#N/A</v>
      </c>
      <c r="K50" s="25" t="n">
        <v>0</v>
      </c>
      <c r="L50" s="26" t="n">
        <v>0</v>
      </c>
      <c r="M50" s="29" t="e">
        <f aca="false">+K50+I50</f>
        <v>#N/A</v>
      </c>
      <c r="N50" s="30" t="e">
        <f aca="false">+L50+J50</f>
        <v>#N/A</v>
      </c>
      <c r="O50" s="25" t="e">
        <f aca="false">VLOOKUP($A:$A,[4]Summary!A$1:B$1048576,2,0)</f>
        <v>#N/A</v>
      </c>
      <c r="P50" s="31" t="e">
        <f aca="false">O50*17.5</f>
        <v>#N/A</v>
      </c>
      <c r="Q50" s="32" t="e">
        <f aca="false">O50/M50</f>
        <v>#N/A</v>
      </c>
      <c r="R50" s="25" t="e">
        <f aca="false">VLOOKUP($A:$A,'[3]Summary Migrations February'!A$1:B$1048576,2,0)</f>
        <v>#N/A</v>
      </c>
      <c r="S50" s="26" t="e">
        <f aca="false">VLOOKUP($A:$A,'[3]Summary Migrations February'!A$1:C$1048576,3,0)</f>
        <v>#N/A</v>
      </c>
      <c r="T50" s="26" t="e">
        <f aca="false">S50*0.2</f>
        <v>#N/A</v>
      </c>
      <c r="U50" s="25"/>
      <c r="V50" s="26" t="n">
        <v>0</v>
      </c>
      <c r="W50" s="26" t="e">
        <f aca="false">+C50+G50+N50+P50+T50+V50</f>
        <v>#N/A</v>
      </c>
      <c r="X50" s="30"/>
      <c r="Y50" s="30" t="e">
        <f aca="false">+X50+W50</f>
        <v>#N/A</v>
      </c>
      <c r="Z50" s="30"/>
      <c r="AA50" s="30" t="e">
        <f aca="false">+Z50+Y50</f>
        <v>#N/A</v>
      </c>
      <c r="AB50" s="33"/>
      <c r="AC50" s="26"/>
      <c r="AD50" s="26"/>
      <c r="AE50" s="34" t="n">
        <v>0</v>
      </c>
      <c r="AF50" s="39" t="s">
        <v>74</v>
      </c>
      <c r="AG50" s="43" t="s">
        <v>37</v>
      </c>
    </row>
    <row r="51" customFormat="false" ht="13.8" hidden="false" customHeight="false" outlineLevel="0" collapsed="false">
      <c r="A51" s="24" t="s">
        <v>35</v>
      </c>
      <c r="B51" s="25" t="e">
        <f aca="false">VLOOKUP($A:$A,'[1]Summary Accessory Sales'!$A$1:$B$1048576,2,0)</f>
        <v>#N/A</v>
      </c>
      <c r="C51" s="26" t="e">
        <f aca="false">VLOOKUP($A:$A,'[1]Summary Accessory Sales'!A$1:C$1048576,3,0)</f>
        <v>#N/A</v>
      </c>
      <c r="D51" s="27" t="e">
        <f aca="false">B51/M51</f>
        <v>#N/A</v>
      </c>
      <c r="E51" s="27" t="e">
        <f aca="false">B51/M51</f>
        <v>#N/A</v>
      </c>
      <c r="F51" s="25" t="e">
        <f aca="false">VLOOKUP($A:$A,'[1]Summary Other sales'!A$1:B$1048576,2,0)</f>
        <v>#N/A</v>
      </c>
      <c r="G51" s="26" t="e">
        <f aca="false">VLOOKUP($A:$A,'[1]Summary Other sales'!A$1:C$1048576,3,0)</f>
        <v>#N/A</v>
      </c>
      <c r="H51" s="28" t="e">
        <f aca="false">20/26*(26-AE51)</f>
        <v>#N/A</v>
      </c>
      <c r="I51" s="25" t="e">
        <f aca="false">VLOOKUP($A:$A,'[1]Summary Contract Line Comm'!A$1:B$1048576,2,0)</f>
        <v>#N/A</v>
      </c>
      <c r="J51" s="26" t="e">
        <f aca="false">VLOOKUP($A:$A,'[1]Summary Contract Line Comm'!A$1:C$1048576,3,0)</f>
        <v>#N/A</v>
      </c>
      <c r="K51" s="25" t="n">
        <v>0</v>
      </c>
      <c r="L51" s="26" t="n">
        <v>0</v>
      </c>
      <c r="M51" s="29" t="e">
        <f aca="false">+K51+I51</f>
        <v>#N/A</v>
      </c>
      <c r="N51" s="30" t="e">
        <f aca="false">+L51+J51</f>
        <v>#N/A</v>
      </c>
      <c r="O51" s="25" t="n">
        <v>0</v>
      </c>
      <c r="P51" s="31" t="n">
        <f aca="false">O51*17.5</f>
        <v>0</v>
      </c>
      <c r="Q51" s="32" t="e">
        <f aca="false">O51/M51</f>
        <v>#N/A</v>
      </c>
      <c r="R51" s="25" t="e">
        <f aca="false">VLOOKUP($A:$A,'[3]Summary Migrations February'!A$1:B$1048576,2,0)</f>
        <v>#N/A</v>
      </c>
      <c r="S51" s="26" t="e">
        <f aca="false">VLOOKUP($A:$A,'[3]Summary Migrations February'!A$1:C$1048576,3,0)</f>
        <v>#N/A</v>
      </c>
      <c r="T51" s="26" t="e">
        <f aca="false">S51*0.2</f>
        <v>#N/A</v>
      </c>
      <c r="U51" s="25"/>
      <c r="V51" s="26" t="e">
        <f aca="false">VLOOKUP($A:$A,[5]Summary!D$1:J$1048576,7,0)</f>
        <v>#N/A</v>
      </c>
      <c r="W51" s="26" t="e">
        <f aca="false">+C51+G51+N51+P51+T51+V51</f>
        <v>#N/A</v>
      </c>
      <c r="X51" s="30"/>
      <c r="Y51" s="30" t="e">
        <f aca="false">+X51+W51</f>
        <v>#N/A</v>
      </c>
      <c r="Z51" s="30"/>
      <c r="AA51" s="30" t="e">
        <f aca="false">+Z51+Y51</f>
        <v>#N/A</v>
      </c>
      <c r="AB51" s="33"/>
      <c r="AC51" s="26"/>
      <c r="AD51" s="26"/>
      <c r="AE51" s="34" t="e">
        <f aca="false">VLOOKUP($A:$A,'[2]SUMMARY BCEA LEAVE FEB'!B$1:C$1048576,2,0)</f>
        <v>#N/A</v>
      </c>
      <c r="AF51" s="35" t="s">
        <v>75</v>
      </c>
      <c r="AG51" s="43" t="s">
        <v>37</v>
      </c>
    </row>
    <row r="52" customFormat="false" ht="13.8" hidden="false" customHeight="false" outlineLevel="0" collapsed="false">
      <c r="A52" s="24" t="s">
        <v>35</v>
      </c>
      <c r="B52" s="25" t="e">
        <f aca="false">VLOOKUP($A:$A,'[1]Summary Accessory Sales'!$A$1:$B$1048576,2,0)</f>
        <v>#N/A</v>
      </c>
      <c r="C52" s="26" t="e">
        <f aca="false">VLOOKUP($A:$A,'[1]Summary Accessory Sales'!A$1:C$1048576,3,0)</f>
        <v>#N/A</v>
      </c>
      <c r="D52" s="27" t="e">
        <f aca="false">B52/M52</f>
        <v>#N/A</v>
      </c>
      <c r="E52" s="27" t="e">
        <f aca="false">B52/M52</f>
        <v>#N/A</v>
      </c>
      <c r="F52" s="25" t="e">
        <f aca="false">VLOOKUP($A:$A,'[1]Summary Other sales'!A$1:B$1048576,2,0)</f>
        <v>#N/A</v>
      </c>
      <c r="G52" s="26" t="e">
        <f aca="false">VLOOKUP($A:$A,'[1]Summary Other sales'!A$1:C$1048576,3,0)</f>
        <v>#N/A</v>
      </c>
      <c r="H52" s="28" t="n">
        <f aca="false">20/26*(26-AE52)</f>
        <v>20</v>
      </c>
      <c r="I52" s="25" t="e">
        <f aca="false">VLOOKUP($A:$A,'[1]Summary Contract Line Comm'!A$1:B$1048576,2,0)</f>
        <v>#N/A</v>
      </c>
      <c r="J52" s="26" t="e">
        <f aca="false">VLOOKUP($A:$A,'[1]Summary Contract Line Comm'!A$1:C$1048576,3,0)</f>
        <v>#N/A</v>
      </c>
      <c r="K52" s="25" t="n">
        <v>0</v>
      </c>
      <c r="L52" s="26" t="n">
        <v>0</v>
      </c>
      <c r="M52" s="29" t="e">
        <f aca="false">+K52+I52</f>
        <v>#N/A</v>
      </c>
      <c r="N52" s="30" t="e">
        <f aca="false">+L52+J52</f>
        <v>#N/A</v>
      </c>
      <c r="O52" s="25" t="e">
        <f aca="false">VLOOKUP($A:$A,[4]Summary!A$1:B$1048576,2,0)</f>
        <v>#N/A</v>
      </c>
      <c r="P52" s="31" t="e">
        <f aca="false">O52*17.5</f>
        <v>#N/A</v>
      </c>
      <c r="Q52" s="32" t="e">
        <f aca="false">O52/M52</f>
        <v>#N/A</v>
      </c>
      <c r="R52" s="25" t="e">
        <f aca="false">VLOOKUP($A:$A,'[3]Summary Migrations February'!A$1:B$1048576,2,0)</f>
        <v>#N/A</v>
      </c>
      <c r="S52" s="26" t="e">
        <f aca="false">VLOOKUP($A:$A,'[3]Summary Migrations February'!A$1:C$1048576,3,0)</f>
        <v>#N/A</v>
      </c>
      <c r="T52" s="26" t="e">
        <f aca="false">S52*0.2</f>
        <v>#N/A</v>
      </c>
      <c r="U52" s="25"/>
      <c r="V52" s="26" t="e">
        <f aca="false">VLOOKUP($A:$A,[5]Summary!D$1:J$1048576,7,0)</f>
        <v>#N/A</v>
      </c>
      <c r="W52" s="26" t="e">
        <f aca="false">+C52+G52+N52+P52+T52+V52</f>
        <v>#N/A</v>
      </c>
      <c r="X52" s="30"/>
      <c r="Y52" s="30" t="e">
        <f aca="false">+X52+W52</f>
        <v>#N/A</v>
      </c>
      <c r="Z52" s="30"/>
      <c r="AA52" s="30" t="e">
        <f aca="false">+Z52+Y52</f>
        <v>#N/A</v>
      </c>
      <c r="AB52" s="33"/>
      <c r="AC52" s="26"/>
      <c r="AD52" s="26"/>
      <c r="AE52" s="34" t="n">
        <v>0</v>
      </c>
      <c r="AF52" s="39" t="s">
        <v>76</v>
      </c>
      <c r="AG52" s="43" t="s">
        <v>37</v>
      </c>
      <c r="AH52" s="37"/>
      <c r="AI52" s="37"/>
    </row>
    <row r="53" customFormat="false" ht="13.8" hidden="false" customHeight="false" outlineLevel="0" collapsed="false">
      <c r="A53" s="24" t="s">
        <v>35</v>
      </c>
      <c r="B53" s="25" t="e">
        <f aca="false">VLOOKUP($A:$A,'[1]Summary Accessory Sales'!$A$1:$B$1048576,2,0)</f>
        <v>#N/A</v>
      </c>
      <c r="C53" s="26" t="e">
        <f aca="false">VLOOKUP($A:$A,'[1]Summary Accessory Sales'!A$1:C$1048576,3,0)</f>
        <v>#N/A</v>
      </c>
      <c r="D53" s="27" t="e">
        <f aca="false">B53/M53</f>
        <v>#N/A</v>
      </c>
      <c r="E53" s="27" t="e">
        <f aca="false">B53/M53</f>
        <v>#N/A</v>
      </c>
      <c r="F53" s="25" t="e">
        <f aca="false">VLOOKUP($A:$A,'[1]Summary Other sales'!A$1:B$1048576,2,0)</f>
        <v>#N/A</v>
      </c>
      <c r="G53" s="26" t="e">
        <f aca="false">VLOOKUP($A:$A,'[1]Summary Other sales'!A$1:C$1048576,3,0)</f>
        <v>#N/A</v>
      </c>
      <c r="H53" s="28" t="e">
        <f aca="false">20/26*(26-AE53)</f>
        <v>#N/A</v>
      </c>
      <c r="I53" s="25" t="e">
        <f aca="false">VLOOKUP($A:$A,'[1]Summary Contract Line Comm'!A$1:B$1048576,2,0)</f>
        <v>#N/A</v>
      </c>
      <c r="J53" s="26" t="e">
        <f aca="false">VLOOKUP($A:$A,'[1]Summary Contract Line Comm'!A$1:C$1048576,3,0)</f>
        <v>#N/A</v>
      </c>
      <c r="K53" s="25" t="n">
        <v>0</v>
      </c>
      <c r="L53" s="26" t="n">
        <v>0</v>
      </c>
      <c r="M53" s="29" t="e">
        <f aca="false">+K53+I53</f>
        <v>#N/A</v>
      </c>
      <c r="N53" s="30" t="e">
        <f aca="false">+L53+J53</f>
        <v>#N/A</v>
      </c>
      <c r="O53" s="25" t="n">
        <v>0</v>
      </c>
      <c r="P53" s="31" t="n">
        <f aca="false">O53*17.5</f>
        <v>0</v>
      </c>
      <c r="Q53" s="32" t="e">
        <f aca="false">O53/M53</f>
        <v>#N/A</v>
      </c>
      <c r="R53" s="25" t="e">
        <f aca="false">VLOOKUP($A:$A,'[3]Summary Migrations February'!A$1:B$1048576,2,0)</f>
        <v>#N/A</v>
      </c>
      <c r="S53" s="26" t="e">
        <f aca="false">VLOOKUP($A:$A,'[3]Summary Migrations February'!A$1:C$1048576,3,0)</f>
        <v>#N/A</v>
      </c>
      <c r="T53" s="26" t="e">
        <f aca="false">S53*0.2</f>
        <v>#N/A</v>
      </c>
      <c r="U53" s="25"/>
      <c r="V53" s="26" t="e">
        <f aca="false">VLOOKUP($A:$A,[5]Summary!D$1:J$1048576,7,0)</f>
        <v>#N/A</v>
      </c>
      <c r="W53" s="26" t="e">
        <f aca="false">+C53+G53+N53+P53+T53+V53</f>
        <v>#N/A</v>
      </c>
      <c r="X53" s="30"/>
      <c r="Y53" s="30" t="e">
        <f aca="false">+X53+W53</f>
        <v>#N/A</v>
      </c>
      <c r="Z53" s="30"/>
      <c r="AA53" s="30" t="e">
        <f aca="false">+Z53+Y53</f>
        <v>#N/A</v>
      </c>
      <c r="AB53" s="33"/>
      <c r="AC53" s="26"/>
      <c r="AD53" s="26"/>
      <c r="AE53" s="34" t="e">
        <f aca="false">VLOOKUP($A:$A,'[2]SUMMARY BCEA LEAVE FEB'!B$1:C$1048576,2,0)</f>
        <v>#N/A</v>
      </c>
      <c r="AF53" s="39" t="s">
        <v>77</v>
      </c>
      <c r="AG53" s="44" t="s">
        <v>37</v>
      </c>
    </row>
    <row r="54" customFormat="false" ht="13.8" hidden="false" customHeight="false" outlineLevel="0" collapsed="false">
      <c r="A54" s="24" t="s">
        <v>35</v>
      </c>
      <c r="B54" s="25" t="e">
        <f aca="false">VLOOKUP($A:$A,'[1]Summary Accessory Sales'!$A$1:$B$1048576,2,0)</f>
        <v>#N/A</v>
      </c>
      <c r="C54" s="26" t="e">
        <f aca="false">VLOOKUP($A:$A,'[1]Summary Accessory Sales'!A$1:C$1048576,3,0)</f>
        <v>#N/A</v>
      </c>
      <c r="D54" s="27" t="e">
        <f aca="false">B54/M54</f>
        <v>#N/A</v>
      </c>
      <c r="E54" s="27" t="e">
        <f aca="false">B54/M54</f>
        <v>#N/A</v>
      </c>
      <c r="F54" s="25" t="e">
        <f aca="false">VLOOKUP($A:$A,'[1]Summary Other sales'!A$1:B$1048576,2,0)</f>
        <v>#N/A</v>
      </c>
      <c r="G54" s="26" t="e">
        <f aca="false">VLOOKUP($A:$A,'[1]Summary Other sales'!A$1:C$1048576,3,0)</f>
        <v>#N/A</v>
      </c>
      <c r="H54" s="28" t="n">
        <f aca="false">20/26*(26-AE54)</f>
        <v>20</v>
      </c>
      <c r="I54" s="25" t="e">
        <f aca="false">VLOOKUP($A:$A,'[1]Summary Contract Line Comm'!A$1:B$1048576,2,0)</f>
        <v>#N/A</v>
      </c>
      <c r="J54" s="26" t="e">
        <f aca="false">VLOOKUP($A:$A,'[1]Summary Contract Line Comm'!A$1:C$1048576,3,0)</f>
        <v>#N/A</v>
      </c>
      <c r="K54" s="25" t="n">
        <v>0</v>
      </c>
      <c r="L54" s="26" t="n">
        <v>0</v>
      </c>
      <c r="M54" s="29" t="e">
        <f aca="false">+K54+I54</f>
        <v>#N/A</v>
      </c>
      <c r="N54" s="30" t="e">
        <f aca="false">+L54+J54</f>
        <v>#N/A</v>
      </c>
      <c r="O54" s="25" t="e">
        <f aca="false">VLOOKUP($A:$A,[4]Summary!A$1:B$1048576,2,0)</f>
        <v>#N/A</v>
      </c>
      <c r="P54" s="31" t="e">
        <f aca="false">O54*17.5</f>
        <v>#N/A</v>
      </c>
      <c r="Q54" s="32" t="e">
        <f aca="false">O54/M54</f>
        <v>#N/A</v>
      </c>
      <c r="R54" s="25" t="e">
        <f aca="false">VLOOKUP($A:$A,'[3]Summary Migrations February'!A$1:B$1048576,2,0)</f>
        <v>#N/A</v>
      </c>
      <c r="S54" s="26" t="e">
        <f aca="false">VLOOKUP($A:$A,'[3]Summary Migrations February'!A$1:C$1048576,3,0)</f>
        <v>#N/A</v>
      </c>
      <c r="T54" s="26" t="e">
        <f aca="false">S54*0.2</f>
        <v>#N/A</v>
      </c>
      <c r="U54" s="25"/>
      <c r="V54" s="26" t="e">
        <f aca="false">VLOOKUP($A:$A,[5]Summary!D$1:J$1048576,7,0)</f>
        <v>#N/A</v>
      </c>
      <c r="W54" s="26" t="e">
        <f aca="false">+C54+G54+N54+P54+T54+V54</f>
        <v>#N/A</v>
      </c>
      <c r="X54" s="30"/>
      <c r="Y54" s="30" t="e">
        <f aca="false">+X54+W54</f>
        <v>#N/A</v>
      </c>
      <c r="Z54" s="30"/>
      <c r="AA54" s="30" t="e">
        <f aca="false">+Z54+Y54</f>
        <v>#N/A</v>
      </c>
      <c r="AB54" s="33"/>
      <c r="AC54" s="26"/>
      <c r="AD54" s="26"/>
      <c r="AE54" s="34" t="n">
        <v>0</v>
      </c>
      <c r="AF54" s="39" t="s">
        <v>78</v>
      </c>
      <c r="AG54" s="45" t="s">
        <v>37</v>
      </c>
    </row>
    <row r="55" customFormat="false" ht="13.8" hidden="false" customHeight="false" outlineLevel="0" collapsed="false">
      <c r="A55" s="24" t="s">
        <v>35</v>
      </c>
      <c r="B55" s="25" t="e">
        <f aca="false">VLOOKUP($A:$A,'[1]Summary Accessory Sales'!$A$1:$B$1048576,2,0)</f>
        <v>#N/A</v>
      </c>
      <c r="C55" s="26" t="e">
        <f aca="false">VLOOKUP($A:$A,'[1]Summary Accessory Sales'!A$1:C$1048576,3,0)</f>
        <v>#N/A</v>
      </c>
      <c r="D55" s="27" t="e">
        <f aca="false">B55/M55</f>
        <v>#N/A</v>
      </c>
      <c r="E55" s="27" t="e">
        <f aca="false">B55/M55</f>
        <v>#N/A</v>
      </c>
      <c r="F55" s="25" t="e">
        <f aca="false">VLOOKUP($A:$A,'[1]Summary Other sales'!A$1:B$1048576,2,0)</f>
        <v>#N/A</v>
      </c>
      <c r="G55" s="26" t="e">
        <f aca="false">VLOOKUP($A:$A,'[1]Summary Other sales'!A$1:C$1048576,3,0)</f>
        <v>#N/A</v>
      </c>
      <c r="H55" s="28" t="n">
        <f aca="false">20/26*(26-AE55)</f>
        <v>20</v>
      </c>
      <c r="I55" s="25" t="e">
        <f aca="false">VLOOKUP($A:$A,'[1]Summary Contract Line Comm'!A$1:B$1048576,2,0)</f>
        <v>#N/A</v>
      </c>
      <c r="J55" s="26" t="e">
        <f aca="false">VLOOKUP($A:$A,'[1]Summary Contract Line Comm'!A$1:C$1048576,3,0)</f>
        <v>#N/A</v>
      </c>
      <c r="K55" s="25" t="n">
        <v>0</v>
      </c>
      <c r="L55" s="26" t="n">
        <v>0</v>
      </c>
      <c r="M55" s="29" t="e">
        <f aca="false">+K55+I55</f>
        <v>#N/A</v>
      </c>
      <c r="N55" s="30" t="e">
        <f aca="false">+L55+J55</f>
        <v>#N/A</v>
      </c>
      <c r="O55" s="25" t="e">
        <f aca="false">VLOOKUP($A:$A,[4]Summary!A$1:B$1048576,2,0)</f>
        <v>#N/A</v>
      </c>
      <c r="P55" s="31" t="e">
        <f aca="false">O55*17.5</f>
        <v>#N/A</v>
      </c>
      <c r="Q55" s="32" t="e">
        <f aca="false">O55/M55</f>
        <v>#N/A</v>
      </c>
      <c r="R55" s="25" t="e">
        <f aca="false">VLOOKUP($A:$A,'[3]Summary Migrations February'!A$1:B$1048576,2,0)</f>
        <v>#N/A</v>
      </c>
      <c r="S55" s="26" t="e">
        <f aca="false">VLOOKUP($A:$A,'[3]Summary Migrations February'!A$1:C$1048576,3,0)</f>
        <v>#N/A</v>
      </c>
      <c r="T55" s="26" t="e">
        <f aca="false">S55*0.2</f>
        <v>#N/A</v>
      </c>
      <c r="U55" s="25"/>
      <c r="V55" s="26" t="n">
        <v>0</v>
      </c>
      <c r="W55" s="26" t="e">
        <f aca="false">+C55+G55+N55+P55+T55+V55</f>
        <v>#N/A</v>
      </c>
      <c r="X55" s="30"/>
      <c r="Y55" s="30" t="e">
        <f aca="false">+X55+W55</f>
        <v>#N/A</v>
      </c>
      <c r="Z55" s="30"/>
      <c r="AA55" s="30" t="e">
        <f aca="false">+Z55+Y55</f>
        <v>#N/A</v>
      </c>
      <c r="AB55" s="33"/>
      <c r="AC55" s="26"/>
      <c r="AD55" s="26"/>
      <c r="AE55" s="34" t="n">
        <v>0</v>
      </c>
      <c r="AF55" s="39" t="s">
        <v>79</v>
      </c>
      <c r="AG55" s="39" t="s">
        <v>37</v>
      </c>
    </row>
    <row r="56" customFormat="false" ht="13.8" hidden="false" customHeight="false" outlineLevel="0" collapsed="false">
      <c r="A56" s="24" t="s">
        <v>35</v>
      </c>
      <c r="B56" s="25" t="e">
        <f aca="false">VLOOKUP($A:$A,'[1]Summary Accessory Sales'!$A$1:$B$1048576,2,0)</f>
        <v>#N/A</v>
      </c>
      <c r="C56" s="26" t="e">
        <f aca="false">VLOOKUP($A:$A,'[1]Summary Accessory Sales'!A$1:C$1048576,3,0)</f>
        <v>#N/A</v>
      </c>
      <c r="D56" s="27" t="e">
        <f aca="false">B56/M56</f>
        <v>#N/A</v>
      </c>
      <c r="E56" s="27" t="e">
        <f aca="false">B56/M56</f>
        <v>#N/A</v>
      </c>
      <c r="F56" s="25" t="e">
        <f aca="false">VLOOKUP($A:$A,'[1]Summary Other sales'!A$1:B$1048576,2,0)</f>
        <v>#N/A</v>
      </c>
      <c r="G56" s="26" t="e">
        <f aca="false">VLOOKUP($A:$A,'[1]Summary Other sales'!A$1:C$1048576,3,0)</f>
        <v>#N/A</v>
      </c>
      <c r="H56" s="28" t="n">
        <f aca="false">20/26*(26-AE56)</f>
        <v>20</v>
      </c>
      <c r="I56" s="25" t="e">
        <f aca="false">VLOOKUP($A:$A,'[1]Summary Contract Line Comm'!A$1:B$1048576,2,0)</f>
        <v>#N/A</v>
      </c>
      <c r="J56" s="26" t="e">
        <f aca="false">VLOOKUP($A:$A,'[1]Summary Contract Line Comm'!A$1:C$1048576,3,0)</f>
        <v>#N/A</v>
      </c>
      <c r="K56" s="25" t="n">
        <v>0</v>
      </c>
      <c r="L56" s="26" t="n">
        <v>0</v>
      </c>
      <c r="M56" s="29" t="e">
        <f aca="false">+K56+I56</f>
        <v>#N/A</v>
      </c>
      <c r="N56" s="30" t="e">
        <f aca="false">+L56+J56</f>
        <v>#N/A</v>
      </c>
      <c r="O56" s="25" t="e">
        <f aca="false">VLOOKUP($A:$A,[4]Summary!A$1:B$1048576,2,0)</f>
        <v>#N/A</v>
      </c>
      <c r="P56" s="31" t="e">
        <f aca="false">O56*17.5</f>
        <v>#N/A</v>
      </c>
      <c r="Q56" s="32" t="e">
        <f aca="false">O56/M56</f>
        <v>#N/A</v>
      </c>
      <c r="R56" s="25" t="e">
        <f aca="false">VLOOKUP($A:$A,'[3]Summary Migrations February'!A$1:B$1048576,2,0)</f>
        <v>#N/A</v>
      </c>
      <c r="S56" s="26" t="e">
        <f aca="false">VLOOKUP($A:$A,'[3]Summary Migrations February'!A$1:C$1048576,3,0)</f>
        <v>#N/A</v>
      </c>
      <c r="T56" s="26" t="e">
        <f aca="false">S56*0.2</f>
        <v>#N/A</v>
      </c>
      <c r="U56" s="25"/>
      <c r="V56" s="26" t="e">
        <f aca="false">VLOOKUP($A:$A,[5]Summary!D$1:J$1048576,7,0)</f>
        <v>#N/A</v>
      </c>
      <c r="W56" s="26" t="e">
        <f aca="false">+C56+G56+N56+P56+T56+V56</f>
        <v>#N/A</v>
      </c>
      <c r="X56" s="30"/>
      <c r="Y56" s="30" t="e">
        <f aca="false">+X56+W56</f>
        <v>#N/A</v>
      </c>
      <c r="Z56" s="30"/>
      <c r="AA56" s="30" t="e">
        <f aca="false">+Z56+Y56</f>
        <v>#N/A</v>
      </c>
      <c r="AB56" s="33"/>
      <c r="AC56" s="26"/>
      <c r="AD56" s="26"/>
      <c r="AE56" s="34" t="n">
        <v>0</v>
      </c>
      <c r="AF56" s="35" t="s">
        <v>80</v>
      </c>
      <c r="AG56" s="35" t="s">
        <v>37</v>
      </c>
      <c r="AH56" s="37"/>
      <c r="AI56" s="37"/>
    </row>
    <row r="57" customFormat="false" ht="13.8" hidden="false" customHeight="false" outlineLevel="0" collapsed="false">
      <c r="A57" s="24" t="s">
        <v>35</v>
      </c>
      <c r="B57" s="25" t="e">
        <f aca="false">VLOOKUP($A:$A,'[1]Summary Accessory Sales'!$A$1:$B$1048576,2,0)</f>
        <v>#N/A</v>
      </c>
      <c r="C57" s="26" t="e">
        <f aca="false">VLOOKUP($A:$A,'[1]Summary Accessory Sales'!A$1:C$1048576,3,0)</f>
        <v>#N/A</v>
      </c>
      <c r="D57" s="27" t="e">
        <f aca="false">B57/M57</f>
        <v>#N/A</v>
      </c>
      <c r="E57" s="27" t="e">
        <f aca="false">B57/M57</f>
        <v>#N/A</v>
      </c>
      <c r="F57" s="25" t="e">
        <f aca="false">VLOOKUP($A:$A,'[1]Summary Other sales'!A$1:B$1048576,2,0)</f>
        <v>#N/A</v>
      </c>
      <c r="G57" s="26" t="e">
        <f aca="false">VLOOKUP($A:$A,'[1]Summary Other sales'!A$1:C$1048576,3,0)</f>
        <v>#N/A</v>
      </c>
      <c r="H57" s="28" t="n">
        <f aca="false">20/26*(26-AE57)</f>
        <v>20</v>
      </c>
      <c r="I57" s="25" t="e">
        <f aca="false">VLOOKUP($A:$A,'[1]Summary Contract Line Comm'!A$1:B$1048576,2,0)</f>
        <v>#N/A</v>
      </c>
      <c r="J57" s="26" t="e">
        <f aca="false">VLOOKUP($A:$A,'[1]Summary Contract Line Comm'!A$1:C$1048576,3,0)</f>
        <v>#N/A</v>
      </c>
      <c r="K57" s="25" t="n">
        <v>0</v>
      </c>
      <c r="L57" s="26" t="n">
        <v>0</v>
      </c>
      <c r="M57" s="29" t="e">
        <f aca="false">+K57+I57</f>
        <v>#N/A</v>
      </c>
      <c r="N57" s="30" t="e">
        <f aca="false">+L57+J57</f>
        <v>#N/A</v>
      </c>
      <c r="O57" s="25" t="e">
        <f aca="false">VLOOKUP($A:$A,[4]Summary!A$1:B$1048576,2,0)</f>
        <v>#N/A</v>
      </c>
      <c r="P57" s="31" t="e">
        <f aca="false">O57*17.5</f>
        <v>#N/A</v>
      </c>
      <c r="Q57" s="32" t="e">
        <f aca="false">O57/M57</f>
        <v>#N/A</v>
      </c>
      <c r="R57" s="25" t="e">
        <f aca="false">VLOOKUP($A:$A,'[3]Summary Migrations February'!A$1:B$1048576,2,0)</f>
        <v>#N/A</v>
      </c>
      <c r="S57" s="26" t="e">
        <f aca="false">VLOOKUP($A:$A,'[3]Summary Migrations February'!A$1:C$1048576,3,0)</f>
        <v>#N/A</v>
      </c>
      <c r="T57" s="26" t="e">
        <f aca="false">S57*0.2</f>
        <v>#N/A</v>
      </c>
      <c r="U57" s="25"/>
      <c r="V57" s="26" t="e">
        <f aca="false">VLOOKUP($A:$A,[5]Summary!D$1:J$1048576,7,0)</f>
        <v>#N/A</v>
      </c>
      <c r="W57" s="26" t="e">
        <f aca="false">+C57+G57+N57+P57+T57+V57</f>
        <v>#N/A</v>
      </c>
      <c r="X57" s="30"/>
      <c r="Y57" s="30" t="e">
        <f aca="false">+X57+W57</f>
        <v>#N/A</v>
      </c>
      <c r="Z57" s="30"/>
      <c r="AA57" s="30" t="e">
        <f aca="false">+Z57+Y57</f>
        <v>#N/A</v>
      </c>
      <c r="AB57" s="33"/>
      <c r="AC57" s="26"/>
      <c r="AD57" s="26"/>
      <c r="AE57" s="34" t="n">
        <v>0</v>
      </c>
      <c r="AF57" s="46" t="s">
        <v>81</v>
      </c>
      <c r="AG57" s="46" t="s">
        <v>37</v>
      </c>
    </row>
    <row r="58" customFormat="false" ht="13.8" hidden="false" customHeight="false" outlineLevel="0" collapsed="false">
      <c r="A58" s="24" t="s">
        <v>35</v>
      </c>
      <c r="B58" s="25" t="e">
        <f aca="false">VLOOKUP($A:$A,'[1]Summary Accessory Sales'!$A$1:$B$1048576,2,0)</f>
        <v>#N/A</v>
      </c>
      <c r="C58" s="26" t="e">
        <f aca="false">VLOOKUP($A:$A,'[1]Summary Accessory Sales'!A$1:C$1048576,3,0)</f>
        <v>#N/A</v>
      </c>
      <c r="D58" s="27" t="e">
        <f aca="false">B58/M58</f>
        <v>#N/A</v>
      </c>
      <c r="E58" s="27" t="e">
        <f aca="false">B58/M58</f>
        <v>#N/A</v>
      </c>
      <c r="F58" s="25" t="e">
        <f aca="false">VLOOKUP($A:$A,'[1]Summary Other sales'!A$1:B$1048576,2,0)</f>
        <v>#N/A</v>
      </c>
      <c r="G58" s="26" t="e">
        <f aca="false">VLOOKUP($A:$A,'[1]Summary Other sales'!A$1:C$1048576,3,0)</f>
        <v>#N/A</v>
      </c>
      <c r="H58" s="28" t="n">
        <f aca="false">20/26*(26-AE58)</f>
        <v>20</v>
      </c>
      <c r="I58" s="25" t="e">
        <f aca="false">VLOOKUP($A:$A,'[1]Summary Contract Line Comm'!A$1:B$1048576,2,0)</f>
        <v>#N/A</v>
      </c>
      <c r="J58" s="26" t="e">
        <f aca="false">VLOOKUP($A:$A,'[1]Summary Contract Line Comm'!A$1:C$1048576,3,0)</f>
        <v>#N/A</v>
      </c>
      <c r="K58" s="25" t="n">
        <v>0</v>
      </c>
      <c r="L58" s="26" t="n">
        <v>0</v>
      </c>
      <c r="M58" s="29" t="e">
        <f aca="false">+K58+I58</f>
        <v>#N/A</v>
      </c>
      <c r="N58" s="30" t="e">
        <f aca="false">+L58+J58</f>
        <v>#N/A</v>
      </c>
      <c r="O58" s="25" t="e">
        <f aca="false">VLOOKUP($A:$A,[4]Summary!A$1:B$1048576,2,0)</f>
        <v>#N/A</v>
      </c>
      <c r="P58" s="31" t="e">
        <f aca="false">O58*17.5</f>
        <v>#N/A</v>
      </c>
      <c r="Q58" s="32" t="e">
        <f aca="false">O58/M58</f>
        <v>#N/A</v>
      </c>
      <c r="R58" s="25" t="e">
        <f aca="false">VLOOKUP($A:$A,'[3]Summary Migrations February'!A$1:B$1048576,2,0)</f>
        <v>#N/A</v>
      </c>
      <c r="S58" s="26" t="e">
        <f aca="false">VLOOKUP($A:$A,'[3]Summary Migrations February'!A$1:C$1048576,3,0)</f>
        <v>#N/A</v>
      </c>
      <c r="T58" s="26" t="e">
        <f aca="false">S58*0.2</f>
        <v>#N/A</v>
      </c>
      <c r="U58" s="25"/>
      <c r="V58" s="26" t="n">
        <v>0</v>
      </c>
      <c r="W58" s="26" t="e">
        <f aca="false">+C58+G58+N58+P58+T58+V58</f>
        <v>#N/A</v>
      </c>
      <c r="X58" s="30"/>
      <c r="Y58" s="30" t="e">
        <f aca="false">+X58+W58</f>
        <v>#N/A</v>
      </c>
      <c r="Z58" s="30"/>
      <c r="AA58" s="30" t="e">
        <f aca="false">+Z58+Y58</f>
        <v>#N/A</v>
      </c>
      <c r="AB58" s="33"/>
      <c r="AC58" s="26"/>
      <c r="AD58" s="26"/>
      <c r="AE58" s="34" t="n">
        <v>0</v>
      </c>
      <c r="AF58" s="35" t="s">
        <v>54</v>
      </c>
      <c r="AG58" s="35" t="s">
        <v>37</v>
      </c>
      <c r="AH58" s="37"/>
      <c r="AI58" s="37"/>
    </row>
    <row r="59" customFormat="false" ht="13.8" hidden="false" customHeight="false" outlineLevel="0" collapsed="false">
      <c r="A59" s="24" t="s">
        <v>35</v>
      </c>
      <c r="B59" s="25" t="e">
        <f aca="false">VLOOKUP($A:$A,'[1]Summary Accessory Sales'!$A$1:$B$1048576,2,0)</f>
        <v>#N/A</v>
      </c>
      <c r="C59" s="26" t="e">
        <f aca="false">VLOOKUP($A:$A,'[1]Summary Accessory Sales'!A$1:C$1048576,3,0)</f>
        <v>#N/A</v>
      </c>
      <c r="D59" s="27" t="e">
        <f aca="false">B59/M59</f>
        <v>#N/A</v>
      </c>
      <c r="E59" s="27" t="e">
        <f aca="false">B59/M59</f>
        <v>#N/A</v>
      </c>
      <c r="F59" s="25" t="e">
        <f aca="false">VLOOKUP($A:$A,'[1]Summary Other sales'!A$1:B$1048576,2,0)</f>
        <v>#N/A</v>
      </c>
      <c r="G59" s="26" t="e">
        <f aca="false">VLOOKUP($A:$A,'[1]Summary Other sales'!A$1:C$1048576,3,0)</f>
        <v>#N/A</v>
      </c>
      <c r="H59" s="28" t="n">
        <f aca="false">20/26*(26-AE59)</f>
        <v>20</v>
      </c>
      <c r="I59" s="25" t="e">
        <f aca="false">VLOOKUP($A:$A,'[1]Summary Contract Line Comm'!A$1:B$1048576,2,0)</f>
        <v>#N/A</v>
      </c>
      <c r="J59" s="26" t="e">
        <f aca="false">VLOOKUP($A:$A,'[1]Summary Contract Line Comm'!A$1:C$1048576,3,0)</f>
        <v>#N/A</v>
      </c>
      <c r="K59" s="25" t="n">
        <v>0</v>
      </c>
      <c r="L59" s="26" t="n">
        <v>0</v>
      </c>
      <c r="M59" s="29" t="e">
        <f aca="false">+K59+I59</f>
        <v>#N/A</v>
      </c>
      <c r="N59" s="30" t="e">
        <f aca="false">+L59+J59</f>
        <v>#N/A</v>
      </c>
      <c r="O59" s="25" t="e">
        <f aca="false">VLOOKUP($A:$A,[4]Summary!A$1:B$1048576,2,0)</f>
        <v>#N/A</v>
      </c>
      <c r="P59" s="31" t="e">
        <f aca="false">O59*17.5</f>
        <v>#N/A</v>
      </c>
      <c r="Q59" s="32" t="e">
        <f aca="false">O59/M59</f>
        <v>#N/A</v>
      </c>
      <c r="R59" s="25" t="e">
        <f aca="false">VLOOKUP($A:$A,'[3]Summary Migrations February'!A$1:B$1048576,2,0)</f>
        <v>#N/A</v>
      </c>
      <c r="S59" s="26" t="e">
        <f aca="false">VLOOKUP($A:$A,'[3]Summary Migrations February'!A$1:C$1048576,3,0)</f>
        <v>#N/A</v>
      </c>
      <c r="T59" s="26" t="e">
        <f aca="false">S59*0.2</f>
        <v>#N/A</v>
      </c>
      <c r="U59" s="25"/>
      <c r="V59" s="26" t="e">
        <f aca="false">VLOOKUP($A:$A,[5]Summary!D$1:J$1048576,7,0)</f>
        <v>#N/A</v>
      </c>
      <c r="W59" s="26" t="e">
        <f aca="false">+C59+G59+N59+P59+T59+V59</f>
        <v>#N/A</v>
      </c>
      <c r="X59" s="30"/>
      <c r="Y59" s="30" t="e">
        <f aca="false">+X59+W59</f>
        <v>#N/A</v>
      </c>
      <c r="Z59" s="30"/>
      <c r="AA59" s="30" t="e">
        <f aca="false">+Z59+Y59</f>
        <v>#N/A</v>
      </c>
      <c r="AB59" s="33"/>
      <c r="AC59" s="26"/>
      <c r="AD59" s="26"/>
      <c r="AE59" s="34" t="n">
        <v>0</v>
      </c>
      <c r="AF59" s="39" t="s">
        <v>43</v>
      </c>
      <c r="AG59" s="35" t="s">
        <v>37</v>
      </c>
    </row>
    <row r="60" customFormat="false" ht="13.8" hidden="false" customHeight="false" outlineLevel="0" collapsed="false">
      <c r="A60" s="24" t="s">
        <v>35</v>
      </c>
      <c r="B60" s="25" t="e">
        <f aca="false">VLOOKUP($A:$A,'[1]Summary Accessory Sales'!$A$1:$B$1048576,2,0)</f>
        <v>#N/A</v>
      </c>
      <c r="C60" s="26" t="e">
        <f aca="false">VLOOKUP($A:$A,'[1]Summary Accessory Sales'!A$1:C$1048576,3,0)</f>
        <v>#N/A</v>
      </c>
      <c r="D60" s="27" t="e">
        <f aca="false">B60/M60</f>
        <v>#N/A</v>
      </c>
      <c r="E60" s="27" t="e">
        <f aca="false">B60/M60</f>
        <v>#N/A</v>
      </c>
      <c r="F60" s="25" t="e">
        <f aca="false">VLOOKUP($A:$A,'[1]Summary Other sales'!A$1:B$1048576,2,0)</f>
        <v>#N/A</v>
      </c>
      <c r="G60" s="26" t="e">
        <f aca="false">VLOOKUP($A:$A,'[1]Summary Other sales'!A$1:C$1048576,3,0)</f>
        <v>#N/A</v>
      </c>
      <c r="H60" s="28" t="n">
        <f aca="false">20/26*(26-AE60)</f>
        <v>20</v>
      </c>
      <c r="I60" s="25" t="e">
        <f aca="false">VLOOKUP($A:$A,'[1]Summary Contract Line Comm'!A$1:B$1048576,2,0)</f>
        <v>#N/A</v>
      </c>
      <c r="J60" s="26" t="e">
        <f aca="false">VLOOKUP($A:$A,'[1]Summary Contract Line Comm'!A$1:C$1048576,3,0)</f>
        <v>#N/A</v>
      </c>
      <c r="K60" s="25" t="n">
        <v>0</v>
      </c>
      <c r="L60" s="26" t="n">
        <v>0</v>
      </c>
      <c r="M60" s="29" t="e">
        <f aca="false">+K60+I60</f>
        <v>#N/A</v>
      </c>
      <c r="N60" s="30" t="e">
        <f aca="false">+L60+J60</f>
        <v>#N/A</v>
      </c>
      <c r="O60" s="25" t="n">
        <v>0</v>
      </c>
      <c r="P60" s="31" t="n">
        <f aca="false">O60*17.5</f>
        <v>0</v>
      </c>
      <c r="Q60" s="32" t="e">
        <f aca="false">O60/M60</f>
        <v>#N/A</v>
      </c>
      <c r="R60" s="25" t="e">
        <f aca="false">VLOOKUP($A:$A,'[3]Summary Migrations February'!A$1:B$1048576,2,0)</f>
        <v>#N/A</v>
      </c>
      <c r="S60" s="26" t="e">
        <f aca="false">VLOOKUP($A:$A,'[3]Summary Migrations February'!A$1:C$1048576,3,0)</f>
        <v>#N/A</v>
      </c>
      <c r="T60" s="26" t="e">
        <f aca="false">S60*0.2</f>
        <v>#N/A</v>
      </c>
      <c r="U60" s="25"/>
      <c r="V60" s="26" t="e">
        <f aca="false">VLOOKUP($A:$A,[5]Summary!D$1:J$1048576,7,0)</f>
        <v>#N/A</v>
      </c>
      <c r="W60" s="26" t="e">
        <f aca="false">+C60+G60+N60+P60+T60+V60</f>
        <v>#N/A</v>
      </c>
      <c r="X60" s="30"/>
      <c r="Y60" s="30" t="e">
        <f aca="false">+X60+W60</f>
        <v>#N/A</v>
      </c>
      <c r="Z60" s="30"/>
      <c r="AA60" s="30" t="e">
        <f aca="false">+Z60+Y60</f>
        <v>#N/A</v>
      </c>
      <c r="AB60" s="33"/>
      <c r="AC60" s="26"/>
      <c r="AD60" s="26"/>
      <c r="AE60" s="34" t="n">
        <v>0</v>
      </c>
      <c r="AF60" s="35" t="s">
        <v>75</v>
      </c>
      <c r="AG60" s="35" t="s">
        <v>37</v>
      </c>
    </row>
    <row r="61" customFormat="false" ht="13.8" hidden="false" customHeight="false" outlineLevel="0" collapsed="false">
      <c r="A61" s="24" t="s">
        <v>35</v>
      </c>
      <c r="B61" s="25" t="e">
        <f aca="false">VLOOKUP($A:$A,'[1]Summary Accessory Sales'!$A$1:$B$1048576,2,0)</f>
        <v>#N/A</v>
      </c>
      <c r="C61" s="26" t="e">
        <f aca="false">VLOOKUP($A:$A,'[1]Summary Accessory Sales'!A$1:C$1048576,3,0)</f>
        <v>#N/A</v>
      </c>
      <c r="D61" s="27" t="e">
        <f aca="false">B61/M61</f>
        <v>#N/A</v>
      </c>
      <c r="E61" s="27" t="e">
        <f aca="false">B61/M61</f>
        <v>#N/A</v>
      </c>
      <c r="F61" s="25" t="e">
        <f aca="false">VLOOKUP($A:$A,'[1]Summary Other sales'!A$1:B$1048576,2,0)</f>
        <v>#N/A</v>
      </c>
      <c r="G61" s="26" t="e">
        <f aca="false">VLOOKUP($A:$A,'[1]Summary Other sales'!A$1:C$1048576,3,0)</f>
        <v>#N/A</v>
      </c>
      <c r="H61" s="28" t="n">
        <f aca="false">20/26*(26-AE61)</f>
        <v>20</v>
      </c>
      <c r="I61" s="25" t="e">
        <f aca="false">VLOOKUP($A:$A,'[1]Summary Contract Line Comm'!A$1:B$1048576,2,0)</f>
        <v>#N/A</v>
      </c>
      <c r="J61" s="26" t="e">
        <f aca="false">VLOOKUP($A:$A,'[1]Summary Contract Line Comm'!A$1:C$1048576,3,0)</f>
        <v>#N/A</v>
      </c>
      <c r="K61" s="25" t="n">
        <v>0</v>
      </c>
      <c r="L61" s="26" t="n">
        <v>0</v>
      </c>
      <c r="M61" s="29" t="e">
        <f aca="false">+K61+I61</f>
        <v>#N/A</v>
      </c>
      <c r="N61" s="30" t="e">
        <f aca="false">+L61+J61</f>
        <v>#N/A</v>
      </c>
      <c r="O61" s="25" t="e">
        <f aca="false">VLOOKUP($A:$A,[4]Summary!A$1:B$1048576,2,0)</f>
        <v>#N/A</v>
      </c>
      <c r="P61" s="31" t="e">
        <f aca="false">O61*17.5</f>
        <v>#N/A</v>
      </c>
      <c r="Q61" s="32" t="e">
        <f aca="false">O61/M61</f>
        <v>#N/A</v>
      </c>
      <c r="R61" s="25" t="e">
        <f aca="false">VLOOKUP($A:$A,'[3]Summary Migrations February'!A$1:B$1048576,2,0)</f>
        <v>#N/A</v>
      </c>
      <c r="S61" s="26" t="e">
        <f aca="false">VLOOKUP($A:$A,'[3]Summary Migrations February'!A$1:C$1048576,3,0)</f>
        <v>#N/A</v>
      </c>
      <c r="T61" s="26" t="e">
        <f aca="false">S61*0.2</f>
        <v>#N/A</v>
      </c>
      <c r="U61" s="25"/>
      <c r="V61" s="26" t="e">
        <f aca="false">VLOOKUP($A:$A,[5]Summary!D$1:J$1048576,7,0)</f>
        <v>#N/A</v>
      </c>
      <c r="W61" s="26" t="e">
        <f aca="false">+C61+G61+N61+P61+T61+V61</f>
        <v>#N/A</v>
      </c>
      <c r="X61" s="30"/>
      <c r="Y61" s="30" t="e">
        <f aca="false">+X61+W61</f>
        <v>#N/A</v>
      </c>
      <c r="Z61" s="30"/>
      <c r="AA61" s="30" t="e">
        <f aca="false">+Z61+Y61</f>
        <v>#N/A</v>
      </c>
      <c r="AB61" s="33"/>
      <c r="AC61" s="26"/>
      <c r="AD61" s="26"/>
      <c r="AE61" s="34" t="n">
        <v>0</v>
      </c>
      <c r="AF61" s="35" t="s">
        <v>82</v>
      </c>
      <c r="AG61" s="35" t="s">
        <v>37</v>
      </c>
    </row>
    <row r="62" customFormat="false" ht="13.8" hidden="false" customHeight="false" outlineLevel="0" collapsed="false">
      <c r="A62" s="24" t="s">
        <v>35</v>
      </c>
      <c r="B62" s="25" t="e">
        <f aca="false">VLOOKUP($A:$A,'[1]Summary Accessory Sales'!$A$1:$B$1048576,2,0)</f>
        <v>#N/A</v>
      </c>
      <c r="C62" s="26" t="e">
        <f aca="false">VLOOKUP($A:$A,'[1]Summary Accessory Sales'!A$1:C$1048576,3,0)</f>
        <v>#N/A</v>
      </c>
      <c r="D62" s="27" t="e">
        <f aca="false">B62/M62</f>
        <v>#N/A</v>
      </c>
      <c r="E62" s="27" t="e">
        <f aca="false">B62/M62</f>
        <v>#N/A</v>
      </c>
      <c r="F62" s="25" t="e">
        <f aca="false">VLOOKUP($A:$A,'[1]Summary Other sales'!A$1:B$1048576,2,0)</f>
        <v>#N/A</v>
      </c>
      <c r="G62" s="26" t="e">
        <f aca="false">VLOOKUP($A:$A,'[1]Summary Other sales'!A$1:C$1048576,3,0)</f>
        <v>#N/A</v>
      </c>
      <c r="H62" s="28" t="n">
        <f aca="false">20/26*(26-AE62)</f>
        <v>20</v>
      </c>
      <c r="I62" s="25" t="e">
        <f aca="false">VLOOKUP($A:$A,'[1]Summary Contract Line Comm'!A$1:B$1048576,2,0)</f>
        <v>#N/A</v>
      </c>
      <c r="J62" s="26" t="e">
        <f aca="false">VLOOKUP($A:$A,'[1]Summary Contract Line Comm'!A$1:C$1048576,3,0)</f>
        <v>#N/A</v>
      </c>
      <c r="K62" s="25" t="n">
        <v>0</v>
      </c>
      <c r="L62" s="26" t="n">
        <v>0</v>
      </c>
      <c r="M62" s="29" t="e">
        <f aca="false">+K62+I62</f>
        <v>#N/A</v>
      </c>
      <c r="N62" s="30" t="e">
        <f aca="false">+L62+J62</f>
        <v>#N/A</v>
      </c>
      <c r="O62" s="25" t="e">
        <f aca="false">VLOOKUP($A:$A,[4]Summary!A$1:B$1048576,2,0)</f>
        <v>#N/A</v>
      </c>
      <c r="P62" s="31" t="e">
        <f aca="false">O62*17.5</f>
        <v>#N/A</v>
      </c>
      <c r="Q62" s="32" t="e">
        <f aca="false">O62/M62</f>
        <v>#N/A</v>
      </c>
      <c r="R62" s="25" t="e">
        <f aca="false">VLOOKUP($A:$A,'[3]Summary Migrations February'!A$1:B$1048576,2,0)</f>
        <v>#N/A</v>
      </c>
      <c r="S62" s="26" t="e">
        <f aca="false">VLOOKUP($A:$A,'[3]Summary Migrations February'!A$1:C$1048576,3,0)</f>
        <v>#N/A</v>
      </c>
      <c r="T62" s="26" t="e">
        <f aca="false">S62*0.2</f>
        <v>#N/A</v>
      </c>
      <c r="U62" s="25"/>
      <c r="V62" s="26" t="e">
        <f aca="false">VLOOKUP($A:$A,[5]Summary!D$1:J$1048576,7,0)</f>
        <v>#N/A</v>
      </c>
      <c r="W62" s="26" t="e">
        <f aca="false">+C62+G62+N62+P62+T62+V62</f>
        <v>#N/A</v>
      </c>
      <c r="X62" s="30"/>
      <c r="Y62" s="30" t="e">
        <f aca="false">+X62+W62</f>
        <v>#N/A</v>
      </c>
      <c r="Z62" s="30"/>
      <c r="AA62" s="30" t="e">
        <f aca="false">+Z62+Y62</f>
        <v>#N/A</v>
      </c>
      <c r="AB62" s="33"/>
      <c r="AC62" s="26"/>
      <c r="AD62" s="26"/>
      <c r="AE62" s="34" t="n">
        <v>0</v>
      </c>
      <c r="AF62" s="35" t="s">
        <v>54</v>
      </c>
      <c r="AG62" s="39" t="s">
        <v>37</v>
      </c>
    </row>
    <row r="63" customFormat="false" ht="13.8" hidden="false" customHeight="false" outlineLevel="0" collapsed="false">
      <c r="A63" s="24" t="s">
        <v>35</v>
      </c>
      <c r="B63" s="25" t="e">
        <f aca="false">VLOOKUP($A:$A,'[1]Summary Accessory Sales'!$A$1:$B$1048576,2,0)</f>
        <v>#N/A</v>
      </c>
      <c r="C63" s="26" t="e">
        <f aca="false">VLOOKUP($A:$A,'[1]Summary Accessory Sales'!A$1:C$1048576,3,0)</f>
        <v>#N/A</v>
      </c>
      <c r="D63" s="27" t="e">
        <f aca="false">B63/M63</f>
        <v>#N/A</v>
      </c>
      <c r="E63" s="27" t="e">
        <f aca="false">B63/M63</f>
        <v>#N/A</v>
      </c>
      <c r="F63" s="25" t="e">
        <f aca="false">VLOOKUP($A:$A,'[1]Summary Other sales'!A$1:B$1048576,2,0)</f>
        <v>#N/A</v>
      </c>
      <c r="G63" s="26" t="e">
        <f aca="false">VLOOKUP($A:$A,'[1]Summary Other sales'!A$1:C$1048576,3,0)</f>
        <v>#N/A</v>
      </c>
      <c r="H63" s="28" t="n">
        <f aca="false">20/26*(26-AE63)</f>
        <v>20</v>
      </c>
      <c r="I63" s="25" t="e">
        <f aca="false">VLOOKUP($A:$A,'[1]Summary Contract Line Comm'!A$1:B$1048576,2,0)</f>
        <v>#N/A</v>
      </c>
      <c r="J63" s="26" t="e">
        <f aca="false">VLOOKUP($A:$A,'[1]Summary Contract Line Comm'!A$1:C$1048576,3,0)</f>
        <v>#N/A</v>
      </c>
      <c r="K63" s="25" t="n">
        <v>0</v>
      </c>
      <c r="L63" s="26" t="n">
        <v>0</v>
      </c>
      <c r="M63" s="29" t="e">
        <f aca="false">+K63+I63</f>
        <v>#N/A</v>
      </c>
      <c r="N63" s="30" t="e">
        <f aca="false">+L63+J63</f>
        <v>#N/A</v>
      </c>
      <c r="O63" s="25" t="e">
        <f aca="false">VLOOKUP($A:$A,[4]Summary!A$1:B$1048576,2,0)</f>
        <v>#N/A</v>
      </c>
      <c r="P63" s="31" t="e">
        <f aca="false">O63*17.5</f>
        <v>#N/A</v>
      </c>
      <c r="Q63" s="32" t="e">
        <f aca="false">O63/M63</f>
        <v>#N/A</v>
      </c>
      <c r="R63" s="25" t="e">
        <f aca="false">VLOOKUP($A:$A,'[3]Summary Migrations February'!A$1:B$1048576,2,0)</f>
        <v>#N/A</v>
      </c>
      <c r="S63" s="26" t="e">
        <f aca="false">VLOOKUP($A:$A,'[3]Summary Migrations February'!A$1:C$1048576,3,0)</f>
        <v>#N/A</v>
      </c>
      <c r="T63" s="26" t="e">
        <f aca="false">S63*0.2</f>
        <v>#N/A</v>
      </c>
      <c r="U63" s="25"/>
      <c r="V63" s="26" t="e">
        <f aca="false">VLOOKUP($A:$A,[5]Summary!D$1:J$1048576,7,0)</f>
        <v>#N/A</v>
      </c>
      <c r="W63" s="26" t="e">
        <f aca="false">+C63+G63+N63+P63+T63+V63</f>
        <v>#N/A</v>
      </c>
      <c r="X63" s="30"/>
      <c r="Y63" s="30" t="e">
        <f aca="false">+X63+W63</f>
        <v>#N/A</v>
      </c>
      <c r="Z63" s="30"/>
      <c r="AA63" s="30" t="e">
        <f aca="false">+Z63+Y63</f>
        <v>#N/A</v>
      </c>
      <c r="AB63" s="33"/>
      <c r="AC63" s="26"/>
      <c r="AD63" s="26"/>
      <c r="AE63" s="34" t="n">
        <v>0</v>
      </c>
      <c r="AF63" s="39" t="s">
        <v>83</v>
      </c>
      <c r="AG63" s="39" t="s">
        <v>37</v>
      </c>
    </row>
    <row r="64" customFormat="false" ht="13.8" hidden="false" customHeight="false" outlineLevel="0" collapsed="false">
      <c r="A64" s="24" t="s">
        <v>35</v>
      </c>
      <c r="B64" s="25" t="e">
        <f aca="false">VLOOKUP($A:$A,'[1]Summary Accessory Sales'!$A$1:$B$1048576,2,0)</f>
        <v>#N/A</v>
      </c>
      <c r="C64" s="26" t="e">
        <f aca="false">VLOOKUP($A:$A,'[1]Summary Accessory Sales'!A$1:C$1048576,3,0)</f>
        <v>#N/A</v>
      </c>
      <c r="D64" s="27" t="e">
        <f aca="false">B64/M64</f>
        <v>#N/A</v>
      </c>
      <c r="E64" s="27" t="e">
        <f aca="false">B64/M64</f>
        <v>#N/A</v>
      </c>
      <c r="F64" s="25" t="e">
        <f aca="false">VLOOKUP($A:$A,'[1]Summary Other sales'!A$1:B$1048576,2,0)</f>
        <v>#N/A</v>
      </c>
      <c r="G64" s="26" t="e">
        <f aca="false">VLOOKUP($A:$A,'[1]Summary Other sales'!A$1:C$1048576,3,0)</f>
        <v>#N/A</v>
      </c>
      <c r="H64" s="28" t="e">
        <f aca="false">20/26*(26-AE64)</f>
        <v>#N/A</v>
      </c>
      <c r="I64" s="25" t="e">
        <f aca="false">VLOOKUP($A:$A,'[1]Summary Contract Line Comm'!A$1:B$1048576,2,0)</f>
        <v>#N/A</v>
      </c>
      <c r="J64" s="26" t="e">
        <f aca="false">VLOOKUP($A:$A,'[1]Summary Contract Line Comm'!A$1:C$1048576,3,0)</f>
        <v>#N/A</v>
      </c>
      <c r="K64" s="25" t="n">
        <v>0</v>
      </c>
      <c r="L64" s="26" t="n">
        <v>0</v>
      </c>
      <c r="M64" s="29" t="e">
        <f aca="false">+K64+I64</f>
        <v>#N/A</v>
      </c>
      <c r="N64" s="30" t="e">
        <f aca="false">+L64+J64</f>
        <v>#N/A</v>
      </c>
      <c r="O64" s="25" t="e">
        <f aca="false">VLOOKUP($A:$A,[4]Summary!A$1:B$1048576,2,0)</f>
        <v>#N/A</v>
      </c>
      <c r="P64" s="31" t="e">
        <f aca="false">O64*17.5</f>
        <v>#N/A</v>
      </c>
      <c r="Q64" s="32" t="e">
        <f aca="false">O64/M64</f>
        <v>#N/A</v>
      </c>
      <c r="R64" s="25" t="e">
        <f aca="false">VLOOKUP($A:$A,'[3]Summary Migrations February'!A$1:B$1048576,2,0)</f>
        <v>#N/A</v>
      </c>
      <c r="S64" s="26" t="e">
        <f aca="false">VLOOKUP($A:$A,'[3]Summary Migrations February'!A$1:C$1048576,3,0)</f>
        <v>#N/A</v>
      </c>
      <c r="T64" s="26" t="e">
        <f aca="false">S64*0.2</f>
        <v>#N/A</v>
      </c>
      <c r="U64" s="25"/>
      <c r="V64" s="26" t="n">
        <v>0</v>
      </c>
      <c r="W64" s="26" t="e">
        <f aca="false">+C64+G64+N64+P64+T64+V64</f>
        <v>#N/A</v>
      </c>
      <c r="X64" s="30"/>
      <c r="Y64" s="30" t="e">
        <f aca="false">+X64+W64</f>
        <v>#N/A</v>
      </c>
      <c r="Z64" s="30"/>
      <c r="AA64" s="30" t="e">
        <f aca="false">+Z64+Y64</f>
        <v>#N/A</v>
      </c>
      <c r="AB64" s="33"/>
      <c r="AC64" s="26"/>
      <c r="AD64" s="26"/>
      <c r="AE64" s="34" t="e">
        <f aca="false">VLOOKUP($A:$A,'[2]SUMMARY BCEA LEAVE FEB'!B$1:C$1048576,2,0)</f>
        <v>#N/A</v>
      </c>
      <c r="AF64" s="35" t="s">
        <v>84</v>
      </c>
      <c r="AG64" s="35" t="s">
        <v>37</v>
      </c>
    </row>
    <row r="65" customFormat="false" ht="13.8" hidden="false" customHeight="false" outlineLevel="0" collapsed="false">
      <c r="A65" s="24" t="s">
        <v>35</v>
      </c>
      <c r="B65" s="25" t="e">
        <f aca="false">VLOOKUP($A:$A,'[1]Summary Accessory Sales'!$A$1:$B$1048576,2,0)</f>
        <v>#N/A</v>
      </c>
      <c r="C65" s="26" t="e">
        <f aca="false">VLOOKUP($A:$A,'[1]Summary Accessory Sales'!A$1:C$1048576,3,0)</f>
        <v>#N/A</v>
      </c>
      <c r="D65" s="27" t="e">
        <f aca="false">B65/M65</f>
        <v>#N/A</v>
      </c>
      <c r="E65" s="27" t="e">
        <f aca="false">B65/M65</f>
        <v>#N/A</v>
      </c>
      <c r="F65" s="25" t="e">
        <f aca="false">VLOOKUP($A:$A,'[1]Summary Other sales'!A$1:B$1048576,2,0)</f>
        <v>#N/A</v>
      </c>
      <c r="G65" s="26" t="e">
        <f aca="false">VLOOKUP($A:$A,'[1]Summary Other sales'!A$1:C$1048576,3,0)</f>
        <v>#N/A</v>
      </c>
      <c r="H65" s="28" t="n">
        <f aca="false">20/26*(26-AE65)</f>
        <v>20</v>
      </c>
      <c r="I65" s="25" t="e">
        <f aca="false">VLOOKUP($A:$A,'[1]Summary Contract Line Comm'!A$1:B$1048576,2,0)</f>
        <v>#N/A</v>
      </c>
      <c r="J65" s="26" t="e">
        <f aca="false">VLOOKUP($A:$A,'[1]Summary Contract Line Comm'!A$1:C$1048576,3,0)</f>
        <v>#N/A</v>
      </c>
      <c r="K65" s="25" t="n">
        <v>0</v>
      </c>
      <c r="L65" s="26" t="n">
        <v>0</v>
      </c>
      <c r="M65" s="29" t="e">
        <f aca="false">+K65+I65</f>
        <v>#N/A</v>
      </c>
      <c r="N65" s="30" t="e">
        <f aca="false">+L65+J65</f>
        <v>#N/A</v>
      </c>
      <c r="O65" s="25" t="n">
        <v>0</v>
      </c>
      <c r="P65" s="31" t="n">
        <f aca="false">O65*17.5</f>
        <v>0</v>
      </c>
      <c r="Q65" s="32" t="e">
        <f aca="false">O65/M65</f>
        <v>#N/A</v>
      </c>
      <c r="R65" s="25" t="e">
        <f aca="false">VLOOKUP($A:$A,'[3]Summary Migrations February'!A$1:B$1048576,2,0)</f>
        <v>#N/A</v>
      </c>
      <c r="S65" s="26" t="e">
        <f aca="false">VLOOKUP($A:$A,'[3]Summary Migrations February'!A$1:C$1048576,3,0)</f>
        <v>#N/A</v>
      </c>
      <c r="T65" s="26" t="e">
        <f aca="false">S65*0.2</f>
        <v>#N/A</v>
      </c>
      <c r="U65" s="25"/>
      <c r="V65" s="26" t="e">
        <f aca="false">VLOOKUP($A:$A,[5]Summary!D$1:J$1048576,7,0)</f>
        <v>#N/A</v>
      </c>
      <c r="W65" s="26" t="e">
        <f aca="false">+C65+G65+N65+P65+T65+V65</f>
        <v>#N/A</v>
      </c>
      <c r="X65" s="30"/>
      <c r="Y65" s="30" t="e">
        <f aca="false">+X65+W65</f>
        <v>#N/A</v>
      </c>
      <c r="Z65" s="30"/>
      <c r="AA65" s="30" t="e">
        <f aca="false">+Z65+Y65</f>
        <v>#N/A</v>
      </c>
      <c r="AB65" s="33"/>
      <c r="AC65" s="26"/>
      <c r="AD65" s="26"/>
      <c r="AE65" s="34" t="n">
        <v>0</v>
      </c>
      <c r="AF65" s="35" t="s">
        <v>85</v>
      </c>
      <c r="AG65" s="35" t="s">
        <v>37</v>
      </c>
    </row>
    <row r="66" customFormat="false" ht="13.8" hidden="false" customHeight="false" outlineLevel="0" collapsed="false">
      <c r="A66" s="24" t="s">
        <v>35</v>
      </c>
      <c r="B66" s="25" t="e">
        <f aca="false">VLOOKUP($A:$A,'[1]Summary Accessory Sales'!$A$1:$B$1048576,2,0)</f>
        <v>#N/A</v>
      </c>
      <c r="C66" s="26" t="e">
        <f aca="false">VLOOKUP($A:$A,'[1]Summary Accessory Sales'!A$1:C$1048576,3,0)</f>
        <v>#N/A</v>
      </c>
      <c r="D66" s="27" t="e">
        <f aca="false">B66/M66</f>
        <v>#N/A</v>
      </c>
      <c r="E66" s="27" t="e">
        <f aca="false">B66/M66</f>
        <v>#N/A</v>
      </c>
      <c r="F66" s="25" t="e">
        <f aca="false">VLOOKUP($A:$A,'[1]Summary Other sales'!A$1:B$1048576,2,0)</f>
        <v>#N/A</v>
      </c>
      <c r="G66" s="26" t="e">
        <f aca="false">VLOOKUP($A:$A,'[1]Summary Other sales'!A$1:C$1048576,3,0)</f>
        <v>#N/A</v>
      </c>
      <c r="H66" s="28" t="e">
        <f aca="false">20/26*(26-AE66)</f>
        <v>#N/A</v>
      </c>
      <c r="I66" s="25" t="e">
        <f aca="false">VLOOKUP($A:$A,'[1]Summary Contract Line Comm'!A$1:B$1048576,2,0)</f>
        <v>#N/A</v>
      </c>
      <c r="J66" s="26" t="e">
        <f aca="false">VLOOKUP($A:$A,'[1]Summary Contract Line Comm'!A$1:C$1048576,3,0)</f>
        <v>#N/A</v>
      </c>
      <c r="K66" s="25" t="n">
        <v>0</v>
      </c>
      <c r="L66" s="26" t="n">
        <v>0</v>
      </c>
      <c r="M66" s="29" t="e">
        <f aca="false">+K66+I66</f>
        <v>#N/A</v>
      </c>
      <c r="N66" s="30" t="e">
        <f aca="false">+L66+J66</f>
        <v>#N/A</v>
      </c>
      <c r="O66" s="25" t="e">
        <f aca="false">VLOOKUP($A:$A,[4]Summary!A$1:B$1048576,2,0)</f>
        <v>#N/A</v>
      </c>
      <c r="P66" s="31" t="e">
        <f aca="false">O66*17.5</f>
        <v>#N/A</v>
      </c>
      <c r="Q66" s="32" t="e">
        <f aca="false">O66/M66</f>
        <v>#N/A</v>
      </c>
      <c r="R66" s="25" t="e">
        <f aca="false">VLOOKUP($A:$A,'[3]Summary Migrations February'!A$1:B$1048576,2,0)</f>
        <v>#N/A</v>
      </c>
      <c r="S66" s="26" t="e">
        <f aca="false">VLOOKUP($A:$A,'[3]Summary Migrations February'!A$1:C$1048576,3,0)</f>
        <v>#N/A</v>
      </c>
      <c r="T66" s="26" t="e">
        <f aca="false">S66*0.2</f>
        <v>#N/A</v>
      </c>
      <c r="U66" s="25"/>
      <c r="V66" s="26" t="n">
        <v>0</v>
      </c>
      <c r="W66" s="26" t="e">
        <f aca="false">+C66+G66+N66+P66+T66+V66</f>
        <v>#N/A</v>
      </c>
      <c r="X66" s="30"/>
      <c r="Y66" s="30" t="e">
        <f aca="false">+X66+W66</f>
        <v>#N/A</v>
      </c>
      <c r="Z66" s="30"/>
      <c r="AA66" s="30" t="e">
        <f aca="false">+Z66+Y66</f>
        <v>#N/A</v>
      </c>
      <c r="AB66" s="33"/>
      <c r="AC66" s="26"/>
      <c r="AD66" s="26"/>
      <c r="AE66" s="34" t="e">
        <f aca="false">VLOOKUP($A:$A,'[2]SUMMARY BCEA LEAVE FEB'!B$1:C$1048576,2,0)</f>
        <v>#N/A</v>
      </c>
      <c r="AF66" s="35" t="s">
        <v>54</v>
      </c>
      <c r="AG66" s="39" t="s">
        <v>37</v>
      </c>
    </row>
    <row r="67" customFormat="false" ht="13.8" hidden="false" customHeight="false" outlineLevel="0" collapsed="false">
      <c r="A67" s="24" t="s">
        <v>35</v>
      </c>
      <c r="B67" s="25" t="e">
        <f aca="false">VLOOKUP($A:$A,'[1]Summary Accessory Sales'!$A$1:$B$1048576,2,0)</f>
        <v>#N/A</v>
      </c>
      <c r="C67" s="26" t="e">
        <f aca="false">VLOOKUP($A:$A,'[1]Summary Accessory Sales'!A$1:C$1048576,3,0)</f>
        <v>#N/A</v>
      </c>
      <c r="D67" s="27" t="e">
        <f aca="false">B67/M67</f>
        <v>#N/A</v>
      </c>
      <c r="E67" s="27" t="e">
        <f aca="false">B67/M67</f>
        <v>#N/A</v>
      </c>
      <c r="F67" s="25" t="e">
        <f aca="false">VLOOKUP($A:$A,'[1]Summary Other sales'!A$1:B$1048576,2,0)</f>
        <v>#N/A</v>
      </c>
      <c r="G67" s="26" t="e">
        <f aca="false">VLOOKUP($A:$A,'[1]Summary Other sales'!A$1:C$1048576,3,0)</f>
        <v>#N/A</v>
      </c>
      <c r="H67" s="28" t="e">
        <f aca="false">20/26*(26-AE67)</f>
        <v>#N/A</v>
      </c>
      <c r="I67" s="25" t="e">
        <f aca="false">VLOOKUP($A:$A,'[1]Summary Contract Line Comm'!A$1:B$1048576,2,0)</f>
        <v>#N/A</v>
      </c>
      <c r="J67" s="26" t="e">
        <f aca="false">VLOOKUP($A:$A,'[1]Summary Contract Line Comm'!A$1:C$1048576,3,0)</f>
        <v>#N/A</v>
      </c>
      <c r="K67" s="25" t="n">
        <v>0</v>
      </c>
      <c r="L67" s="26" t="n">
        <v>0</v>
      </c>
      <c r="M67" s="29" t="e">
        <f aca="false">+K67+I67</f>
        <v>#N/A</v>
      </c>
      <c r="N67" s="30" t="e">
        <f aca="false">+L67+J67</f>
        <v>#N/A</v>
      </c>
      <c r="O67" s="25" t="e">
        <f aca="false">VLOOKUP($A:$A,[4]Summary!A$1:B$1048576,2,0)</f>
        <v>#N/A</v>
      </c>
      <c r="P67" s="31" t="e">
        <f aca="false">O67*17.5</f>
        <v>#N/A</v>
      </c>
      <c r="Q67" s="32" t="e">
        <f aca="false">O67/M67</f>
        <v>#N/A</v>
      </c>
      <c r="R67" s="25" t="e">
        <f aca="false">VLOOKUP($A:$A,'[3]Summary Migrations February'!A$1:B$1048576,2,0)</f>
        <v>#N/A</v>
      </c>
      <c r="S67" s="26" t="e">
        <f aca="false">VLOOKUP($A:$A,'[3]Summary Migrations February'!A$1:C$1048576,3,0)</f>
        <v>#N/A</v>
      </c>
      <c r="T67" s="26" t="e">
        <f aca="false">S67*0.2</f>
        <v>#N/A</v>
      </c>
      <c r="U67" s="25"/>
      <c r="V67" s="26" t="e">
        <f aca="false">VLOOKUP($A:$A,[5]Summary!D$1:J$1048576,7,0)</f>
        <v>#N/A</v>
      </c>
      <c r="W67" s="26" t="e">
        <f aca="false">+C67+G67+N67+P67+T67+V67</f>
        <v>#N/A</v>
      </c>
      <c r="X67" s="30"/>
      <c r="Y67" s="30" t="e">
        <f aca="false">+X67+W67</f>
        <v>#N/A</v>
      </c>
      <c r="Z67" s="30"/>
      <c r="AA67" s="30" t="e">
        <f aca="false">+Z67+Y67</f>
        <v>#N/A</v>
      </c>
      <c r="AB67" s="33"/>
      <c r="AC67" s="26"/>
      <c r="AD67" s="26"/>
      <c r="AE67" s="34" t="e">
        <f aca="false">VLOOKUP($A:$A,'[2]SUMMARY BCEA LEAVE FEB'!B$1:C$1048576,2,0)</f>
        <v>#N/A</v>
      </c>
      <c r="AF67" s="35" t="s">
        <v>57</v>
      </c>
      <c r="AG67" s="35" t="s">
        <v>37</v>
      </c>
    </row>
    <row r="68" customFormat="false" ht="13.8" hidden="false" customHeight="false" outlineLevel="0" collapsed="false">
      <c r="A68" s="24" t="s">
        <v>35</v>
      </c>
      <c r="B68" s="25" t="e">
        <f aca="false">VLOOKUP($A:$A,'[1]Summary Accessory Sales'!$A$1:$B$1048576,2,0)</f>
        <v>#N/A</v>
      </c>
      <c r="C68" s="26" t="e">
        <f aca="false">VLOOKUP($A:$A,'[1]Summary Accessory Sales'!A$1:C$1048576,3,0)</f>
        <v>#N/A</v>
      </c>
      <c r="D68" s="27" t="e">
        <f aca="false">B68/M68</f>
        <v>#N/A</v>
      </c>
      <c r="E68" s="27" t="e">
        <f aca="false">B68/M68</f>
        <v>#N/A</v>
      </c>
      <c r="F68" s="25" t="e">
        <f aca="false">VLOOKUP($A:$A,'[1]Summary Other sales'!A$1:B$1048576,2,0)</f>
        <v>#N/A</v>
      </c>
      <c r="G68" s="26" t="e">
        <f aca="false">VLOOKUP($A:$A,'[1]Summary Other sales'!A$1:C$1048576,3,0)</f>
        <v>#N/A</v>
      </c>
      <c r="H68" s="28" t="n">
        <f aca="false">20/26*(26-AE68)</f>
        <v>20</v>
      </c>
      <c r="I68" s="25" t="e">
        <f aca="false">VLOOKUP($A:$A,'[1]Summary Contract Line Comm'!A$1:B$1048576,2,0)</f>
        <v>#N/A</v>
      </c>
      <c r="J68" s="26" t="e">
        <f aca="false">VLOOKUP($A:$A,'[1]Summary Contract Line Comm'!A$1:C$1048576,3,0)</f>
        <v>#N/A</v>
      </c>
      <c r="K68" s="25" t="n">
        <v>0</v>
      </c>
      <c r="L68" s="26" t="n">
        <v>0</v>
      </c>
      <c r="M68" s="29" t="e">
        <f aca="false">+K68+I68</f>
        <v>#N/A</v>
      </c>
      <c r="N68" s="30" t="e">
        <f aca="false">+L68+J68</f>
        <v>#N/A</v>
      </c>
      <c r="O68" s="25" t="e">
        <f aca="false">VLOOKUP($A:$A,[4]Summary!A$1:B$1048576,2,0)</f>
        <v>#N/A</v>
      </c>
      <c r="P68" s="31" t="e">
        <f aca="false">O68*17.5</f>
        <v>#N/A</v>
      </c>
      <c r="Q68" s="32" t="e">
        <f aca="false">O68/M68</f>
        <v>#N/A</v>
      </c>
      <c r="R68" s="25" t="e">
        <f aca="false">VLOOKUP($A:$A,'[3]Summary Migrations February'!A$1:B$1048576,2,0)</f>
        <v>#N/A</v>
      </c>
      <c r="S68" s="26" t="e">
        <f aca="false">VLOOKUP($A:$A,'[3]Summary Migrations February'!A$1:C$1048576,3,0)</f>
        <v>#N/A</v>
      </c>
      <c r="T68" s="26" t="e">
        <f aca="false">S68*0.2</f>
        <v>#N/A</v>
      </c>
      <c r="U68" s="25"/>
      <c r="V68" s="26" t="e">
        <f aca="false">VLOOKUP($A:$A,[5]Summary!D$1:J$1048576,7,0)</f>
        <v>#N/A</v>
      </c>
      <c r="W68" s="26" t="e">
        <f aca="false">+C68+G68+N68+P68+T68+V68</f>
        <v>#N/A</v>
      </c>
      <c r="X68" s="30"/>
      <c r="Y68" s="30" t="e">
        <f aca="false">+X68+W68</f>
        <v>#N/A</v>
      </c>
      <c r="Z68" s="30"/>
      <c r="AA68" s="30" t="e">
        <f aca="false">+Z68+Y68</f>
        <v>#N/A</v>
      </c>
      <c r="AB68" s="33"/>
      <c r="AC68" s="26"/>
      <c r="AD68" s="26"/>
      <c r="AE68" s="34" t="n">
        <v>0</v>
      </c>
      <c r="AF68" s="47" t="s">
        <v>86</v>
      </c>
      <c r="AG68" s="35" t="s">
        <v>37</v>
      </c>
    </row>
    <row r="69" customFormat="false" ht="13.8" hidden="false" customHeight="false" outlineLevel="0" collapsed="false">
      <c r="A69" s="24" t="s">
        <v>35</v>
      </c>
      <c r="B69" s="25" t="e">
        <f aca="false">VLOOKUP($A:$A,'[1]Summary Accessory Sales'!$A$1:$B$1048576,2,0)</f>
        <v>#N/A</v>
      </c>
      <c r="C69" s="26" t="e">
        <f aca="false">VLOOKUP($A:$A,'[1]Summary Accessory Sales'!A$1:C$1048576,3,0)</f>
        <v>#N/A</v>
      </c>
      <c r="D69" s="27" t="e">
        <f aca="false">B69/M69</f>
        <v>#N/A</v>
      </c>
      <c r="E69" s="27" t="e">
        <f aca="false">B69/M69</f>
        <v>#N/A</v>
      </c>
      <c r="F69" s="25" t="e">
        <f aca="false">VLOOKUP($A:$A,'[1]Summary Other sales'!A$1:B$1048576,2,0)</f>
        <v>#N/A</v>
      </c>
      <c r="G69" s="26" t="e">
        <f aca="false">VLOOKUP($A:$A,'[1]Summary Other sales'!A$1:C$1048576,3,0)</f>
        <v>#N/A</v>
      </c>
      <c r="H69" s="28" t="e">
        <f aca="false">20/26*(26-AE69)</f>
        <v>#N/A</v>
      </c>
      <c r="I69" s="25" t="e">
        <f aca="false">VLOOKUP($A:$A,'[1]Summary Contract Line Comm'!A$1:B$1048576,2,0)</f>
        <v>#N/A</v>
      </c>
      <c r="J69" s="26" t="e">
        <f aca="false">VLOOKUP($A:$A,'[1]Summary Contract Line Comm'!A$1:C$1048576,3,0)</f>
        <v>#N/A</v>
      </c>
      <c r="K69" s="25" t="n">
        <v>0</v>
      </c>
      <c r="L69" s="26" t="n">
        <v>0</v>
      </c>
      <c r="M69" s="29" t="e">
        <f aca="false">+K69+I69</f>
        <v>#N/A</v>
      </c>
      <c r="N69" s="30" t="e">
        <f aca="false">+L69+J69</f>
        <v>#N/A</v>
      </c>
      <c r="O69" s="25" t="e">
        <f aca="false">VLOOKUP($A:$A,[4]Summary!A$1:B$1048576,2,0)</f>
        <v>#N/A</v>
      </c>
      <c r="P69" s="31" t="e">
        <f aca="false">O69*17.5</f>
        <v>#N/A</v>
      </c>
      <c r="Q69" s="32" t="e">
        <f aca="false">O69/M69</f>
        <v>#N/A</v>
      </c>
      <c r="R69" s="25" t="e">
        <f aca="false">VLOOKUP($A:$A,'[3]Summary Migrations February'!A$1:B$1048576,2,0)</f>
        <v>#N/A</v>
      </c>
      <c r="S69" s="26" t="e">
        <f aca="false">VLOOKUP($A:$A,'[3]Summary Migrations February'!A$1:C$1048576,3,0)</f>
        <v>#N/A</v>
      </c>
      <c r="T69" s="26" t="e">
        <f aca="false">S69*0.2</f>
        <v>#N/A</v>
      </c>
      <c r="U69" s="25"/>
      <c r="V69" s="26" t="e">
        <f aca="false">VLOOKUP($A:$A,[5]Summary!D$1:J$1048576,7,0)</f>
        <v>#N/A</v>
      </c>
      <c r="W69" s="26" t="e">
        <f aca="false">+C69+G69+N69+P69+T69+V69</f>
        <v>#N/A</v>
      </c>
      <c r="X69" s="30"/>
      <c r="Y69" s="30" t="e">
        <f aca="false">+X69+W69</f>
        <v>#N/A</v>
      </c>
      <c r="Z69" s="30"/>
      <c r="AA69" s="30" t="e">
        <f aca="false">+Z69+Y69</f>
        <v>#N/A</v>
      </c>
      <c r="AB69" s="33"/>
      <c r="AC69" s="26"/>
      <c r="AD69" s="26"/>
      <c r="AE69" s="34" t="e">
        <f aca="false">VLOOKUP($A:$A,'[2]SUMMARY BCEA LEAVE FEB'!B$1:C$1048576,2,0)</f>
        <v>#N/A</v>
      </c>
      <c r="AF69" s="39" t="s">
        <v>87</v>
      </c>
      <c r="AG69" s="35" t="s">
        <v>37</v>
      </c>
    </row>
    <row r="70" customFormat="false" ht="13.8" hidden="false" customHeight="false" outlineLevel="0" collapsed="false">
      <c r="A70" s="24" t="s">
        <v>35</v>
      </c>
      <c r="B70" s="25" t="e">
        <f aca="false">VLOOKUP($A:$A,'[1]Summary Accessory Sales'!$A$1:$B$1048576,2,0)</f>
        <v>#N/A</v>
      </c>
      <c r="C70" s="26" t="e">
        <f aca="false">VLOOKUP($A:$A,'[1]Summary Accessory Sales'!A$1:C$1048576,3,0)</f>
        <v>#N/A</v>
      </c>
      <c r="D70" s="27" t="e">
        <f aca="false">B70/M70</f>
        <v>#N/A</v>
      </c>
      <c r="E70" s="27" t="e">
        <f aca="false">B70/M70</f>
        <v>#N/A</v>
      </c>
      <c r="F70" s="25" t="e">
        <f aca="false">VLOOKUP($A:$A,'[1]Summary Other sales'!A$1:B$1048576,2,0)</f>
        <v>#N/A</v>
      </c>
      <c r="G70" s="26" t="e">
        <f aca="false">VLOOKUP($A:$A,'[1]Summary Other sales'!A$1:C$1048576,3,0)</f>
        <v>#N/A</v>
      </c>
      <c r="H70" s="28" t="n">
        <f aca="false">20/26*(26-AE70)</f>
        <v>20</v>
      </c>
      <c r="I70" s="25" t="e">
        <f aca="false">VLOOKUP($A:$A,'[1]Summary Contract Line Comm'!A$1:B$1048576,2,0)</f>
        <v>#N/A</v>
      </c>
      <c r="J70" s="26" t="e">
        <f aca="false">VLOOKUP($A:$A,'[1]Summary Contract Line Comm'!A$1:C$1048576,3,0)</f>
        <v>#N/A</v>
      </c>
      <c r="K70" s="25" t="n">
        <v>0</v>
      </c>
      <c r="L70" s="26" t="n">
        <v>0</v>
      </c>
      <c r="M70" s="29" t="e">
        <f aca="false">+K70+I70</f>
        <v>#N/A</v>
      </c>
      <c r="N70" s="30" t="e">
        <f aca="false">+L70+J70</f>
        <v>#N/A</v>
      </c>
      <c r="O70" s="25" t="n">
        <v>0</v>
      </c>
      <c r="P70" s="31" t="n">
        <f aca="false">O70*20</f>
        <v>0</v>
      </c>
      <c r="Q70" s="32" t="e">
        <f aca="false">O70/M70</f>
        <v>#N/A</v>
      </c>
      <c r="R70" s="25" t="e">
        <f aca="false">VLOOKUP($A:$A,'[3]Summary Migrations February'!A$1:B$1048576,2,0)</f>
        <v>#N/A</v>
      </c>
      <c r="S70" s="26" t="e">
        <f aca="false">VLOOKUP($A:$A,'[3]Summary Migrations February'!A$1:C$1048576,3,0)</f>
        <v>#N/A</v>
      </c>
      <c r="T70" s="26" t="e">
        <f aca="false">S70*0.2</f>
        <v>#N/A</v>
      </c>
      <c r="U70" s="25"/>
      <c r="V70" s="26" t="e">
        <f aca="false">VLOOKUP($A:$A,[5]Summary!D$1:J$1048576,7,0)</f>
        <v>#N/A</v>
      </c>
      <c r="W70" s="26" t="e">
        <f aca="false">+C70+G70+N70+P70+T70+V70</f>
        <v>#N/A</v>
      </c>
      <c r="X70" s="30"/>
      <c r="Y70" s="30" t="e">
        <f aca="false">+X70+W70</f>
        <v>#N/A</v>
      </c>
      <c r="Z70" s="30"/>
      <c r="AA70" s="30" t="e">
        <f aca="false">+Z70+Y70</f>
        <v>#N/A</v>
      </c>
      <c r="AB70" s="33"/>
      <c r="AC70" s="26"/>
      <c r="AD70" s="26"/>
      <c r="AE70" s="34" t="n">
        <v>0</v>
      </c>
      <c r="AF70" s="35" t="s">
        <v>88</v>
      </c>
      <c r="AG70" s="35" t="s">
        <v>37</v>
      </c>
    </row>
    <row r="71" customFormat="false" ht="13.8" hidden="false" customHeight="false" outlineLevel="0" collapsed="false">
      <c r="A71" s="24" t="s">
        <v>35</v>
      </c>
      <c r="B71" s="25" t="e">
        <f aca="false">VLOOKUP($A:$A,'[1]Summary Accessory Sales'!$A$1:$B$1048576,2,0)</f>
        <v>#N/A</v>
      </c>
      <c r="C71" s="26" t="e">
        <f aca="false">VLOOKUP($A:$A,'[1]Summary Accessory Sales'!A$1:C$1048576,3,0)</f>
        <v>#N/A</v>
      </c>
      <c r="D71" s="27" t="e">
        <f aca="false">B71/M71</f>
        <v>#N/A</v>
      </c>
      <c r="E71" s="27" t="e">
        <f aca="false">B71/M71</f>
        <v>#N/A</v>
      </c>
      <c r="F71" s="25" t="e">
        <f aca="false">VLOOKUP($A:$A,'[1]Summary Other sales'!A$1:B$1048576,2,0)</f>
        <v>#N/A</v>
      </c>
      <c r="G71" s="26" t="e">
        <f aca="false">VLOOKUP($A:$A,'[1]Summary Other sales'!A$1:C$1048576,3,0)</f>
        <v>#N/A</v>
      </c>
      <c r="H71" s="28" t="e">
        <f aca="false">20/26*(26-AE71)</f>
        <v>#N/A</v>
      </c>
      <c r="I71" s="25" t="e">
        <f aca="false">VLOOKUP($A:$A,'[1]Summary Contract Line Comm'!A$1:B$1048576,2,0)</f>
        <v>#N/A</v>
      </c>
      <c r="J71" s="26" t="e">
        <f aca="false">VLOOKUP($A:$A,'[1]Summary Contract Line Comm'!A$1:C$1048576,3,0)</f>
        <v>#N/A</v>
      </c>
      <c r="K71" s="25" t="n">
        <v>0</v>
      </c>
      <c r="L71" s="26" t="n">
        <v>0</v>
      </c>
      <c r="M71" s="29" t="e">
        <f aca="false">+K71+I71</f>
        <v>#N/A</v>
      </c>
      <c r="N71" s="30" t="e">
        <f aca="false">+L71+J71</f>
        <v>#N/A</v>
      </c>
      <c r="O71" s="25" t="e">
        <f aca="false">VLOOKUP($A:$A,[4]Summary!A$1:B$1048576,2,0)</f>
        <v>#N/A</v>
      </c>
      <c r="P71" s="31" t="e">
        <f aca="false">O71*17.5</f>
        <v>#N/A</v>
      </c>
      <c r="Q71" s="32" t="e">
        <f aca="false">O71/M71</f>
        <v>#N/A</v>
      </c>
      <c r="R71" s="25" t="e">
        <f aca="false">VLOOKUP($A:$A,'[3]Summary Migrations February'!A$1:B$1048576,2,0)</f>
        <v>#N/A</v>
      </c>
      <c r="S71" s="26" t="e">
        <f aca="false">VLOOKUP($A:$A,'[3]Summary Migrations February'!A$1:C$1048576,3,0)</f>
        <v>#N/A</v>
      </c>
      <c r="T71" s="26" t="e">
        <f aca="false">S71*0.2</f>
        <v>#N/A</v>
      </c>
      <c r="U71" s="25"/>
      <c r="V71" s="26" t="e">
        <f aca="false">VLOOKUP($A:$A,[5]Summary!D$1:J$1048576,7,0)</f>
        <v>#N/A</v>
      </c>
      <c r="W71" s="26" t="e">
        <f aca="false">+C71+G71+N71+P71+T71+V71</f>
        <v>#N/A</v>
      </c>
      <c r="X71" s="30"/>
      <c r="Y71" s="30" t="e">
        <f aca="false">+X71+W71</f>
        <v>#N/A</v>
      </c>
      <c r="Z71" s="30"/>
      <c r="AA71" s="30" t="e">
        <f aca="false">+Z71+Y71</f>
        <v>#N/A</v>
      </c>
      <c r="AB71" s="33"/>
      <c r="AC71" s="26"/>
      <c r="AD71" s="26"/>
      <c r="AE71" s="34" t="e">
        <f aca="false">VLOOKUP($A:$A,'[2]SUMMARY BCEA LEAVE FEB'!B$1:C$1048576,2,0)</f>
        <v>#N/A</v>
      </c>
      <c r="AF71" s="39" t="s">
        <v>89</v>
      </c>
      <c r="AG71" s="39" t="s">
        <v>70</v>
      </c>
      <c r="AH71" s="37"/>
      <c r="AI71" s="37"/>
    </row>
    <row r="72" customFormat="false" ht="13.8" hidden="false" customHeight="false" outlineLevel="0" collapsed="false">
      <c r="A72" s="24" t="s">
        <v>35</v>
      </c>
      <c r="B72" s="25" t="e">
        <f aca="false">VLOOKUP($A:$A,'[1]Summary Accessory Sales'!$A$1:$B$1048576,2,0)</f>
        <v>#N/A</v>
      </c>
      <c r="C72" s="26" t="e">
        <f aca="false">VLOOKUP($A:$A,'[1]Summary Accessory Sales'!A$1:C$1048576,3,0)</f>
        <v>#N/A</v>
      </c>
      <c r="D72" s="27" t="e">
        <f aca="false">B72/M72</f>
        <v>#N/A</v>
      </c>
      <c r="E72" s="27" t="e">
        <f aca="false">B72/M72</f>
        <v>#N/A</v>
      </c>
      <c r="F72" s="25" t="e">
        <f aca="false">VLOOKUP($A:$A,'[1]Summary Other sales'!A$1:B$1048576,2,0)</f>
        <v>#N/A</v>
      </c>
      <c r="G72" s="26" t="e">
        <f aca="false">VLOOKUP($A:$A,'[1]Summary Other sales'!A$1:C$1048576,3,0)</f>
        <v>#N/A</v>
      </c>
      <c r="H72" s="28" t="n">
        <f aca="false">20/26*(26-AE72)</f>
        <v>20</v>
      </c>
      <c r="I72" s="25" t="e">
        <f aca="false">VLOOKUP($A:$A,'[1]Summary Contract Line Comm'!A$1:B$1048576,2,0)</f>
        <v>#N/A</v>
      </c>
      <c r="J72" s="26" t="e">
        <f aca="false">VLOOKUP($A:$A,'[1]Summary Contract Line Comm'!A$1:C$1048576,3,0)</f>
        <v>#N/A</v>
      </c>
      <c r="K72" s="25" t="n">
        <v>0</v>
      </c>
      <c r="L72" s="26" t="n">
        <v>0</v>
      </c>
      <c r="M72" s="29" t="e">
        <f aca="false">+K72+I72</f>
        <v>#N/A</v>
      </c>
      <c r="N72" s="30" t="e">
        <f aca="false">+L72+J72</f>
        <v>#N/A</v>
      </c>
      <c r="O72" s="25" t="e">
        <f aca="false">VLOOKUP($A:$A,[4]Summary!A$1:B$1048576,2,0)</f>
        <v>#N/A</v>
      </c>
      <c r="P72" s="31" t="e">
        <f aca="false">O72*17.5</f>
        <v>#N/A</v>
      </c>
      <c r="Q72" s="32" t="e">
        <f aca="false">O72/M72</f>
        <v>#N/A</v>
      </c>
      <c r="R72" s="25" t="e">
        <f aca="false">VLOOKUP($A:$A,'[3]Summary Migrations February'!A$1:B$1048576,2,0)</f>
        <v>#N/A</v>
      </c>
      <c r="S72" s="26" t="e">
        <f aca="false">VLOOKUP($A:$A,'[3]Summary Migrations February'!A$1:C$1048576,3,0)</f>
        <v>#N/A</v>
      </c>
      <c r="T72" s="26" t="e">
        <f aca="false">S72*0.2</f>
        <v>#N/A</v>
      </c>
      <c r="U72" s="25"/>
      <c r="V72" s="26" t="e">
        <f aca="false">VLOOKUP($A:$A,[5]Summary!D$1:J$1048576,7,0)</f>
        <v>#N/A</v>
      </c>
      <c r="W72" s="26" t="e">
        <f aca="false">+C72+G72+N72+P72+T72+V72</f>
        <v>#N/A</v>
      </c>
      <c r="X72" s="30"/>
      <c r="Y72" s="30" t="e">
        <f aca="false">+X72+W72</f>
        <v>#N/A</v>
      </c>
      <c r="Z72" s="30"/>
      <c r="AA72" s="30" t="e">
        <f aca="false">+Z72+Y72</f>
        <v>#N/A</v>
      </c>
      <c r="AB72" s="33"/>
      <c r="AC72" s="26"/>
      <c r="AD72" s="26"/>
      <c r="AE72" s="34" t="n">
        <v>0</v>
      </c>
      <c r="AF72" s="35" t="s">
        <v>90</v>
      </c>
      <c r="AG72" s="35" t="s">
        <v>37</v>
      </c>
      <c r="AH72" s="37"/>
      <c r="AI72" s="37"/>
    </row>
    <row r="73" customFormat="false" ht="13.8" hidden="false" customHeight="false" outlineLevel="0" collapsed="false">
      <c r="A73" s="24" t="s">
        <v>35</v>
      </c>
      <c r="B73" s="25" t="e">
        <f aca="false">VLOOKUP($A:$A,'[1]Summary Accessory Sales'!$A$1:$B$1048576,2,0)</f>
        <v>#N/A</v>
      </c>
      <c r="C73" s="26" t="e">
        <f aca="false">VLOOKUP($A:$A,'[1]Summary Accessory Sales'!A$1:C$1048576,3,0)</f>
        <v>#N/A</v>
      </c>
      <c r="D73" s="27" t="e">
        <f aca="false">B73/M73</f>
        <v>#N/A</v>
      </c>
      <c r="E73" s="27" t="e">
        <f aca="false">B73/M73</f>
        <v>#N/A</v>
      </c>
      <c r="F73" s="25" t="e">
        <f aca="false">VLOOKUP($A:$A,'[1]Summary Other sales'!A$1:B$1048576,2,0)</f>
        <v>#N/A</v>
      </c>
      <c r="G73" s="26" t="e">
        <f aca="false">VLOOKUP($A:$A,'[1]Summary Other sales'!A$1:C$1048576,3,0)</f>
        <v>#N/A</v>
      </c>
      <c r="H73" s="28" t="n">
        <f aca="false">20/26*(26-AE73)</f>
        <v>20</v>
      </c>
      <c r="I73" s="25" t="e">
        <f aca="false">VLOOKUP($A:$A,'[1]Summary Contract Line Comm'!A$1:B$1048576,2,0)</f>
        <v>#N/A</v>
      </c>
      <c r="J73" s="26" t="e">
        <f aca="false">VLOOKUP($A:$A,'[1]Summary Contract Line Comm'!A$1:C$1048576,3,0)</f>
        <v>#N/A</v>
      </c>
      <c r="K73" s="25" t="n">
        <v>0</v>
      </c>
      <c r="L73" s="26" t="n">
        <v>0</v>
      </c>
      <c r="M73" s="29" t="e">
        <f aca="false">+K73+I73</f>
        <v>#N/A</v>
      </c>
      <c r="N73" s="30" t="e">
        <f aca="false">+L73+J73</f>
        <v>#N/A</v>
      </c>
      <c r="O73" s="25" t="e">
        <f aca="false">VLOOKUP($A:$A,[4]Summary!A$1:B$1048576,2,0)</f>
        <v>#N/A</v>
      </c>
      <c r="P73" s="31" t="e">
        <f aca="false">O73*17.5</f>
        <v>#N/A</v>
      </c>
      <c r="Q73" s="32" t="e">
        <f aca="false">O73/M73</f>
        <v>#N/A</v>
      </c>
      <c r="R73" s="25" t="e">
        <f aca="false">VLOOKUP($A:$A,'[3]Summary Migrations February'!A$1:B$1048576,2,0)</f>
        <v>#N/A</v>
      </c>
      <c r="S73" s="26" t="e">
        <f aca="false">VLOOKUP($A:$A,'[3]Summary Migrations February'!A$1:C$1048576,3,0)</f>
        <v>#N/A</v>
      </c>
      <c r="T73" s="26" t="e">
        <f aca="false">S73*0.2</f>
        <v>#N/A</v>
      </c>
      <c r="U73" s="25"/>
      <c r="V73" s="26" t="e">
        <f aca="false">VLOOKUP($A:$A,[5]Summary!D$1:J$1048576,7,0)</f>
        <v>#N/A</v>
      </c>
      <c r="W73" s="26" t="e">
        <f aca="false">+C73+G73+N73+P73+T73+V73</f>
        <v>#N/A</v>
      </c>
      <c r="X73" s="30"/>
      <c r="Y73" s="30" t="e">
        <f aca="false">+X73+W73</f>
        <v>#N/A</v>
      </c>
      <c r="Z73" s="30"/>
      <c r="AA73" s="30" t="e">
        <f aca="false">+Z73+Y73</f>
        <v>#N/A</v>
      </c>
      <c r="AB73" s="33"/>
      <c r="AC73" s="26"/>
      <c r="AD73" s="26"/>
      <c r="AE73" s="34" t="n">
        <v>0</v>
      </c>
      <c r="AF73" s="35" t="s">
        <v>91</v>
      </c>
      <c r="AG73" s="35" t="s">
        <v>37</v>
      </c>
      <c r="AH73" s="37"/>
      <c r="AI73" s="37"/>
    </row>
    <row r="74" customFormat="false" ht="13.8" hidden="false" customHeight="false" outlineLevel="0" collapsed="false">
      <c r="A74" s="24" t="s">
        <v>35</v>
      </c>
      <c r="B74" s="25" t="e">
        <f aca="false">VLOOKUP($A:$A,'[1]Summary Accessory Sales'!$A$1:$B$1048576,2,0)</f>
        <v>#N/A</v>
      </c>
      <c r="C74" s="26" t="e">
        <f aca="false">VLOOKUP($A:$A,'[1]Summary Accessory Sales'!A$1:C$1048576,3,0)</f>
        <v>#N/A</v>
      </c>
      <c r="D74" s="27" t="e">
        <f aca="false">B74/M74</f>
        <v>#N/A</v>
      </c>
      <c r="E74" s="27" t="e">
        <f aca="false">B74/M74</f>
        <v>#N/A</v>
      </c>
      <c r="F74" s="25" t="e">
        <f aca="false">VLOOKUP($A:$A,'[1]Summary Other sales'!A$1:B$1048576,2,0)</f>
        <v>#N/A</v>
      </c>
      <c r="G74" s="26" t="e">
        <f aca="false">VLOOKUP($A:$A,'[1]Summary Other sales'!A$1:C$1048576,3,0)</f>
        <v>#N/A</v>
      </c>
      <c r="H74" s="28" t="n">
        <f aca="false">20/26*(26-AE74)</f>
        <v>20</v>
      </c>
      <c r="I74" s="25" t="e">
        <f aca="false">VLOOKUP($A:$A,'[1]Summary Contract Line Comm'!A$1:B$1048576,2,0)</f>
        <v>#N/A</v>
      </c>
      <c r="J74" s="26" t="e">
        <f aca="false">VLOOKUP($A:$A,'[1]Summary Contract Line Comm'!A$1:C$1048576,3,0)</f>
        <v>#N/A</v>
      </c>
      <c r="K74" s="25" t="e">
        <f aca="false">VLOOKUP($A:$A,'[1]Summary Warehouse sales'!A$1:B$1048576,2,0)</f>
        <v>#N/A</v>
      </c>
      <c r="L74" s="26" t="e">
        <f aca="false">VLOOKUP($A:$A,'[1]Summary Warehouse sales'!A$1:C$1048576,3,0)</f>
        <v>#N/A</v>
      </c>
      <c r="M74" s="29" t="e">
        <f aca="false">+K74+I74</f>
        <v>#N/A</v>
      </c>
      <c r="N74" s="30" t="e">
        <f aca="false">+L74+J74</f>
        <v>#N/A</v>
      </c>
      <c r="O74" s="25" t="e">
        <f aca="false">VLOOKUP($A:$A,[4]Summary!A$1:B$1048576,2,0)</f>
        <v>#N/A</v>
      </c>
      <c r="P74" s="31" t="e">
        <f aca="false">O74*17.5</f>
        <v>#N/A</v>
      </c>
      <c r="Q74" s="32" t="e">
        <f aca="false">O74/M74</f>
        <v>#N/A</v>
      </c>
      <c r="R74" s="25" t="e">
        <f aca="false">VLOOKUP($A:$A,'[3]Summary Migrations February'!A$1:B$1048576,2,0)</f>
        <v>#N/A</v>
      </c>
      <c r="S74" s="26" t="e">
        <f aca="false">VLOOKUP($A:$A,'[3]Summary Migrations February'!A$1:C$1048576,3,0)</f>
        <v>#N/A</v>
      </c>
      <c r="T74" s="26" t="e">
        <f aca="false">S74*0.2</f>
        <v>#N/A</v>
      </c>
      <c r="U74" s="25"/>
      <c r="V74" s="26" t="e">
        <f aca="false">VLOOKUP($A:$A,[5]Summary!D$1:J$1048576,7,0)</f>
        <v>#N/A</v>
      </c>
      <c r="W74" s="26" t="e">
        <f aca="false">+C74+G74+N74+P74+T74+V74</f>
        <v>#N/A</v>
      </c>
      <c r="X74" s="30"/>
      <c r="Y74" s="30" t="e">
        <f aca="false">+X74+W74</f>
        <v>#N/A</v>
      </c>
      <c r="Z74" s="30"/>
      <c r="AA74" s="30" t="e">
        <f aca="false">+Z74+Y74</f>
        <v>#N/A</v>
      </c>
      <c r="AB74" s="33"/>
      <c r="AC74" s="26"/>
      <c r="AD74" s="26"/>
      <c r="AE74" s="34" t="n">
        <v>0</v>
      </c>
      <c r="AF74" s="35" t="s">
        <v>92</v>
      </c>
      <c r="AG74" s="39" t="s">
        <v>70</v>
      </c>
    </row>
    <row r="75" customFormat="false" ht="13.8" hidden="false" customHeight="false" outlineLevel="0" collapsed="false">
      <c r="A75" s="24" t="s">
        <v>35</v>
      </c>
      <c r="B75" s="25" t="e">
        <f aca="false">VLOOKUP($A:$A,'[1]Summary Accessory Sales'!$A$1:$B$1048576,2,0)</f>
        <v>#N/A</v>
      </c>
      <c r="C75" s="26" t="e">
        <f aca="false">VLOOKUP($A:$A,'[1]Summary Accessory Sales'!A$1:C$1048576,3,0)</f>
        <v>#N/A</v>
      </c>
      <c r="D75" s="27" t="e">
        <f aca="false">B75/M75</f>
        <v>#N/A</v>
      </c>
      <c r="E75" s="27" t="e">
        <f aca="false">B75/M75</f>
        <v>#N/A</v>
      </c>
      <c r="F75" s="25" t="e">
        <f aca="false">VLOOKUP($A:$A,'[1]Summary Other sales'!A$1:B$1048576,2,0)</f>
        <v>#N/A</v>
      </c>
      <c r="G75" s="26" t="e">
        <f aca="false">VLOOKUP($A:$A,'[1]Summary Other sales'!A$1:C$1048576,3,0)</f>
        <v>#N/A</v>
      </c>
      <c r="H75" s="28" t="n">
        <f aca="false">20/26*(26-AE75)</f>
        <v>20</v>
      </c>
      <c r="I75" s="25" t="e">
        <f aca="false">VLOOKUP($A:$A,'[1]Summary Contract Line Comm'!A$1:B$1048576,2,0)</f>
        <v>#N/A</v>
      </c>
      <c r="J75" s="26" t="e">
        <f aca="false">VLOOKUP($A:$A,'[1]Summary Contract Line Comm'!A$1:C$1048576,3,0)</f>
        <v>#N/A</v>
      </c>
      <c r="K75" s="25" t="n">
        <v>0</v>
      </c>
      <c r="L75" s="26" t="n">
        <v>0</v>
      </c>
      <c r="M75" s="29" t="e">
        <f aca="false">+K75+I75</f>
        <v>#N/A</v>
      </c>
      <c r="N75" s="30" t="e">
        <f aca="false">+L75+J75</f>
        <v>#N/A</v>
      </c>
      <c r="O75" s="25" t="n">
        <v>0</v>
      </c>
      <c r="P75" s="31" t="n">
        <f aca="false">O75*17.5</f>
        <v>0</v>
      </c>
      <c r="Q75" s="32" t="e">
        <f aca="false">O75/M75</f>
        <v>#N/A</v>
      </c>
      <c r="R75" s="25" t="e">
        <f aca="false">VLOOKUP($A:$A,'[3]Summary Migrations February'!A$1:B$1048576,2,0)</f>
        <v>#N/A</v>
      </c>
      <c r="S75" s="26" t="e">
        <f aca="false">VLOOKUP($A:$A,'[3]Summary Migrations February'!A$1:C$1048576,3,0)</f>
        <v>#N/A</v>
      </c>
      <c r="T75" s="26" t="e">
        <f aca="false">S75*0.2</f>
        <v>#N/A</v>
      </c>
      <c r="U75" s="25"/>
      <c r="V75" s="26" t="e">
        <f aca="false">VLOOKUP($A:$A,[5]Summary!D$1:J$1048576,7,0)</f>
        <v>#N/A</v>
      </c>
      <c r="W75" s="26" t="e">
        <f aca="false">+C75+G75+N75+P75+T75+V75</f>
        <v>#N/A</v>
      </c>
      <c r="X75" s="30"/>
      <c r="Y75" s="30" t="e">
        <f aca="false">+X75+W75</f>
        <v>#N/A</v>
      </c>
      <c r="Z75" s="30"/>
      <c r="AA75" s="30" t="e">
        <f aca="false">+Z75+Y75</f>
        <v>#N/A</v>
      </c>
      <c r="AB75" s="33"/>
      <c r="AC75" s="26"/>
      <c r="AD75" s="26"/>
      <c r="AE75" s="34" t="n">
        <v>0</v>
      </c>
      <c r="AF75" s="39" t="s">
        <v>91</v>
      </c>
      <c r="AG75" s="35" t="s">
        <v>37</v>
      </c>
      <c r="AH75" s="48"/>
      <c r="AI75" s="49"/>
    </row>
    <row r="76" customFormat="false" ht="13.8" hidden="false" customHeight="false" outlineLevel="0" collapsed="false">
      <c r="A76" s="24" t="s">
        <v>35</v>
      </c>
      <c r="B76" s="25" t="e">
        <f aca="false">VLOOKUP($A:$A,'[1]Summary Accessory Sales'!$A$1:$B$1048576,2,0)</f>
        <v>#N/A</v>
      </c>
      <c r="C76" s="26" t="e">
        <f aca="false">VLOOKUP($A:$A,'[1]Summary Accessory Sales'!A$1:C$1048576,3,0)</f>
        <v>#N/A</v>
      </c>
      <c r="D76" s="27" t="e">
        <f aca="false">B76/M76</f>
        <v>#N/A</v>
      </c>
      <c r="E76" s="27" t="e">
        <f aca="false">B76/M76</f>
        <v>#N/A</v>
      </c>
      <c r="F76" s="25" t="e">
        <f aca="false">VLOOKUP($A:$A,'[1]Summary Other sales'!A$1:B$1048576,2,0)</f>
        <v>#N/A</v>
      </c>
      <c r="G76" s="26" t="e">
        <f aca="false">VLOOKUP($A:$A,'[1]Summary Other sales'!A$1:C$1048576,3,0)</f>
        <v>#N/A</v>
      </c>
      <c r="H76" s="28" t="n">
        <f aca="false">20/26*(26-AE76)</f>
        <v>20</v>
      </c>
      <c r="I76" s="25" t="e">
        <f aca="false">VLOOKUP($A:$A,'[1]Summary Contract Line Comm'!A$1:B$1048576,2,0)</f>
        <v>#N/A</v>
      </c>
      <c r="J76" s="26" t="e">
        <f aca="false">VLOOKUP($A:$A,'[1]Summary Contract Line Comm'!A$1:C$1048576,3,0)</f>
        <v>#N/A</v>
      </c>
      <c r="K76" s="25" t="n">
        <v>0</v>
      </c>
      <c r="L76" s="26" t="n">
        <v>0</v>
      </c>
      <c r="M76" s="29" t="e">
        <f aca="false">+K76+I76</f>
        <v>#N/A</v>
      </c>
      <c r="N76" s="30" t="e">
        <f aca="false">+L76+J76</f>
        <v>#N/A</v>
      </c>
      <c r="O76" s="25" t="n">
        <v>0</v>
      </c>
      <c r="P76" s="31" t="n">
        <f aca="false">O76*17.5</f>
        <v>0</v>
      </c>
      <c r="Q76" s="32" t="e">
        <f aca="false">O76/M76</f>
        <v>#N/A</v>
      </c>
      <c r="R76" s="25" t="e">
        <f aca="false">VLOOKUP($A:$A,'[3]Summary Migrations February'!A$1:B$1048576,2,0)</f>
        <v>#N/A</v>
      </c>
      <c r="S76" s="26" t="e">
        <f aca="false">VLOOKUP($A:$A,'[3]Summary Migrations February'!A$1:C$1048576,3,0)</f>
        <v>#N/A</v>
      </c>
      <c r="T76" s="26" t="e">
        <f aca="false">S76*0.2</f>
        <v>#N/A</v>
      </c>
      <c r="U76" s="25"/>
      <c r="V76" s="26" t="e">
        <f aca="false">VLOOKUP($A:$A,[5]Summary!D$1:J$1048576,7,0)</f>
        <v>#N/A</v>
      </c>
      <c r="W76" s="26" t="e">
        <f aca="false">+C76+G76+N76+P76+T76+V76</f>
        <v>#N/A</v>
      </c>
      <c r="X76" s="30"/>
      <c r="Y76" s="30" t="e">
        <f aca="false">+X76+W76</f>
        <v>#N/A</v>
      </c>
      <c r="Z76" s="30"/>
      <c r="AA76" s="30" t="e">
        <f aca="false">+Z76+Y76</f>
        <v>#N/A</v>
      </c>
      <c r="AB76" s="33" t="e">
        <f aca="false">+M76</f>
        <v>#N/A</v>
      </c>
      <c r="AC76" s="26" t="n">
        <v>400</v>
      </c>
      <c r="AD76" s="26"/>
      <c r="AE76" s="34" t="n">
        <v>0</v>
      </c>
      <c r="AF76" s="35" t="s">
        <v>54</v>
      </c>
      <c r="AG76" s="35" t="s">
        <v>37</v>
      </c>
      <c r="AH76" s="37"/>
      <c r="AI76" s="37"/>
    </row>
    <row r="77" customFormat="false" ht="13.8" hidden="false" customHeight="false" outlineLevel="0" collapsed="false">
      <c r="A77" s="24" t="s">
        <v>35</v>
      </c>
      <c r="B77" s="25" t="e">
        <f aca="false">VLOOKUP($A:$A,'[1]Summary Accessory Sales'!$A$1:$B$1048576,2,0)</f>
        <v>#N/A</v>
      </c>
      <c r="C77" s="26" t="e">
        <f aca="false">VLOOKUP($A:$A,'[1]Summary Accessory Sales'!A$1:C$1048576,3,0)</f>
        <v>#N/A</v>
      </c>
      <c r="D77" s="27" t="e">
        <f aca="false">B77/M77</f>
        <v>#N/A</v>
      </c>
      <c r="E77" s="27" t="e">
        <f aca="false">B77/M77</f>
        <v>#N/A</v>
      </c>
      <c r="F77" s="25" t="e">
        <f aca="false">VLOOKUP($A:$A,'[1]Summary Other sales'!A$1:B$1048576,2,0)</f>
        <v>#N/A</v>
      </c>
      <c r="G77" s="26" t="e">
        <f aca="false">VLOOKUP($A:$A,'[1]Summary Other sales'!A$1:C$1048576,3,0)</f>
        <v>#N/A</v>
      </c>
      <c r="H77" s="28" t="n">
        <f aca="false">20/26*(26-AE77)</f>
        <v>20</v>
      </c>
      <c r="I77" s="25" t="e">
        <f aca="false">VLOOKUP($A:$A,'[1]Summary Contract Line Comm'!A$1:B$1048576,2,0)</f>
        <v>#N/A</v>
      </c>
      <c r="J77" s="26" t="e">
        <f aca="false">VLOOKUP($A:$A,'[1]Summary Contract Line Comm'!A$1:C$1048576,3,0)</f>
        <v>#N/A</v>
      </c>
      <c r="K77" s="25" t="e">
        <f aca="false">VLOOKUP($A:$A,'[1]Summary Warehouse sales'!A$1:B$1048576,2,0)</f>
        <v>#N/A</v>
      </c>
      <c r="L77" s="26" t="e">
        <f aca="false">VLOOKUP($A:$A,'[1]Summary Warehouse sales'!A$1:C$1048576,3,0)</f>
        <v>#N/A</v>
      </c>
      <c r="M77" s="29" t="e">
        <f aca="false">+K77+I77</f>
        <v>#N/A</v>
      </c>
      <c r="N77" s="30" t="e">
        <f aca="false">+L77+J77</f>
        <v>#N/A</v>
      </c>
      <c r="O77" s="25" t="e">
        <f aca="false">VLOOKUP($A:$A,[4]Summary!A$1:B$1048576,2,0)</f>
        <v>#N/A</v>
      </c>
      <c r="P77" s="31" t="e">
        <f aca="false">O77*17.5</f>
        <v>#N/A</v>
      </c>
      <c r="Q77" s="32" t="e">
        <f aca="false">O77/M77</f>
        <v>#N/A</v>
      </c>
      <c r="R77" s="25" t="e">
        <f aca="false">VLOOKUP($A:$A,'[3]Summary Migrations February'!A$1:B$1048576,2,0)</f>
        <v>#N/A</v>
      </c>
      <c r="S77" s="26" t="e">
        <f aca="false">VLOOKUP($A:$A,'[3]Summary Migrations February'!A$1:C$1048576,3,0)</f>
        <v>#N/A</v>
      </c>
      <c r="T77" s="26" t="e">
        <f aca="false">S77*0.2</f>
        <v>#N/A</v>
      </c>
      <c r="U77" s="25"/>
      <c r="V77" s="26" t="e">
        <f aca="false">VLOOKUP($A:$A,[5]Summary!D$1:J$1048576,7,0)</f>
        <v>#N/A</v>
      </c>
      <c r="W77" s="26" t="e">
        <f aca="false">+C77+G77+N77+P77+T77+V77</f>
        <v>#N/A</v>
      </c>
      <c r="X77" s="30"/>
      <c r="Y77" s="30" t="e">
        <f aca="false">+X77+W77</f>
        <v>#N/A</v>
      </c>
      <c r="Z77" s="30"/>
      <c r="AA77" s="30" t="e">
        <f aca="false">+Z77+Y77</f>
        <v>#N/A</v>
      </c>
      <c r="AB77" s="33" t="e">
        <f aca="false">+M77</f>
        <v>#N/A</v>
      </c>
      <c r="AC77" s="26" t="n">
        <v>1320</v>
      </c>
      <c r="AD77" s="26"/>
      <c r="AE77" s="34" t="n">
        <v>0</v>
      </c>
      <c r="AF77" s="39" t="s">
        <v>93</v>
      </c>
      <c r="AG77" s="39" t="s">
        <v>37</v>
      </c>
    </row>
    <row r="78" customFormat="false" ht="13.8" hidden="false" customHeight="false" outlineLevel="0" collapsed="false">
      <c r="A78" s="24" t="s">
        <v>35</v>
      </c>
      <c r="B78" s="50" t="e">
        <f aca="false">VLOOKUP($A:$A,'[1]Summary Accessory Sales'!$A$1:$B$1048576,2,0)</f>
        <v>#N/A</v>
      </c>
      <c r="C78" s="51" t="e">
        <f aca="false">VLOOKUP($A:$A,'[1]Summary Accessory Sales'!A$1:C$1048576,3,0)</f>
        <v>#N/A</v>
      </c>
      <c r="D78" s="52" t="e">
        <f aca="false">B78/M78</f>
        <v>#N/A</v>
      </c>
      <c r="E78" s="52" t="e">
        <f aca="false">B78/M78</f>
        <v>#N/A</v>
      </c>
      <c r="F78" s="50" t="e">
        <f aca="false">VLOOKUP($A:$A,'[1]Summary Other sales'!A$1:B$1048576,2,0)</f>
        <v>#N/A</v>
      </c>
      <c r="G78" s="51" t="e">
        <f aca="false">VLOOKUP($A:$A,'[1]Summary Other sales'!A$1:C$1048576,3,0)</f>
        <v>#N/A</v>
      </c>
      <c r="H78" s="53" t="n">
        <f aca="false">20/26*(26-AE78)</f>
        <v>20</v>
      </c>
      <c r="I78" s="50" t="e">
        <f aca="false">VLOOKUP($A:$A,'[1]Summary Contract Line Comm'!A$1:B$1048576,2,0)</f>
        <v>#N/A</v>
      </c>
      <c r="J78" s="51" t="e">
        <f aca="false">VLOOKUP($A:$A,'[1]Summary Contract Line Comm'!A$1:C$1048576,3,0)</f>
        <v>#N/A</v>
      </c>
      <c r="K78" s="50" t="n">
        <v>0</v>
      </c>
      <c r="L78" s="51" t="n">
        <v>0</v>
      </c>
      <c r="M78" s="54" t="e">
        <f aca="false">+K78+I78</f>
        <v>#N/A</v>
      </c>
      <c r="N78" s="55" t="e">
        <f aca="false">+L78+J78</f>
        <v>#N/A</v>
      </c>
      <c r="O78" s="50" t="e">
        <f aca="false">VLOOKUP($A:$A,[4]Summary!A$1:B$1048576,2,0)</f>
        <v>#N/A</v>
      </c>
      <c r="P78" s="56" t="e">
        <f aca="false">O78*17.5</f>
        <v>#N/A</v>
      </c>
      <c r="Q78" s="57" t="e">
        <f aca="false">O78/M78</f>
        <v>#N/A</v>
      </c>
      <c r="R78" s="50" t="e">
        <f aca="false">VLOOKUP($A:$A,'[3]Summary Migrations February'!A$1:B$1048576,2,0)</f>
        <v>#N/A</v>
      </c>
      <c r="S78" s="51" t="e">
        <f aca="false">VLOOKUP($A:$A,'[3]Summary Migrations February'!A$1:C$1048576,3,0)</f>
        <v>#N/A</v>
      </c>
      <c r="T78" s="51" t="e">
        <f aca="false">S78*0.2</f>
        <v>#N/A</v>
      </c>
      <c r="U78" s="50"/>
      <c r="V78" s="51" t="n">
        <v>0</v>
      </c>
      <c r="W78" s="51" t="e">
        <f aca="false">+C78+G78+N78+P78+T78+V78</f>
        <v>#N/A</v>
      </c>
      <c r="X78" s="55"/>
      <c r="Y78" s="55" t="e">
        <f aca="false">+X78+W78</f>
        <v>#N/A</v>
      </c>
      <c r="Z78" s="55"/>
      <c r="AA78" s="55" t="e">
        <f aca="false">+Z78+Y78</f>
        <v>#N/A</v>
      </c>
      <c r="AB78" s="58"/>
      <c r="AC78" s="51"/>
      <c r="AD78" s="51"/>
      <c r="AE78" s="59" t="n">
        <v>0</v>
      </c>
      <c r="AF78" s="60" t="s">
        <v>94</v>
      </c>
      <c r="AG78" s="60" t="s">
        <v>37</v>
      </c>
    </row>
    <row r="79" customFormat="false" ht="13.8" hidden="false" customHeight="false" outlineLevel="0" collapsed="false">
      <c r="A79" s="24" t="s">
        <v>35</v>
      </c>
      <c r="B79" s="50" t="e">
        <f aca="false">VLOOKUP($A:$A,'[1]Summary Accessory Sales'!$A$1:$B$1048576,2,0)</f>
        <v>#N/A</v>
      </c>
      <c r="C79" s="51" t="e">
        <f aca="false">VLOOKUP($A:$A,'[1]Summary Accessory Sales'!A$1:C$1048576,3,0)</f>
        <v>#N/A</v>
      </c>
      <c r="D79" s="52" t="e">
        <f aca="false">B79/M79</f>
        <v>#N/A</v>
      </c>
      <c r="E79" s="52" t="e">
        <f aca="false">B79/M79</f>
        <v>#N/A</v>
      </c>
      <c r="F79" s="50" t="e">
        <f aca="false">VLOOKUP($A:$A,'[1]Summary Other sales'!A$1:B$1048576,2,0)</f>
        <v>#N/A</v>
      </c>
      <c r="G79" s="51" t="e">
        <f aca="false">VLOOKUP($A:$A,'[1]Summary Other sales'!A$1:C$1048576,3,0)</f>
        <v>#N/A</v>
      </c>
      <c r="H79" s="53" t="n">
        <f aca="false">20/26*(26-AE79)</f>
        <v>20</v>
      </c>
      <c r="I79" s="50" t="e">
        <f aca="false">VLOOKUP($A:$A,'[1]Summary Contract Line Comm'!A$1:B$1048576,2,0)</f>
        <v>#N/A</v>
      </c>
      <c r="J79" s="51" t="e">
        <f aca="false">VLOOKUP($A:$A,'[1]Summary Contract Line Comm'!A$1:C$1048576,3,0)</f>
        <v>#N/A</v>
      </c>
      <c r="K79" s="50" t="n">
        <v>0</v>
      </c>
      <c r="L79" s="51" t="n">
        <v>0</v>
      </c>
      <c r="M79" s="54" t="e">
        <f aca="false">+K79+I79</f>
        <v>#N/A</v>
      </c>
      <c r="N79" s="55" t="e">
        <f aca="false">+L79+J79</f>
        <v>#N/A</v>
      </c>
      <c r="O79" s="50" t="e">
        <f aca="false">VLOOKUP($A:$A,[4]Summary!A$1:B$1048576,2,0)</f>
        <v>#N/A</v>
      </c>
      <c r="P79" s="56" t="e">
        <f aca="false">O79*17.5</f>
        <v>#N/A</v>
      </c>
      <c r="Q79" s="57" t="e">
        <f aca="false">O79/M79</f>
        <v>#N/A</v>
      </c>
      <c r="R79" s="50" t="e">
        <f aca="false">VLOOKUP($A:$A,'[3]Summary Migrations February'!A$1:B$1048576,2,0)</f>
        <v>#N/A</v>
      </c>
      <c r="S79" s="51" t="e">
        <f aca="false">VLOOKUP($A:$A,'[3]Summary Migrations February'!A$1:C$1048576,3,0)</f>
        <v>#N/A</v>
      </c>
      <c r="T79" s="51" t="e">
        <f aca="false">S79*0.2</f>
        <v>#N/A</v>
      </c>
      <c r="U79" s="50"/>
      <c r="V79" s="51" t="n">
        <v>0</v>
      </c>
      <c r="W79" s="51" t="e">
        <f aca="false">+C79+G79+N79+P79+T79+V79</f>
        <v>#N/A</v>
      </c>
      <c r="X79" s="55"/>
      <c r="Y79" s="51" t="e">
        <f aca="false">+X79+W79</f>
        <v>#N/A</v>
      </c>
      <c r="Z79" s="55"/>
      <c r="AA79" s="55" t="e">
        <f aca="false">+Z79+Y79</f>
        <v>#N/A</v>
      </c>
      <c r="AB79" s="58"/>
      <c r="AC79" s="51"/>
      <c r="AD79" s="51"/>
      <c r="AE79" s="59" t="n">
        <v>0</v>
      </c>
      <c r="AF79" s="61" t="s">
        <v>94</v>
      </c>
      <c r="AG79" s="60" t="s">
        <v>37</v>
      </c>
      <c r="AI79" s="62"/>
    </row>
    <row r="80" customFormat="false" ht="13.8" hidden="false" customHeight="false" outlineLevel="0" collapsed="false">
      <c r="A80" s="24" t="s">
        <v>35</v>
      </c>
      <c r="B80" s="50" t="e">
        <f aca="false">VLOOKUP($A:$A,'[1]Summary Accessory Sales'!$A$1:$B$1048576,2,0)</f>
        <v>#N/A</v>
      </c>
      <c r="C80" s="51" t="e">
        <f aca="false">VLOOKUP($A:$A,'[1]Summary Accessory Sales'!A$1:C$1048576,3,0)</f>
        <v>#N/A</v>
      </c>
      <c r="D80" s="52" t="e">
        <f aca="false">B80/M80</f>
        <v>#N/A</v>
      </c>
      <c r="E80" s="52" t="e">
        <f aca="false">B80/M80</f>
        <v>#N/A</v>
      </c>
      <c r="F80" s="50" t="e">
        <f aca="false">VLOOKUP($A:$A,'[1]Summary Other sales'!A$1:B$1048576,2,0)</f>
        <v>#N/A</v>
      </c>
      <c r="G80" s="51" t="e">
        <f aca="false">VLOOKUP($A:$A,'[1]Summary Other sales'!A$1:C$1048576,3,0)</f>
        <v>#N/A</v>
      </c>
      <c r="H80" s="53" t="n">
        <f aca="false">20/26*(26-AE80)</f>
        <v>20</v>
      </c>
      <c r="I80" s="50" t="e">
        <f aca="false">VLOOKUP($A:$A,'[1]Summary Contract Line Comm'!A$1:B$1048576,2,0)</f>
        <v>#N/A</v>
      </c>
      <c r="J80" s="51" t="e">
        <f aca="false">VLOOKUP($A:$A,'[1]Summary Contract Line Comm'!A$1:C$1048576,3,0)</f>
        <v>#N/A</v>
      </c>
      <c r="K80" s="50" t="n">
        <v>0</v>
      </c>
      <c r="L80" s="51" t="n">
        <v>0</v>
      </c>
      <c r="M80" s="54" t="e">
        <f aca="false">+K80+I80</f>
        <v>#N/A</v>
      </c>
      <c r="N80" s="55" t="e">
        <f aca="false">+L80+J80</f>
        <v>#N/A</v>
      </c>
      <c r="O80" s="50" t="n">
        <v>0</v>
      </c>
      <c r="P80" s="56" t="n">
        <f aca="false">O80*17.5</f>
        <v>0</v>
      </c>
      <c r="Q80" s="57" t="e">
        <f aca="false">O80/M80</f>
        <v>#N/A</v>
      </c>
      <c r="R80" s="50" t="n">
        <v>0</v>
      </c>
      <c r="S80" s="51" t="n">
        <v>0</v>
      </c>
      <c r="T80" s="51" t="n">
        <f aca="false">S80*0.2</f>
        <v>0</v>
      </c>
      <c r="U80" s="50"/>
      <c r="V80" s="51" t="n">
        <v>0</v>
      </c>
      <c r="W80" s="51" t="e">
        <f aca="false">+C80+G80+N80+P80+T80+V80</f>
        <v>#N/A</v>
      </c>
      <c r="X80" s="55"/>
      <c r="Y80" s="55" t="e">
        <f aca="false">+X80+W80</f>
        <v>#N/A</v>
      </c>
      <c r="Z80" s="55"/>
      <c r="AA80" s="55" t="e">
        <f aca="false">+Z80+Y80</f>
        <v>#N/A</v>
      </c>
      <c r="AB80" s="58"/>
      <c r="AC80" s="51"/>
      <c r="AD80" s="51"/>
      <c r="AE80" s="59" t="n">
        <v>0</v>
      </c>
      <c r="AF80" s="61" t="s">
        <v>94</v>
      </c>
      <c r="AG80" s="61" t="s">
        <v>37</v>
      </c>
    </row>
    <row r="81" customFormat="false" ht="13.8" hidden="false" customHeight="false" outlineLevel="0" collapsed="false">
      <c r="A81" s="24" t="s">
        <v>35</v>
      </c>
      <c r="B81" s="50" t="n">
        <v>0</v>
      </c>
      <c r="C81" s="51" t="n">
        <v>0</v>
      </c>
      <c r="D81" s="52" t="e">
        <f aca="false">B81/M81</f>
        <v>#DIV/0!</v>
      </c>
      <c r="E81" s="52" t="e">
        <f aca="false">B81/M81</f>
        <v>#DIV/0!</v>
      </c>
      <c r="F81" s="50" t="n">
        <v>0</v>
      </c>
      <c r="G81" s="51" t="n">
        <v>0</v>
      </c>
      <c r="H81" s="53" t="n">
        <f aca="false">20/26*(26-AE81)</f>
        <v>20</v>
      </c>
      <c r="I81" s="63" t="n">
        <v>0</v>
      </c>
      <c r="J81" s="51" t="n">
        <v>0</v>
      </c>
      <c r="K81" s="50" t="n">
        <v>0</v>
      </c>
      <c r="L81" s="51" t="n">
        <v>0</v>
      </c>
      <c r="M81" s="54" t="n">
        <f aca="false">+K81+I81</f>
        <v>0</v>
      </c>
      <c r="N81" s="55" t="n">
        <f aca="false">+L81+J81</f>
        <v>0</v>
      </c>
      <c r="O81" s="50" t="n">
        <v>0</v>
      </c>
      <c r="P81" s="56" t="n">
        <f aca="false">O81*17.5</f>
        <v>0</v>
      </c>
      <c r="Q81" s="57" t="e">
        <f aca="false">O81/M81</f>
        <v>#DIV/0!</v>
      </c>
      <c r="R81" s="50" t="n">
        <v>0</v>
      </c>
      <c r="S81" s="51" t="n">
        <v>0</v>
      </c>
      <c r="T81" s="51" t="n">
        <f aca="false">S81*0.2</f>
        <v>0</v>
      </c>
      <c r="U81" s="50"/>
      <c r="V81" s="51" t="n">
        <v>0</v>
      </c>
      <c r="W81" s="51" t="n">
        <f aca="false">+C81+G81+N81+P81+T81+V81</f>
        <v>0</v>
      </c>
      <c r="X81" s="55"/>
      <c r="Y81" s="51" t="n">
        <f aca="false">+X81+W81</f>
        <v>0</v>
      </c>
      <c r="Z81" s="55"/>
      <c r="AA81" s="55" t="n">
        <f aca="false">+Z81+Y81</f>
        <v>0</v>
      </c>
      <c r="AB81" s="58"/>
      <c r="AC81" s="51"/>
      <c r="AD81" s="51"/>
      <c r="AE81" s="59" t="n">
        <v>0</v>
      </c>
      <c r="AF81" s="61" t="s">
        <v>95</v>
      </c>
      <c r="AG81" s="61" t="s">
        <v>37</v>
      </c>
    </row>
    <row r="82" customFormat="false" ht="13.8" hidden="false" customHeight="false" outlineLevel="0" collapsed="false">
      <c r="A82" s="24" t="s">
        <v>35</v>
      </c>
      <c r="B82" s="50" t="e">
        <f aca="false">VLOOKUP($A:$A,'[1]Summary Accessory Sales'!$A$1:$B$1048576,2,0)</f>
        <v>#N/A</v>
      </c>
      <c r="C82" s="51" t="e">
        <f aca="false">VLOOKUP($A:$A,'[1]Summary Accessory Sales'!A$1:C$1048576,3,0)</f>
        <v>#N/A</v>
      </c>
      <c r="D82" s="52" t="e">
        <f aca="false">B82/M82</f>
        <v>#N/A</v>
      </c>
      <c r="E82" s="52" t="e">
        <f aca="false">B82/M82</f>
        <v>#N/A</v>
      </c>
      <c r="F82" s="64" t="e">
        <f aca="false">VLOOKUP($A:$A,'[1]Summary Other sales'!A$1:B$1048576,2,0)</f>
        <v>#N/A</v>
      </c>
      <c r="G82" s="65" t="e">
        <f aca="false">VLOOKUP($A:$A,'[1]Summary Other sales'!A$1:C$1048576,3,0)</f>
        <v>#N/A</v>
      </c>
      <c r="H82" s="53" t="n">
        <f aca="false">20/26*(26-AE82)</f>
        <v>20</v>
      </c>
      <c r="I82" s="64" t="e">
        <f aca="false">VLOOKUP($A:$A,'[1]Summary Contract Line Comm'!A$1:B$1048576,2,0)</f>
        <v>#N/A</v>
      </c>
      <c r="J82" s="65" t="e">
        <f aca="false">VLOOKUP($A:$A,'[1]Summary Contract Line Comm'!A$1:C$1048576,3,0)</f>
        <v>#N/A</v>
      </c>
      <c r="K82" s="64" t="n">
        <v>0</v>
      </c>
      <c r="L82" s="65" t="n">
        <v>0</v>
      </c>
      <c r="M82" s="54" t="e">
        <f aca="false">+K82+I82</f>
        <v>#N/A</v>
      </c>
      <c r="N82" s="55" t="e">
        <f aca="false">+L82+J82</f>
        <v>#N/A</v>
      </c>
      <c r="O82" s="64" t="n">
        <v>0</v>
      </c>
      <c r="P82" s="66" t="n">
        <f aca="false">O82*17.5</f>
        <v>0</v>
      </c>
      <c r="Q82" s="57" t="e">
        <f aca="false">O82/M82</f>
        <v>#N/A</v>
      </c>
      <c r="R82" s="64" t="n">
        <v>0</v>
      </c>
      <c r="S82" s="65" t="n">
        <v>0</v>
      </c>
      <c r="T82" s="51" t="n">
        <f aca="false">S82*0.2</f>
        <v>0</v>
      </c>
      <c r="U82" s="64"/>
      <c r="V82" s="65" t="e">
        <f aca="false">VLOOKUP($A:$A,[5]Summary!D$1:J$1048576,7,0)</f>
        <v>#N/A</v>
      </c>
      <c r="W82" s="51" t="e">
        <f aca="false">+C82+G82+N82+P82+T82+V82</f>
        <v>#N/A</v>
      </c>
      <c r="X82" s="55"/>
      <c r="Y82" s="55" t="e">
        <f aca="false">+X82+W82</f>
        <v>#N/A</v>
      </c>
      <c r="Z82" s="55"/>
      <c r="AA82" s="55" t="e">
        <f aca="false">+Z82+Y82</f>
        <v>#N/A</v>
      </c>
      <c r="AB82" s="58"/>
      <c r="AC82" s="51"/>
      <c r="AD82" s="51"/>
      <c r="AE82" s="59" t="n">
        <v>0</v>
      </c>
      <c r="AF82" s="61" t="s">
        <v>96</v>
      </c>
      <c r="AG82" s="61" t="s">
        <v>37</v>
      </c>
    </row>
    <row r="83" customFormat="false" ht="13.8" hidden="false" customHeight="false" outlineLevel="0" collapsed="false">
      <c r="A83" s="24" t="s">
        <v>35</v>
      </c>
      <c r="B83" s="67" t="e">
        <f aca="false">VLOOKUP($A:$A,'[1]Summary Accessory Sales'!$A$1:$B$1048576,2,0)</f>
        <v>#N/A</v>
      </c>
      <c r="C83" s="68" t="e">
        <f aca="false">VLOOKUP($A:$A,'[1]Summary Accessory Sales'!A$1:C$1048576,3,0)</f>
        <v>#N/A</v>
      </c>
      <c r="D83" s="69" t="e">
        <f aca="false">B83/M83</f>
        <v>#N/A</v>
      </c>
      <c r="E83" s="70" t="e">
        <f aca="false">B83/M83</f>
        <v>#N/A</v>
      </c>
      <c r="F83" s="67" t="e">
        <f aca="false">VLOOKUP($A:$A,'[1]Summary Other sales'!A$1:B$1048576,2,0)</f>
        <v>#N/A</v>
      </c>
      <c r="G83" s="68" t="e">
        <f aca="false">VLOOKUP($A:$A,'[1]Summary Other sales'!A$1:C$1048576,3,0)</f>
        <v>#N/A</v>
      </c>
      <c r="H83" s="71" t="n">
        <f aca="false">20/26*(26-AE83)</f>
        <v>20</v>
      </c>
      <c r="I83" s="67" t="e">
        <f aca="false">VLOOKUP($A:$A,'[1]Summary Contract Line Comm'!A$1:B$1048576,2,0)</f>
        <v>#N/A</v>
      </c>
      <c r="J83" s="68" t="e">
        <f aca="false">VLOOKUP($A:$A,'[1]Summary Contract Line Comm'!A$1:C$1048576,3,0)</f>
        <v>#N/A</v>
      </c>
      <c r="K83" s="67" t="n">
        <v>0</v>
      </c>
      <c r="L83" s="68" t="n">
        <v>0</v>
      </c>
      <c r="M83" s="72" t="e">
        <f aca="false">+K83+I83</f>
        <v>#N/A</v>
      </c>
      <c r="N83" s="73" t="e">
        <f aca="false">+L83+J83</f>
        <v>#N/A</v>
      </c>
      <c r="O83" s="67" t="n">
        <v>0</v>
      </c>
      <c r="P83" s="74" t="n">
        <f aca="false">O83*17.5</f>
        <v>0</v>
      </c>
      <c r="Q83" s="75" t="e">
        <f aca="false">O83/M83</f>
        <v>#N/A</v>
      </c>
      <c r="R83" s="67" t="e">
        <f aca="false">VLOOKUP($A:$A,'[3]Summary Migrations February'!A$1:B$1048576,2,0)</f>
        <v>#N/A</v>
      </c>
      <c r="S83" s="68" t="e">
        <f aca="false">VLOOKUP($A:$A,'[3]Summary Migrations February'!A$1:C$1048576,3,0)</f>
        <v>#N/A</v>
      </c>
      <c r="T83" s="68" t="e">
        <f aca="false">S83*0.2</f>
        <v>#N/A</v>
      </c>
      <c r="U83" s="67"/>
      <c r="V83" s="68"/>
      <c r="W83" s="68" t="e">
        <f aca="false">+C83+G83+N83+P83+T83+V83</f>
        <v>#N/A</v>
      </c>
      <c r="X83" s="73"/>
      <c r="Y83" s="76" t="e">
        <f aca="false">+X83+W83</f>
        <v>#N/A</v>
      </c>
      <c r="Z83" s="73"/>
      <c r="AA83" s="73" t="e">
        <f aca="false">+Y83</f>
        <v>#N/A</v>
      </c>
      <c r="AB83" s="77"/>
      <c r="AC83" s="68"/>
      <c r="AD83" s="68"/>
      <c r="AE83" s="78" t="n">
        <v>0</v>
      </c>
      <c r="AF83" s="79" t="s">
        <v>97</v>
      </c>
      <c r="AG83" s="79" t="s">
        <v>98</v>
      </c>
    </row>
    <row r="84" customFormat="false" ht="13.8" hidden="false" customHeight="false" outlineLevel="0" collapsed="false">
      <c r="A84" s="24" t="s">
        <v>35</v>
      </c>
      <c r="B84" s="80" t="n">
        <v>274</v>
      </c>
      <c r="C84" s="81" t="n">
        <f aca="false">B84*10</f>
        <v>2740</v>
      </c>
      <c r="D84" s="82" t="e">
        <f aca="false">B84/M84</f>
        <v>#DIV/0!</v>
      </c>
      <c r="E84" s="82" t="e">
        <f aca="false">B84/M84</f>
        <v>#DIV/0!</v>
      </c>
      <c r="F84" s="80" t="n">
        <v>0</v>
      </c>
      <c r="G84" s="81" t="n">
        <v>0</v>
      </c>
      <c r="H84" s="83" t="n">
        <f aca="false">20/26*(26-AE84)</f>
        <v>20</v>
      </c>
      <c r="I84" s="84" t="n">
        <v>0</v>
      </c>
      <c r="J84" s="85" t="n">
        <v>0</v>
      </c>
      <c r="K84" s="84" t="n">
        <v>0</v>
      </c>
      <c r="L84" s="85" t="n">
        <v>0</v>
      </c>
      <c r="M84" s="86" t="n">
        <f aca="false">+K84+I84</f>
        <v>0</v>
      </c>
      <c r="N84" s="87" t="n">
        <f aca="false">+L84+J84</f>
        <v>0</v>
      </c>
      <c r="O84" s="84" t="n">
        <v>0</v>
      </c>
      <c r="P84" s="88" t="n">
        <f aca="false">O84*17.5</f>
        <v>0</v>
      </c>
      <c r="Q84" s="89" t="e">
        <f aca="false">O84/M84</f>
        <v>#DIV/0!</v>
      </c>
      <c r="R84" s="80" t="n">
        <v>0</v>
      </c>
      <c r="S84" s="81" t="n">
        <v>0</v>
      </c>
      <c r="T84" s="85" t="n">
        <f aca="false">S84*0.2</f>
        <v>0</v>
      </c>
      <c r="U84" s="84"/>
      <c r="V84" s="85"/>
      <c r="W84" s="85" t="n">
        <f aca="false">+C84+G84+N84+P84+T84+V84</f>
        <v>2740</v>
      </c>
      <c r="X84" s="90"/>
      <c r="Y84" s="90" t="n">
        <f aca="false">+X84+W84</f>
        <v>2740</v>
      </c>
      <c r="Z84" s="87"/>
      <c r="AA84" s="87" t="n">
        <f aca="false">+Z84+Y84</f>
        <v>2740</v>
      </c>
      <c r="AB84" s="91"/>
      <c r="AC84" s="85"/>
      <c r="AD84" s="85"/>
      <c r="AE84" s="92" t="n">
        <v>0</v>
      </c>
      <c r="AF84" s="93" t="s">
        <v>99</v>
      </c>
      <c r="AG84" s="93" t="s">
        <v>37</v>
      </c>
    </row>
    <row r="85" customFormat="false" ht="13.8" hidden="false" customHeight="false" outlineLevel="0" collapsed="false">
      <c r="A85" s="24" t="s">
        <v>35</v>
      </c>
      <c r="B85" s="94" t="n">
        <v>0</v>
      </c>
      <c r="C85" s="95" t="n">
        <v>0</v>
      </c>
      <c r="D85" s="96" t="e">
        <f aca="false">B87/M85</f>
        <v>#DIV/0!</v>
      </c>
      <c r="E85" s="96" t="e">
        <f aca="false">B87/M85</f>
        <v>#DIV/0!</v>
      </c>
      <c r="F85" s="94" t="n">
        <v>0</v>
      </c>
      <c r="G85" s="95" t="n">
        <v>0</v>
      </c>
      <c r="H85" s="97" t="n">
        <f aca="false">20/26*(26-AE85)</f>
        <v>20</v>
      </c>
      <c r="I85" s="94" t="n">
        <v>0</v>
      </c>
      <c r="J85" s="95" t="n">
        <v>0</v>
      </c>
      <c r="K85" s="94" t="n">
        <v>0</v>
      </c>
      <c r="L85" s="95" t="n">
        <v>0</v>
      </c>
      <c r="M85" s="98" t="n">
        <f aca="false">+K85+I85</f>
        <v>0</v>
      </c>
      <c r="N85" s="95" t="n">
        <f aca="false">+L85+J85</f>
        <v>0</v>
      </c>
      <c r="O85" s="94" t="n">
        <v>0</v>
      </c>
      <c r="P85" s="99" t="n">
        <f aca="false">O85*17.5</f>
        <v>0</v>
      </c>
      <c r="Q85" s="100" t="e">
        <f aca="false">O85/M85</f>
        <v>#DIV/0!</v>
      </c>
      <c r="R85" s="94" t="n">
        <v>0</v>
      </c>
      <c r="S85" s="95" t="n">
        <v>0</v>
      </c>
      <c r="T85" s="95" t="n">
        <f aca="false">S85*0.2</f>
        <v>0</v>
      </c>
      <c r="U85" s="94"/>
      <c r="V85" s="95" t="n">
        <v>0</v>
      </c>
      <c r="W85" s="95" t="n">
        <f aca="false">+C85+G85+N85+P85+T85+V85</f>
        <v>0</v>
      </c>
      <c r="X85" s="95"/>
      <c r="Y85" s="95" t="n">
        <f aca="false">+X85+W85</f>
        <v>0</v>
      </c>
      <c r="Z85" s="95"/>
      <c r="AA85" s="95" t="n">
        <f aca="false">+Y85</f>
        <v>0</v>
      </c>
      <c r="AB85" s="101"/>
      <c r="AC85" s="95"/>
      <c r="AD85" s="95"/>
      <c r="AE85" s="102" t="n">
        <v>0</v>
      </c>
      <c r="AF85" s="103" t="s">
        <v>100</v>
      </c>
      <c r="AG85" s="103" t="s">
        <v>37</v>
      </c>
    </row>
    <row r="86" customFormat="false" ht="13.8" hidden="false" customHeight="false" outlineLevel="0" collapsed="false">
      <c r="A86" s="24" t="s">
        <v>35</v>
      </c>
      <c r="B86" s="94" t="n">
        <v>0</v>
      </c>
      <c r="C86" s="95" t="n">
        <v>0</v>
      </c>
      <c r="D86" s="96" t="e">
        <f aca="false">B87/M86</f>
        <v>#DIV/0!</v>
      </c>
      <c r="E86" s="96" t="e">
        <f aca="false">B87/M86</f>
        <v>#DIV/0!</v>
      </c>
      <c r="F86" s="94" t="n">
        <v>0</v>
      </c>
      <c r="G86" s="95" t="n">
        <v>0</v>
      </c>
      <c r="H86" s="97" t="n">
        <f aca="false">20/26*(26-AE86)</f>
        <v>20</v>
      </c>
      <c r="I86" s="94" t="n">
        <v>0</v>
      </c>
      <c r="J86" s="95" t="n">
        <v>0</v>
      </c>
      <c r="K86" s="94" t="n">
        <v>0</v>
      </c>
      <c r="L86" s="95" t="n">
        <v>0</v>
      </c>
      <c r="M86" s="98" t="n">
        <f aca="false">+K86+I86</f>
        <v>0</v>
      </c>
      <c r="N86" s="95" t="n">
        <f aca="false">+L86+J86</f>
        <v>0</v>
      </c>
      <c r="O86" s="94" t="n">
        <v>0</v>
      </c>
      <c r="P86" s="99" t="n">
        <f aca="false">O86*17.5</f>
        <v>0</v>
      </c>
      <c r="Q86" s="100" t="e">
        <f aca="false">O86/M86</f>
        <v>#DIV/0!</v>
      </c>
      <c r="R86" s="94" t="n">
        <v>0</v>
      </c>
      <c r="S86" s="95" t="n">
        <v>0</v>
      </c>
      <c r="T86" s="95" t="n">
        <f aca="false">S86*0.2</f>
        <v>0</v>
      </c>
      <c r="U86" s="94"/>
      <c r="V86" s="95" t="n">
        <v>0</v>
      </c>
      <c r="W86" s="95" t="n">
        <f aca="false">+C86+G86+N86+P86+T86+V86</f>
        <v>0</v>
      </c>
      <c r="X86" s="95"/>
      <c r="Y86" s="95" t="n">
        <f aca="false">+X86+W86</f>
        <v>0</v>
      </c>
      <c r="Z86" s="95"/>
      <c r="AA86" s="95" t="n">
        <f aca="false">+Y86</f>
        <v>0</v>
      </c>
      <c r="AB86" s="101"/>
      <c r="AC86" s="95"/>
      <c r="AD86" s="95"/>
      <c r="AE86" s="102" t="n">
        <v>0</v>
      </c>
      <c r="AF86" s="103" t="s">
        <v>101</v>
      </c>
      <c r="AG86" s="103" t="s">
        <v>37</v>
      </c>
    </row>
    <row r="87" customFormat="false" ht="13.8" hidden="false" customHeight="false" outlineLevel="0" collapsed="false">
      <c r="A87" s="24" t="s">
        <v>35</v>
      </c>
      <c r="B87" s="94" t="n">
        <v>0</v>
      </c>
      <c r="C87" s="95" t="n">
        <v>0</v>
      </c>
      <c r="D87" s="96" t="e">
        <f aca="false">B88/M87</f>
        <v>#DIV/0!</v>
      </c>
      <c r="E87" s="96" t="e">
        <f aca="false">B88/M87</f>
        <v>#DIV/0!</v>
      </c>
      <c r="F87" s="94" t="n">
        <v>0</v>
      </c>
      <c r="G87" s="95" t="n">
        <v>0</v>
      </c>
      <c r="H87" s="97" t="e">
        <f aca="false">20/26*(26-AE87)</f>
        <v>#N/A</v>
      </c>
      <c r="I87" s="94" t="n">
        <v>0</v>
      </c>
      <c r="J87" s="95" t="n">
        <v>0</v>
      </c>
      <c r="K87" s="94" t="n">
        <v>0</v>
      </c>
      <c r="L87" s="95" t="n">
        <v>0</v>
      </c>
      <c r="M87" s="98" t="n">
        <f aca="false">+K87+I87</f>
        <v>0</v>
      </c>
      <c r="N87" s="95" t="n">
        <f aca="false">+L87+J87</f>
        <v>0</v>
      </c>
      <c r="O87" s="94" t="n">
        <v>0</v>
      </c>
      <c r="P87" s="99" t="n">
        <f aca="false">O87*20</f>
        <v>0</v>
      </c>
      <c r="Q87" s="100" t="e">
        <f aca="false">O87/M87</f>
        <v>#DIV/0!</v>
      </c>
      <c r="R87" s="94" t="n">
        <v>0</v>
      </c>
      <c r="S87" s="95" t="n">
        <v>0</v>
      </c>
      <c r="T87" s="95" t="n">
        <f aca="false">S87*0.2</f>
        <v>0</v>
      </c>
      <c r="U87" s="94"/>
      <c r="V87" s="95" t="n">
        <v>0</v>
      </c>
      <c r="W87" s="95" t="n">
        <f aca="false">+C87+G87+N87+P87+T87+V87</f>
        <v>0</v>
      </c>
      <c r="X87" s="95"/>
      <c r="Y87" s="95" t="n">
        <f aca="false">+X87+W87</f>
        <v>0</v>
      </c>
      <c r="Z87" s="95"/>
      <c r="AA87" s="95" t="n">
        <f aca="false">+Y87</f>
        <v>0</v>
      </c>
      <c r="AB87" s="101"/>
      <c r="AC87" s="95" t="n">
        <f aca="false">5400/2</f>
        <v>2700</v>
      </c>
      <c r="AD87" s="95"/>
      <c r="AE87" s="102" t="e">
        <f aca="false">VLOOKUP($A:$A,'[2]SUMMARY BCEA LEAVE FEB'!B$1:C$1048576,2,0)</f>
        <v>#N/A</v>
      </c>
      <c r="AF87" s="103" t="s">
        <v>102</v>
      </c>
      <c r="AG87" s="103" t="s">
        <v>37</v>
      </c>
    </row>
    <row r="88" customFormat="false" ht="13.8" hidden="false" customHeight="false" outlineLevel="0" collapsed="false">
      <c r="A88" s="24" t="s">
        <v>35</v>
      </c>
      <c r="B88" s="94" t="n">
        <v>0</v>
      </c>
      <c r="C88" s="95" t="n">
        <v>0</v>
      </c>
      <c r="D88" s="96" t="e">
        <f aca="false">B89/M88</f>
        <v>#DIV/0!</v>
      </c>
      <c r="E88" s="96" t="e">
        <f aca="false">B89/M88</f>
        <v>#DIV/0!</v>
      </c>
      <c r="F88" s="94" t="n">
        <v>0</v>
      </c>
      <c r="G88" s="95" t="n">
        <v>0</v>
      </c>
      <c r="H88" s="97" t="n">
        <f aca="false">20/26*(26-AE88)</f>
        <v>20</v>
      </c>
      <c r="I88" s="94" t="n">
        <v>0</v>
      </c>
      <c r="J88" s="95" t="n">
        <v>0</v>
      </c>
      <c r="K88" s="94" t="n">
        <v>0</v>
      </c>
      <c r="L88" s="95" t="n">
        <v>0</v>
      </c>
      <c r="M88" s="98" t="n">
        <f aca="false">+K88+I88</f>
        <v>0</v>
      </c>
      <c r="N88" s="95" t="n">
        <f aca="false">+L88+J88</f>
        <v>0</v>
      </c>
      <c r="O88" s="94" t="n">
        <v>0</v>
      </c>
      <c r="P88" s="99" t="n">
        <f aca="false">O88*17.5</f>
        <v>0</v>
      </c>
      <c r="Q88" s="100" t="e">
        <f aca="false">O88/M88</f>
        <v>#DIV/0!</v>
      </c>
      <c r="R88" s="94" t="n">
        <v>0</v>
      </c>
      <c r="S88" s="95" t="n">
        <v>0</v>
      </c>
      <c r="T88" s="95" t="n">
        <f aca="false">S88*0.2</f>
        <v>0</v>
      </c>
      <c r="U88" s="94"/>
      <c r="V88" s="95" t="n">
        <v>0</v>
      </c>
      <c r="W88" s="95" t="n">
        <f aca="false">+C88+G88+N88+P88+T88+V88</f>
        <v>0</v>
      </c>
      <c r="X88" s="95"/>
      <c r="Y88" s="95" t="n">
        <f aca="false">+X88+W88</f>
        <v>0</v>
      </c>
      <c r="Z88" s="95"/>
      <c r="AA88" s="95" t="n">
        <f aca="false">+Y88</f>
        <v>0</v>
      </c>
      <c r="AB88" s="101"/>
      <c r="AC88" s="95"/>
      <c r="AD88" s="95"/>
      <c r="AE88" s="102" t="n">
        <v>0</v>
      </c>
      <c r="AF88" s="103" t="s">
        <v>103</v>
      </c>
      <c r="AG88" s="103" t="s">
        <v>37</v>
      </c>
    </row>
    <row r="89" customFormat="false" ht="13.8" hidden="false" customHeight="false" outlineLevel="0" collapsed="false">
      <c r="A89" s="24" t="s">
        <v>35</v>
      </c>
      <c r="B89" s="94" t="n">
        <v>0</v>
      </c>
      <c r="C89" s="95" t="n">
        <v>0</v>
      </c>
      <c r="D89" s="96" t="e">
        <f aca="false">B90/M89</f>
        <v>#DIV/0!</v>
      </c>
      <c r="E89" s="96" t="e">
        <f aca="false">B90/M89</f>
        <v>#DIV/0!</v>
      </c>
      <c r="F89" s="94" t="n">
        <v>0</v>
      </c>
      <c r="G89" s="95" t="n">
        <v>0</v>
      </c>
      <c r="H89" s="97" t="n">
        <f aca="false">20/26*(26-AE89)</f>
        <v>20</v>
      </c>
      <c r="I89" s="94" t="n">
        <v>0</v>
      </c>
      <c r="J89" s="95" t="n">
        <v>0</v>
      </c>
      <c r="K89" s="94" t="n">
        <v>0</v>
      </c>
      <c r="L89" s="95" t="n">
        <v>0</v>
      </c>
      <c r="M89" s="98" t="n">
        <f aca="false">+K89+I89</f>
        <v>0</v>
      </c>
      <c r="N89" s="95" t="n">
        <f aca="false">+L89+J89</f>
        <v>0</v>
      </c>
      <c r="O89" s="94" t="n">
        <v>0</v>
      </c>
      <c r="P89" s="99" t="n">
        <f aca="false">O89*17.5</f>
        <v>0</v>
      </c>
      <c r="Q89" s="100" t="e">
        <f aca="false">O89/M89</f>
        <v>#DIV/0!</v>
      </c>
      <c r="R89" s="94" t="n">
        <v>0</v>
      </c>
      <c r="S89" s="95" t="n">
        <v>0</v>
      </c>
      <c r="T89" s="95" t="n">
        <f aca="false">S89*0.2</f>
        <v>0</v>
      </c>
      <c r="U89" s="94"/>
      <c r="V89" s="95" t="n">
        <v>0</v>
      </c>
      <c r="W89" s="95" t="n">
        <f aca="false">+C89+G89+N89+P89+T89+V89</f>
        <v>0</v>
      </c>
      <c r="X89" s="95"/>
      <c r="Y89" s="95" t="n">
        <f aca="false">+X89+W89</f>
        <v>0</v>
      </c>
      <c r="Z89" s="95"/>
      <c r="AA89" s="95" t="n">
        <f aca="false">+Y89</f>
        <v>0</v>
      </c>
      <c r="AB89" s="101"/>
      <c r="AC89" s="95"/>
      <c r="AD89" s="95"/>
      <c r="AE89" s="102" t="n">
        <v>0</v>
      </c>
      <c r="AF89" s="103" t="s">
        <v>104</v>
      </c>
      <c r="AG89" s="103" t="s">
        <v>37</v>
      </c>
    </row>
    <row r="90" customFormat="false" ht="13.8" hidden="false" customHeight="false" outlineLevel="0" collapsed="false">
      <c r="A90" s="24" t="s">
        <v>35</v>
      </c>
      <c r="B90" s="94" t="n">
        <v>0</v>
      </c>
      <c r="C90" s="95" t="n">
        <v>0</v>
      </c>
      <c r="D90" s="96" t="e">
        <f aca="false">B91/M90</f>
        <v>#DIV/0!</v>
      </c>
      <c r="E90" s="96" t="e">
        <f aca="false">B91/M90</f>
        <v>#DIV/0!</v>
      </c>
      <c r="F90" s="94" t="n">
        <v>0</v>
      </c>
      <c r="G90" s="95" t="n">
        <v>0</v>
      </c>
      <c r="H90" s="97" t="n">
        <f aca="false">20/26*(26-AE90)</f>
        <v>20</v>
      </c>
      <c r="I90" s="94" t="n">
        <v>0</v>
      </c>
      <c r="J90" s="95" t="n">
        <v>0</v>
      </c>
      <c r="K90" s="94" t="n">
        <v>0</v>
      </c>
      <c r="L90" s="95" t="n">
        <v>0</v>
      </c>
      <c r="M90" s="98" t="n">
        <f aca="false">+K90+I90</f>
        <v>0</v>
      </c>
      <c r="N90" s="95" t="n">
        <f aca="false">+L90+J90</f>
        <v>0</v>
      </c>
      <c r="O90" s="94" t="n">
        <v>0</v>
      </c>
      <c r="P90" s="99" t="n">
        <f aca="false">O90*17.5</f>
        <v>0</v>
      </c>
      <c r="Q90" s="100" t="e">
        <f aca="false">O90/M90</f>
        <v>#DIV/0!</v>
      </c>
      <c r="R90" s="94" t="n">
        <v>0</v>
      </c>
      <c r="S90" s="95" t="n">
        <v>0</v>
      </c>
      <c r="T90" s="95" t="n">
        <f aca="false">S90*0.2</f>
        <v>0</v>
      </c>
      <c r="U90" s="94"/>
      <c r="V90" s="95" t="n">
        <v>0</v>
      </c>
      <c r="W90" s="95" t="n">
        <f aca="false">+C90+G90+N90+P90+T90+V90</f>
        <v>0</v>
      </c>
      <c r="X90" s="95"/>
      <c r="Y90" s="95" t="n">
        <f aca="false">+X90+W90</f>
        <v>0</v>
      </c>
      <c r="Z90" s="95"/>
      <c r="AA90" s="95" t="n">
        <f aca="false">+Y90</f>
        <v>0</v>
      </c>
      <c r="AB90" s="101"/>
      <c r="AC90" s="95"/>
      <c r="AD90" s="95"/>
      <c r="AE90" s="102" t="n">
        <v>0</v>
      </c>
      <c r="AF90" s="103" t="s">
        <v>105</v>
      </c>
      <c r="AG90" s="103" t="s">
        <v>106</v>
      </c>
    </row>
    <row r="91" customFormat="false" ht="13.8" hidden="false" customHeight="false" outlineLevel="0" collapsed="false">
      <c r="A91" s="24" t="s">
        <v>35</v>
      </c>
      <c r="B91" s="94" t="n">
        <v>0</v>
      </c>
      <c r="C91" s="95" t="n">
        <v>0</v>
      </c>
      <c r="D91" s="96" t="e">
        <f aca="false">B94/M91</f>
        <v>#DIV/0!</v>
      </c>
      <c r="E91" s="96" t="e">
        <f aca="false">B94/M91</f>
        <v>#DIV/0!</v>
      </c>
      <c r="F91" s="94" t="n">
        <v>0</v>
      </c>
      <c r="G91" s="95" t="n">
        <v>0</v>
      </c>
      <c r="H91" s="97" t="n">
        <f aca="false">20/26*(26-AE91)</f>
        <v>20</v>
      </c>
      <c r="I91" s="94" t="n">
        <v>0</v>
      </c>
      <c r="J91" s="95" t="n">
        <v>0</v>
      </c>
      <c r="K91" s="94" t="n">
        <v>0</v>
      </c>
      <c r="L91" s="95" t="n">
        <v>0</v>
      </c>
      <c r="M91" s="98" t="n">
        <f aca="false">+K91+I91</f>
        <v>0</v>
      </c>
      <c r="N91" s="95" t="n">
        <f aca="false">+L91+J91</f>
        <v>0</v>
      </c>
      <c r="O91" s="94" t="n">
        <v>0</v>
      </c>
      <c r="P91" s="99" t="n">
        <f aca="false">O91*17.5</f>
        <v>0</v>
      </c>
      <c r="Q91" s="100" t="e">
        <f aca="false">O91/M91</f>
        <v>#DIV/0!</v>
      </c>
      <c r="R91" s="94" t="n">
        <v>0</v>
      </c>
      <c r="S91" s="95" t="n">
        <v>0</v>
      </c>
      <c r="T91" s="95" t="n">
        <f aca="false">S91*0.2</f>
        <v>0</v>
      </c>
      <c r="U91" s="94"/>
      <c r="V91" s="95" t="n">
        <v>0</v>
      </c>
      <c r="W91" s="95" t="n">
        <f aca="false">+C91+G91+N91+P91+T91+V91</f>
        <v>0</v>
      </c>
      <c r="X91" s="95"/>
      <c r="Y91" s="95" t="n">
        <f aca="false">+X91+W91</f>
        <v>0</v>
      </c>
      <c r="Z91" s="95"/>
      <c r="AA91" s="95" t="n">
        <f aca="false">+Y91</f>
        <v>0</v>
      </c>
      <c r="AB91" s="101"/>
      <c r="AC91" s="95"/>
      <c r="AD91" s="95"/>
      <c r="AE91" s="102" t="n">
        <v>0</v>
      </c>
      <c r="AF91" s="103" t="s">
        <v>107</v>
      </c>
      <c r="AG91" s="103" t="s">
        <v>37</v>
      </c>
    </row>
    <row r="92" customFormat="false" ht="13.8" hidden="false" customHeight="false" outlineLevel="0" collapsed="false">
      <c r="A92" s="24" t="s">
        <v>35</v>
      </c>
      <c r="B92" s="94" t="n">
        <v>0</v>
      </c>
      <c r="C92" s="95" t="n">
        <v>0</v>
      </c>
      <c r="D92" s="96" t="e">
        <f aca="false">B93/M92</f>
        <v>#DIV/0!</v>
      </c>
      <c r="E92" s="96" t="e">
        <f aca="false">B93/M92</f>
        <v>#DIV/0!</v>
      </c>
      <c r="F92" s="94" t="n">
        <v>0</v>
      </c>
      <c r="G92" s="95" t="n">
        <v>0</v>
      </c>
      <c r="H92" s="97" t="n">
        <f aca="false">20/26*(26-AE92)</f>
        <v>20</v>
      </c>
      <c r="I92" s="94" t="n">
        <v>0</v>
      </c>
      <c r="J92" s="95" t="n">
        <v>0</v>
      </c>
      <c r="K92" s="94" t="n">
        <v>0</v>
      </c>
      <c r="L92" s="95" t="n">
        <v>0</v>
      </c>
      <c r="M92" s="98" t="n">
        <f aca="false">+K92+I92</f>
        <v>0</v>
      </c>
      <c r="N92" s="95" t="n">
        <f aca="false">+L92+J92</f>
        <v>0</v>
      </c>
      <c r="O92" s="94" t="n">
        <v>0</v>
      </c>
      <c r="P92" s="99" t="n">
        <f aca="false">O92*17.5</f>
        <v>0</v>
      </c>
      <c r="Q92" s="100" t="e">
        <f aca="false">O92/M92</f>
        <v>#DIV/0!</v>
      </c>
      <c r="R92" s="94" t="n">
        <v>0</v>
      </c>
      <c r="S92" s="95" t="n">
        <v>0</v>
      </c>
      <c r="T92" s="95" t="n">
        <f aca="false">S92*0.2</f>
        <v>0</v>
      </c>
      <c r="U92" s="94"/>
      <c r="V92" s="95" t="n">
        <v>0</v>
      </c>
      <c r="W92" s="95" t="n">
        <f aca="false">+C92+G92+N92+P92+T92+V92</f>
        <v>0</v>
      </c>
      <c r="X92" s="95"/>
      <c r="Y92" s="95" t="n">
        <f aca="false">+X92+W92</f>
        <v>0</v>
      </c>
      <c r="Z92" s="95"/>
      <c r="AA92" s="95" t="n">
        <f aca="false">+Y92</f>
        <v>0</v>
      </c>
      <c r="AB92" s="101"/>
      <c r="AC92" s="95"/>
      <c r="AD92" s="95"/>
      <c r="AE92" s="102" t="n">
        <v>0</v>
      </c>
      <c r="AF92" s="103" t="s">
        <v>75</v>
      </c>
      <c r="AG92" s="103" t="s">
        <v>37</v>
      </c>
    </row>
    <row r="93" customFormat="false" ht="13.8" hidden="false" customHeight="false" outlineLevel="0" collapsed="false">
      <c r="A93" s="24" t="s">
        <v>35</v>
      </c>
      <c r="B93" s="94" t="n">
        <v>0</v>
      </c>
      <c r="C93" s="95" t="n">
        <v>0</v>
      </c>
      <c r="D93" s="96" t="e">
        <f aca="false">B94/M93</f>
        <v>#N/A</v>
      </c>
      <c r="E93" s="96" t="e">
        <f aca="false">B94/M93</f>
        <v>#N/A</v>
      </c>
      <c r="F93" s="94" t="n">
        <v>0</v>
      </c>
      <c r="G93" s="95" t="n">
        <v>0</v>
      </c>
      <c r="H93" s="97" t="n">
        <f aca="false">20/26*(26-AE93)</f>
        <v>20</v>
      </c>
      <c r="I93" s="94" t="e">
        <f aca="false">VLOOKUP($A:$A,'[1]Summary Contract Line Comm'!A$1:B$1048576,2,0)</f>
        <v>#N/A</v>
      </c>
      <c r="J93" s="95" t="e">
        <f aca="false">VLOOKUP($A:$A,'[1]Summary Contract Line Comm'!A$1:C$1048576,3,0)</f>
        <v>#N/A</v>
      </c>
      <c r="K93" s="94" t="n">
        <v>0</v>
      </c>
      <c r="L93" s="95" t="n">
        <v>0</v>
      </c>
      <c r="M93" s="98" t="e">
        <f aca="false">+K93+I93</f>
        <v>#N/A</v>
      </c>
      <c r="N93" s="95" t="e">
        <f aca="false">+L93+J93</f>
        <v>#N/A</v>
      </c>
      <c r="O93" s="94" t="n">
        <v>0</v>
      </c>
      <c r="P93" s="99" t="n">
        <f aca="false">O93*17.5</f>
        <v>0</v>
      </c>
      <c r="Q93" s="100" t="e">
        <f aca="false">O93/M93</f>
        <v>#N/A</v>
      </c>
      <c r="R93" s="94" t="n">
        <v>0</v>
      </c>
      <c r="S93" s="95" t="n">
        <v>0</v>
      </c>
      <c r="T93" s="95" t="n">
        <f aca="false">S93*0.2</f>
        <v>0</v>
      </c>
      <c r="U93" s="94"/>
      <c r="V93" s="95" t="e">
        <f aca="false">VLOOKUP($A:$A,[5]Summary!D$1:J$1048576,7,0)</f>
        <v>#N/A</v>
      </c>
      <c r="W93" s="95" t="e">
        <f aca="false">+C93+G93+N93+P93+T93+V93</f>
        <v>#N/A</v>
      </c>
      <c r="X93" s="95"/>
      <c r="Y93" s="95" t="e">
        <f aca="false">+X93+W93</f>
        <v>#N/A</v>
      </c>
      <c r="Z93" s="95"/>
      <c r="AA93" s="95" t="e">
        <f aca="false">+Y93</f>
        <v>#N/A</v>
      </c>
      <c r="AB93" s="101"/>
      <c r="AC93" s="95"/>
      <c r="AD93" s="95"/>
      <c r="AE93" s="102" t="n">
        <v>0</v>
      </c>
      <c r="AF93" s="103" t="s">
        <v>108</v>
      </c>
      <c r="AG93" s="103" t="s">
        <v>37</v>
      </c>
      <c r="AM93" s="104"/>
    </row>
    <row r="94" customFormat="false" ht="13.8" hidden="false" customHeight="false" outlineLevel="0" collapsed="false">
      <c r="A94" s="24" t="s">
        <v>35</v>
      </c>
      <c r="B94" s="94" t="n">
        <v>0</v>
      </c>
      <c r="C94" s="95" t="n">
        <v>0</v>
      </c>
      <c r="D94" s="96" t="e">
        <f aca="false">B95/M94</f>
        <v>#N/A</v>
      </c>
      <c r="E94" s="96" t="e">
        <f aca="false">B95/M94</f>
        <v>#N/A</v>
      </c>
      <c r="F94" s="94" t="n">
        <v>0</v>
      </c>
      <c r="G94" s="95" t="n">
        <v>0</v>
      </c>
      <c r="H94" s="97" t="n">
        <f aca="false">20/26*(26-AE94)</f>
        <v>20</v>
      </c>
      <c r="I94" s="94" t="n">
        <v>0</v>
      </c>
      <c r="J94" s="95" t="n">
        <v>0</v>
      </c>
      <c r="K94" s="94" t="e">
        <f aca="false">VLOOKUP($A:$A,'[1]Summary Warehouse sales'!A$1:B$1048576,2,0)</f>
        <v>#N/A</v>
      </c>
      <c r="L94" s="95" t="e">
        <f aca="false">VLOOKUP($A:$A,'[1]Summary Warehouse sales'!A$1:C$1048576,3,0)</f>
        <v>#N/A</v>
      </c>
      <c r="M94" s="98" t="e">
        <f aca="false">+K94+I94</f>
        <v>#N/A</v>
      </c>
      <c r="N94" s="95" t="e">
        <f aca="false">+L94+J94</f>
        <v>#N/A</v>
      </c>
      <c r="O94" s="94" t="n">
        <v>0</v>
      </c>
      <c r="P94" s="99" t="n">
        <f aca="false">O94*17.5</f>
        <v>0</v>
      </c>
      <c r="Q94" s="100" t="e">
        <f aca="false">O94/M94</f>
        <v>#N/A</v>
      </c>
      <c r="R94" s="94" t="n">
        <v>0</v>
      </c>
      <c r="S94" s="95" t="n">
        <v>0</v>
      </c>
      <c r="T94" s="95" t="n">
        <f aca="false">S94*0.2</f>
        <v>0</v>
      </c>
      <c r="U94" s="94"/>
      <c r="V94" s="95" t="n">
        <v>0</v>
      </c>
      <c r="W94" s="95" t="e">
        <f aca="false">+C94+G94+N94+P94+T94+V94</f>
        <v>#N/A</v>
      </c>
      <c r="X94" s="95"/>
      <c r="Y94" s="95" t="e">
        <f aca="false">+X94+W94</f>
        <v>#N/A</v>
      </c>
      <c r="Z94" s="95"/>
      <c r="AA94" s="95" t="e">
        <f aca="false">+Y94</f>
        <v>#N/A</v>
      </c>
      <c r="AB94" s="101"/>
      <c r="AC94" s="95"/>
      <c r="AD94" s="95"/>
      <c r="AE94" s="102" t="n">
        <v>0</v>
      </c>
      <c r="AF94" s="103" t="s">
        <v>109</v>
      </c>
      <c r="AG94" s="103" t="s">
        <v>37</v>
      </c>
    </row>
    <row r="95" customFormat="false" ht="13.8" hidden="false" customHeight="false" outlineLevel="0" collapsed="false">
      <c r="A95" s="24" t="s">
        <v>35</v>
      </c>
      <c r="B95" s="94" t="n">
        <v>0</v>
      </c>
      <c r="C95" s="95" t="n">
        <v>0</v>
      </c>
      <c r="D95" s="96" t="e">
        <f aca="false">B96/M95</f>
        <v>#N/A</v>
      </c>
      <c r="E95" s="96" t="e">
        <f aca="false">B96/M95</f>
        <v>#N/A</v>
      </c>
      <c r="F95" s="94" t="n">
        <v>0</v>
      </c>
      <c r="G95" s="95" t="n">
        <v>0</v>
      </c>
      <c r="H95" s="97" t="e">
        <f aca="false">20/26*(26-AE95)</f>
        <v>#N/A</v>
      </c>
      <c r="I95" s="94" t="n">
        <v>0</v>
      </c>
      <c r="J95" s="95" t="n">
        <v>0</v>
      </c>
      <c r="K95" s="94" t="e">
        <f aca="false">VLOOKUP($A:$A,'[1]Summary Warehouse sales'!A$1:B$1048576,2,0)</f>
        <v>#N/A</v>
      </c>
      <c r="L95" s="95" t="e">
        <f aca="false">VLOOKUP($A:$A,'[1]Summary Warehouse sales'!A$1:C$1048576,3,0)</f>
        <v>#N/A</v>
      </c>
      <c r="M95" s="98" t="e">
        <f aca="false">+K95+I95</f>
        <v>#N/A</v>
      </c>
      <c r="N95" s="95" t="e">
        <f aca="false">+L95+J95</f>
        <v>#N/A</v>
      </c>
      <c r="O95" s="94" t="n">
        <v>0</v>
      </c>
      <c r="P95" s="99" t="n">
        <f aca="false">O95*17.5</f>
        <v>0</v>
      </c>
      <c r="Q95" s="100" t="e">
        <f aca="false">O95/M95</f>
        <v>#N/A</v>
      </c>
      <c r="R95" s="94" t="e">
        <f aca="false">VLOOKUP($A:$A,'[3]Summary Migrations February'!A$1:B$1048576,2,0)</f>
        <v>#N/A</v>
      </c>
      <c r="S95" s="95" t="e">
        <f aca="false">VLOOKUP($A:$A,'[3]Summary Migrations February'!A$1:C$1048576,3,0)</f>
        <v>#N/A</v>
      </c>
      <c r="T95" s="95" t="e">
        <f aca="false">S95*0.2</f>
        <v>#N/A</v>
      </c>
      <c r="U95" s="94"/>
      <c r="V95" s="95" t="n">
        <v>0</v>
      </c>
      <c r="W95" s="95" t="e">
        <f aca="false">+C95+G95+N95+P95+T95+V95</f>
        <v>#N/A</v>
      </c>
      <c r="X95" s="95"/>
      <c r="Y95" s="95" t="e">
        <f aca="false">+X95+W95</f>
        <v>#N/A</v>
      </c>
      <c r="Z95" s="95"/>
      <c r="AA95" s="95" t="e">
        <f aca="false">+Y95</f>
        <v>#N/A</v>
      </c>
      <c r="AB95" s="101"/>
      <c r="AC95" s="95"/>
      <c r="AD95" s="95"/>
      <c r="AE95" s="102" t="e">
        <f aca="false">VLOOKUP($A:$A,'[2]SUMMARY BCEA LEAVE FEB'!B$1:C$1048576,2,0)</f>
        <v>#N/A</v>
      </c>
      <c r="AF95" s="103" t="s">
        <v>62</v>
      </c>
      <c r="AG95" s="103" t="s">
        <v>106</v>
      </c>
    </row>
    <row r="96" s="104" customFormat="true" ht="13.8" hidden="false" customHeight="false" outlineLevel="0" collapsed="false">
      <c r="A96" s="24" t="s">
        <v>35</v>
      </c>
      <c r="B96" s="94" t="n">
        <v>0</v>
      </c>
      <c r="C96" s="95" t="n">
        <v>0</v>
      </c>
      <c r="D96" s="96" t="e">
        <f aca="false">B97/M96</f>
        <v>#N/A</v>
      </c>
      <c r="E96" s="96" t="e">
        <f aca="false">B97/M96</f>
        <v>#N/A</v>
      </c>
      <c r="F96" s="94" t="n">
        <v>0</v>
      </c>
      <c r="G96" s="95" t="n">
        <v>0</v>
      </c>
      <c r="H96" s="97" t="n">
        <f aca="false">20/26*(26-AE96)</f>
        <v>20</v>
      </c>
      <c r="I96" s="94" t="n">
        <v>0</v>
      </c>
      <c r="J96" s="95" t="n">
        <v>0</v>
      </c>
      <c r="K96" s="94" t="e">
        <f aca="false">VLOOKUP($A:$A,'[1]Summary Warehouse sales'!A$1:B$1048576,2,0)</f>
        <v>#N/A</v>
      </c>
      <c r="L96" s="95" t="e">
        <f aca="false">VLOOKUP($A:$A,'[1]Summary Warehouse sales'!A$1:C$1048576,3,0)</f>
        <v>#N/A</v>
      </c>
      <c r="M96" s="98" t="e">
        <f aca="false">+K96+I96</f>
        <v>#N/A</v>
      </c>
      <c r="N96" s="95" t="e">
        <f aca="false">+L96+J96</f>
        <v>#N/A</v>
      </c>
      <c r="O96" s="94" t="n">
        <v>0</v>
      </c>
      <c r="P96" s="99" t="n">
        <f aca="false">O96*17.5</f>
        <v>0</v>
      </c>
      <c r="Q96" s="100" t="e">
        <f aca="false">O96/M96</f>
        <v>#N/A</v>
      </c>
      <c r="R96" s="94" t="e">
        <f aca="false">VLOOKUP($A:$A,'[3]Summary Migrations February'!A$1:B$1048576,2,0)</f>
        <v>#N/A</v>
      </c>
      <c r="S96" s="95" t="e">
        <f aca="false">VLOOKUP($A:$A,'[3]Summary Migrations February'!A$1:C$1048576,3,0)</f>
        <v>#N/A</v>
      </c>
      <c r="T96" s="95" t="e">
        <f aca="false">S96*0.2</f>
        <v>#N/A</v>
      </c>
      <c r="U96" s="94"/>
      <c r="V96" s="95" t="e">
        <f aca="false">VLOOKUP($A:$A,[5]Summary!D$1:J$1048576,7,0)</f>
        <v>#N/A</v>
      </c>
      <c r="W96" s="95" t="e">
        <f aca="false">+C96+G96+N96+P96+T96+V96</f>
        <v>#N/A</v>
      </c>
      <c r="X96" s="95"/>
      <c r="Y96" s="95" t="e">
        <f aca="false">+X96+W96</f>
        <v>#N/A</v>
      </c>
      <c r="Z96" s="95"/>
      <c r="AA96" s="95" t="e">
        <f aca="false">+Y96</f>
        <v>#N/A</v>
      </c>
      <c r="AB96" s="101"/>
      <c r="AC96" s="95"/>
      <c r="AD96" s="95"/>
      <c r="AE96" s="102" t="n">
        <v>0</v>
      </c>
      <c r="AF96" s="103" t="s">
        <v>108</v>
      </c>
      <c r="AG96" s="103" t="s">
        <v>37</v>
      </c>
      <c r="AH96" s="2"/>
      <c r="AI96" s="2"/>
      <c r="AJ96" s="2"/>
      <c r="AK96" s="3"/>
      <c r="AL96" s="3"/>
      <c r="AM96" s="2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24" t="s">
        <v>35</v>
      </c>
      <c r="B97" s="94" t="n">
        <v>0</v>
      </c>
      <c r="C97" s="95" t="n">
        <v>0</v>
      </c>
      <c r="D97" s="96" t="e">
        <f aca="false">B98/M97</f>
        <v>#N/A</v>
      </c>
      <c r="E97" s="96" t="e">
        <f aca="false">B98/M97</f>
        <v>#N/A</v>
      </c>
      <c r="F97" s="94" t="e">
        <f aca="false">VLOOKUP($A:$A,'[1]Summary Other sales'!A$1:B$1048576,2,0)</f>
        <v>#N/A</v>
      </c>
      <c r="G97" s="95" t="e">
        <f aca="false">VLOOKUP($A:$A,'[1]Summary Other sales'!A$1:C$1048576,3,0)</f>
        <v>#N/A</v>
      </c>
      <c r="H97" s="97" t="e">
        <f aca="false">20/26*(26-AE97)</f>
        <v>#N/A</v>
      </c>
      <c r="I97" s="94" t="e">
        <f aca="false">VLOOKUP($A:$A,'[1]Summary Contract Line Comm'!A$1:B$1048576,2,0)</f>
        <v>#N/A</v>
      </c>
      <c r="J97" s="95" t="e">
        <f aca="false">VLOOKUP($A:$A,'[1]Summary Contract Line Comm'!A$1:C$1048576,3,0)</f>
        <v>#N/A</v>
      </c>
      <c r="K97" s="94" t="e">
        <f aca="false">VLOOKUP($A:$A,'[1]Summary Warehouse sales'!A$1:B$1048576,2,0)</f>
        <v>#N/A</v>
      </c>
      <c r="L97" s="95" t="e">
        <f aca="false">VLOOKUP($A:$A,'[1]Summary Warehouse sales'!A$1:C$1048576,3,0)</f>
        <v>#N/A</v>
      </c>
      <c r="M97" s="98" t="e">
        <f aca="false">+K97+I97</f>
        <v>#N/A</v>
      </c>
      <c r="N97" s="95" t="e">
        <f aca="false">+L97+J97</f>
        <v>#N/A</v>
      </c>
      <c r="O97" s="94" t="n">
        <v>0</v>
      </c>
      <c r="P97" s="99" t="n">
        <f aca="false">O97*20</f>
        <v>0</v>
      </c>
      <c r="Q97" s="100" t="e">
        <f aca="false">O97/M97</f>
        <v>#N/A</v>
      </c>
      <c r="R97" s="94" t="e">
        <f aca="false">VLOOKUP($A:$A,'[3]Summary Migrations February'!A$1:B$1048576,2,0)</f>
        <v>#N/A</v>
      </c>
      <c r="S97" s="95" t="e">
        <f aca="false">VLOOKUP($A:$A,'[3]Summary Migrations February'!A$1:C$1048576,3,0)</f>
        <v>#N/A</v>
      </c>
      <c r="T97" s="95" t="e">
        <f aca="false">S97*0.2</f>
        <v>#N/A</v>
      </c>
      <c r="U97" s="94"/>
      <c r="V97" s="95" t="e">
        <f aca="false">VLOOKUP($A:$A,[5]Summary!D$1:J$1048576,7,0)</f>
        <v>#N/A</v>
      </c>
      <c r="W97" s="95" t="e">
        <f aca="false">+C97+G97+N97+P97+T97+V97</f>
        <v>#N/A</v>
      </c>
      <c r="X97" s="95"/>
      <c r="Y97" s="95" t="e">
        <f aca="false">+X97+W97</f>
        <v>#N/A</v>
      </c>
      <c r="Z97" s="95"/>
      <c r="AA97" s="95" t="e">
        <f aca="false">+Y97</f>
        <v>#N/A</v>
      </c>
      <c r="AB97" s="101" t="e">
        <f aca="false">+M97</f>
        <v>#N/A</v>
      </c>
      <c r="AC97" s="95" t="n">
        <v>400</v>
      </c>
      <c r="AD97" s="95"/>
      <c r="AE97" s="102" t="e">
        <f aca="false">VLOOKUP($A:$A,'[2]SUMMARY BCEA LEAVE FEB'!B$1:C$1048576,2,0)</f>
        <v>#N/A</v>
      </c>
      <c r="AF97" s="103" t="s">
        <v>110</v>
      </c>
      <c r="AG97" s="103" t="s">
        <v>37</v>
      </c>
    </row>
    <row r="98" customFormat="false" ht="13.8" hidden="false" customHeight="false" outlineLevel="0" collapsed="false">
      <c r="A98" s="24" t="s">
        <v>35</v>
      </c>
      <c r="B98" s="94" t="n">
        <v>0</v>
      </c>
      <c r="C98" s="95" t="n">
        <v>0</v>
      </c>
      <c r="D98" s="96" t="e">
        <f aca="false">B101/M98</f>
        <v>#N/A</v>
      </c>
      <c r="E98" s="96" t="e">
        <f aca="false">B101/M98</f>
        <v>#N/A</v>
      </c>
      <c r="F98" s="94" t="n">
        <v>0</v>
      </c>
      <c r="G98" s="95" t="n">
        <v>0</v>
      </c>
      <c r="H98" s="97" t="n">
        <f aca="false">20/26*(26-AE98)</f>
        <v>20</v>
      </c>
      <c r="I98" s="94" t="n">
        <v>0</v>
      </c>
      <c r="J98" s="95" t="n">
        <v>0</v>
      </c>
      <c r="K98" s="94" t="e">
        <f aca="false">VLOOKUP($A:$A,'[1]Summary Warehouse sales'!A$1:B$1048576,2,0)</f>
        <v>#N/A</v>
      </c>
      <c r="L98" s="95" t="e">
        <f aca="false">VLOOKUP($A:$A,'[1]Summary Warehouse sales'!A$1:C$1048576,3,0)</f>
        <v>#N/A</v>
      </c>
      <c r="M98" s="98" t="e">
        <f aca="false">+K98+I98</f>
        <v>#N/A</v>
      </c>
      <c r="N98" s="95" t="e">
        <f aca="false">+L98+J98</f>
        <v>#N/A</v>
      </c>
      <c r="O98" s="94" t="n">
        <v>0</v>
      </c>
      <c r="P98" s="99" t="n">
        <f aca="false">O98*17.5</f>
        <v>0</v>
      </c>
      <c r="Q98" s="100" t="e">
        <f aca="false">O98/M98</f>
        <v>#N/A</v>
      </c>
      <c r="R98" s="94" t="e">
        <f aca="false">VLOOKUP($A:$A,'[3]Summary Migrations February'!A$1:B$1048576,2,0)</f>
        <v>#N/A</v>
      </c>
      <c r="S98" s="95" t="e">
        <f aca="false">VLOOKUP($A:$A,'[3]Summary Migrations February'!A$1:C$1048576,3,0)</f>
        <v>#N/A</v>
      </c>
      <c r="T98" s="95" t="e">
        <f aca="false">S98*0.2</f>
        <v>#N/A</v>
      </c>
      <c r="U98" s="94"/>
      <c r="V98" s="95" t="e">
        <f aca="false">VLOOKUP($A:$A,[5]Summary!D$1:J$1048576,7,0)</f>
        <v>#N/A</v>
      </c>
      <c r="W98" s="95" t="e">
        <f aca="false">+C98+G98+N98+P98+T98+V98</f>
        <v>#N/A</v>
      </c>
      <c r="X98" s="95"/>
      <c r="Y98" s="95" t="e">
        <f aca="false">+X98+W98</f>
        <v>#N/A</v>
      </c>
      <c r="Z98" s="95"/>
      <c r="AA98" s="95" t="e">
        <f aca="false">+Y98</f>
        <v>#N/A</v>
      </c>
      <c r="AB98" s="101"/>
      <c r="AC98" s="95"/>
      <c r="AD98" s="95"/>
      <c r="AE98" s="102" t="n">
        <v>0</v>
      </c>
      <c r="AF98" s="103" t="s">
        <v>111</v>
      </c>
      <c r="AG98" s="103" t="s">
        <v>37</v>
      </c>
    </row>
    <row r="99" customFormat="false" ht="13.8" hidden="false" customHeight="false" outlineLevel="0" collapsed="false">
      <c r="A99" s="24" t="s">
        <v>35</v>
      </c>
      <c r="B99" s="94" t="n">
        <v>0</v>
      </c>
      <c r="C99" s="95" t="n">
        <v>0</v>
      </c>
      <c r="D99" s="96" t="e">
        <f aca="false">B100/M99</f>
        <v>#N/A</v>
      </c>
      <c r="E99" s="96" t="e">
        <f aca="false">B100/M99</f>
        <v>#N/A</v>
      </c>
      <c r="F99" s="94" t="n">
        <v>0</v>
      </c>
      <c r="G99" s="95" t="n">
        <v>0</v>
      </c>
      <c r="H99" s="97" t="e">
        <f aca="false">20/26*(26-AE99)</f>
        <v>#N/A</v>
      </c>
      <c r="I99" s="94" t="n">
        <v>0</v>
      </c>
      <c r="J99" s="95" t="n">
        <v>0</v>
      </c>
      <c r="K99" s="94" t="e">
        <f aca="false">VLOOKUP($A:$A,'[1]Summary Warehouse sales'!A$1:B$1048576,2,0)</f>
        <v>#N/A</v>
      </c>
      <c r="L99" s="95" t="e">
        <f aca="false">VLOOKUP($A:$A,'[1]Summary Warehouse sales'!A$1:C$1048576,3,0)</f>
        <v>#N/A</v>
      </c>
      <c r="M99" s="98" t="e">
        <f aca="false">+K99+I99</f>
        <v>#N/A</v>
      </c>
      <c r="N99" s="95" t="e">
        <f aca="false">+L99+J99</f>
        <v>#N/A</v>
      </c>
      <c r="O99" s="94" t="n">
        <v>0</v>
      </c>
      <c r="P99" s="99" t="n">
        <f aca="false">O99*17.5</f>
        <v>0</v>
      </c>
      <c r="Q99" s="100" t="e">
        <f aca="false">O99/M99</f>
        <v>#N/A</v>
      </c>
      <c r="R99" s="94" t="e">
        <f aca="false">VLOOKUP($A:$A,'[3]Summary Migrations February'!A$1:B$1048576,2,0)</f>
        <v>#N/A</v>
      </c>
      <c r="S99" s="95" t="e">
        <f aca="false">VLOOKUP($A:$A,'[3]Summary Migrations February'!A$1:C$1048576,3,0)</f>
        <v>#N/A</v>
      </c>
      <c r="T99" s="95" t="e">
        <f aca="false">S99*0.2</f>
        <v>#N/A</v>
      </c>
      <c r="U99" s="94"/>
      <c r="V99" s="95" t="e">
        <f aca="false">VLOOKUP($A:$A,[5]Summary!D$1:J$1048576,7,0)</f>
        <v>#N/A</v>
      </c>
      <c r="W99" s="95" t="e">
        <f aca="false">+C99+G99+N99+P99+T99+V99</f>
        <v>#N/A</v>
      </c>
      <c r="X99" s="95"/>
      <c r="Y99" s="95" t="e">
        <f aca="false">+X99+W99</f>
        <v>#N/A</v>
      </c>
      <c r="Z99" s="95"/>
      <c r="AA99" s="95" t="e">
        <f aca="false">+Y99</f>
        <v>#N/A</v>
      </c>
      <c r="AB99" s="101"/>
      <c r="AC99" s="95"/>
      <c r="AD99" s="95"/>
      <c r="AE99" s="102" t="e">
        <f aca="false">VLOOKUP($A:$A,'[2]SUMMARY BCEA LEAVE FEB'!B$1:C$1048576,2,0)</f>
        <v>#N/A</v>
      </c>
      <c r="AF99" s="105" t="s">
        <v>112</v>
      </c>
      <c r="AG99" s="103" t="s">
        <v>37</v>
      </c>
    </row>
    <row r="100" customFormat="false" ht="16.5" hidden="false" customHeight="true" outlineLevel="0" collapsed="false">
      <c r="A100" s="24" t="s">
        <v>35</v>
      </c>
      <c r="B100" s="94" t="n">
        <v>0</v>
      </c>
      <c r="C100" s="95" t="n">
        <v>0</v>
      </c>
      <c r="D100" s="96" t="e">
        <f aca="false">B101/M100</f>
        <v>#N/A</v>
      </c>
      <c r="E100" s="96" t="e">
        <f aca="false">B101/M100</f>
        <v>#N/A</v>
      </c>
      <c r="F100" s="94" t="n">
        <v>0</v>
      </c>
      <c r="G100" s="95" t="n">
        <v>0</v>
      </c>
      <c r="H100" s="97" t="e">
        <f aca="false">20/26*(26-AE100)</f>
        <v>#N/A</v>
      </c>
      <c r="I100" s="94" t="n">
        <v>0</v>
      </c>
      <c r="J100" s="95" t="n">
        <v>0</v>
      </c>
      <c r="K100" s="94" t="e">
        <f aca="false">VLOOKUP($A:$A,'[1]Summary Warehouse sales'!A$1:B$1048576,2,0)</f>
        <v>#N/A</v>
      </c>
      <c r="L100" s="95" t="e">
        <f aca="false">VLOOKUP($A:$A,'[1]Summary Warehouse sales'!A$1:C$1048576,3,0)</f>
        <v>#N/A</v>
      </c>
      <c r="M100" s="98" t="e">
        <f aca="false">+K100+I100</f>
        <v>#N/A</v>
      </c>
      <c r="N100" s="95" t="e">
        <f aca="false">+L100+J100</f>
        <v>#N/A</v>
      </c>
      <c r="O100" s="94" t="n">
        <v>0</v>
      </c>
      <c r="P100" s="99" t="n">
        <f aca="false">O100*17.5</f>
        <v>0</v>
      </c>
      <c r="Q100" s="100" t="e">
        <f aca="false">O100/M100</f>
        <v>#N/A</v>
      </c>
      <c r="R100" s="94" t="e">
        <f aca="false">VLOOKUP($A:$A,'[3]Summary Migrations February'!A$1:B$1048576,2,0)</f>
        <v>#N/A</v>
      </c>
      <c r="S100" s="95" t="e">
        <f aca="false">VLOOKUP($A:$A,'[3]Summary Migrations February'!A$1:C$1048576,3,0)</f>
        <v>#N/A</v>
      </c>
      <c r="T100" s="95" t="e">
        <f aca="false">S100*0.2</f>
        <v>#N/A</v>
      </c>
      <c r="U100" s="94"/>
      <c r="V100" s="95" t="e">
        <f aca="false">VLOOKUP($A:$A,[5]Summary!D$1:J$1048576,7,0)</f>
        <v>#N/A</v>
      </c>
      <c r="W100" s="95" t="e">
        <f aca="false">+C100+G100+N100+P100+T100+V100</f>
        <v>#N/A</v>
      </c>
      <c r="X100" s="95"/>
      <c r="Y100" s="95" t="e">
        <f aca="false">+X100+W100</f>
        <v>#N/A</v>
      </c>
      <c r="Z100" s="95"/>
      <c r="AA100" s="95" t="e">
        <f aca="false">+Y100</f>
        <v>#N/A</v>
      </c>
      <c r="AB100" s="101"/>
      <c r="AC100" s="95"/>
      <c r="AD100" s="95"/>
      <c r="AE100" s="102" t="e">
        <f aca="false">VLOOKUP($A:$A,'[2]SUMMARY BCEA LEAVE FEB'!B$1:C$1048576,2,0)</f>
        <v>#N/A</v>
      </c>
      <c r="AF100" s="103" t="s">
        <v>113</v>
      </c>
      <c r="AG100" s="103" t="s">
        <v>37</v>
      </c>
    </row>
    <row r="101" customFormat="false" ht="13.8" hidden="false" customHeight="false" outlineLevel="0" collapsed="false">
      <c r="A101" s="24" t="s">
        <v>35</v>
      </c>
      <c r="B101" s="94" t="n">
        <v>0</v>
      </c>
      <c r="C101" s="95" t="n">
        <v>0</v>
      </c>
      <c r="D101" s="96" t="e">
        <f aca="false">B102/M101</f>
        <v>#DIV/0!</v>
      </c>
      <c r="E101" s="96" t="e">
        <f aca="false">B102/M101</f>
        <v>#DIV/0!</v>
      </c>
      <c r="F101" s="94" t="e">
        <f aca="false">VLOOKUP($A:$A,'[1]Summary Other sales'!A$1:B$1048576,2,0)</f>
        <v>#N/A</v>
      </c>
      <c r="G101" s="95" t="e">
        <f aca="false">VLOOKUP($A:$A,'[1]Summary Other sales'!A$1:C$1048576,3,0)</f>
        <v>#N/A</v>
      </c>
      <c r="H101" s="97" t="n">
        <f aca="false">20/26*(26-AE101)</f>
        <v>20</v>
      </c>
      <c r="I101" s="94" t="n">
        <v>0</v>
      </c>
      <c r="J101" s="95" t="n">
        <v>0</v>
      </c>
      <c r="K101" s="94" t="n">
        <v>0</v>
      </c>
      <c r="L101" s="95" t="n">
        <v>0</v>
      </c>
      <c r="M101" s="98" t="n">
        <f aca="false">+K101+I101</f>
        <v>0</v>
      </c>
      <c r="N101" s="95" t="n">
        <f aca="false">+L101+J101</f>
        <v>0</v>
      </c>
      <c r="O101" s="94" t="n">
        <v>0</v>
      </c>
      <c r="P101" s="99" t="n">
        <f aca="false">O101*20</f>
        <v>0</v>
      </c>
      <c r="Q101" s="100" t="e">
        <f aca="false">O101/M101</f>
        <v>#DIV/0!</v>
      </c>
      <c r="R101" s="94" t="n">
        <v>0</v>
      </c>
      <c r="S101" s="95" t="n">
        <v>0</v>
      </c>
      <c r="T101" s="95" t="n">
        <f aca="false">S101*0.2</f>
        <v>0</v>
      </c>
      <c r="U101" s="94"/>
      <c r="V101" s="95" t="n">
        <v>0</v>
      </c>
      <c r="W101" s="95" t="e">
        <f aca="false">+C101+G101+N101+P101+T101+V101</f>
        <v>#N/A</v>
      </c>
      <c r="X101" s="95"/>
      <c r="Y101" s="95" t="e">
        <f aca="false">+X101+W101</f>
        <v>#N/A</v>
      </c>
      <c r="Z101" s="95"/>
      <c r="AA101" s="95" t="e">
        <f aca="false">+Y101</f>
        <v>#N/A</v>
      </c>
      <c r="AB101" s="101"/>
      <c r="AC101" s="95"/>
      <c r="AD101" s="95"/>
      <c r="AE101" s="102" t="n">
        <v>0</v>
      </c>
      <c r="AF101" s="106" t="s">
        <v>114</v>
      </c>
      <c r="AG101" s="103" t="s">
        <v>37</v>
      </c>
    </row>
    <row r="102" customFormat="false" ht="13.8" hidden="false" customHeight="false" outlineLevel="0" collapsed="false">
      <c r="A102" s="24" t="s">
        <v>35</v>
      </c>
      <c r="B102" s="94" t="n">
        <v>0</v>
      </c>
      <c r="C102" s="95" t="n">
        <v>0</v>
      </c>
      <c r="D102" s="96" t="e">
        <f aca="false">B103/M102</f>
        <v>#N/A</v>
      </c>
      <c r="E102" s="96" t="e">
        <f aca="false">B103/M102</f>
        <v>#N/A</v>
      </c>
      <c r="F102" s="94" t="n">
        <v>0</v>
      </c>
      <c r="G102" s="95" t="n">
        <v>0</v>
      </c>
      <c r="H102" s="97" t="n">
        <f aca="false">20/26*(26-AE102)</f>
        <v>20</v>
      </c>
      <c r="I102" s="94" t="n">
        <v>0</v>
      </c>
      <c r="J102" s="95" t="n">
        <v>0</v>
      </c>
      <c r="K102" s="94" t="e">
        <f aca="false">VLOOKUP($A:$A,'[1]Summary Warehouse sales'!A$1:B$1048576,2,0)</f>
        <v>#N/A</v>
      </c>
      <c r="L102" s="95" t="e">
        <f aca="false">VLOOKUP($A:$A,'[1]Summary Warehouse sales'!A$1:C$1048576,3,0)</f>
        <v>#N/A</v>
      </c>
      <c r="M102" s="98" t="e">
        <f aca="false">+K102+I102</f>
        <v>#N/A</v>
      </c>
      <c r="N102" s="95" t="e">
        <f aca="false">+L102+J102</f>
        <v>#N/A</v>
      </c>
      <c r="O102" s="94" t="n">
        <v>0</v>
      </c>
      <c r="P102" s="99" t="n">
        <f aca="false">O102*17.5</f>
        <v>0</v>
      </c>
      <c r="Q102" s="100" t="e">
        <f aca="false">O102/M102</f>
        <v>#N/A</v>
      </c>
      <c r="R102" s="94" t="e">
        <f aca="false">VLOOKUP($A:$A,'[3]Summary Migrations February'!A$1:B$1048576,2,0)</f>
        <v>#N/A</v>
      </c>
      <c r="S102" s="95" t="e">
        <f aca="false">VLOOKUP($A:$A,'[3]Summary Migrations February'!A$1:C$1048576,3,0)</f>
        <v>#N/A</v>
      </c>
      <c r="T102" s="95" t="e">
        <f aca="false">S102*0.2</f>
        <v>#N/A</v>
      </c>
      <c r="U102" s="94"/>
      <c r="V102" s="95" t="e">
        <f aca="false">VLOOKUP($A:$A,[5]Summary!D$1:J$1048576,7,0)</f>
        <v>#N/A</v>
      </c>
      <c r="W102" s="95" t="e">
        <f aca="false">+C102+G102+N102+P102+T102+V102</f>
        <v>#N/A</v>
      </c>
      <c r="X102" s="95"/>
      <c r="Y102" s="95" t="e">
        <f aca="false">+X102+W102</f>
        <v>#N/A</v>
      </c>
      <c r="Z102" s="95"/>
      <c r="AA102" s="95" t="e">
        <f aca="false">+Y102</f>
        <v>#N/A</v>
      </c>
      <c r="AB102" s="101"/>
      <c r="AC102" s="95"/>
      <c r="AD102" s="95"/>
      <c r="AE102" s="102" t="n">
        <v>0</v>
      </c>
      <c r="AF102" s="103" t="s">
        <v>94</v>
      </c>
      <c r="AG102" s="103" t="s">
        <v>37</v>
      </c>
    </row>
    <row r="103" customFormat="false" ht="13.8" hidden="false" customHeight="false" outlineLevel="0" collapsed="false">
      <c r="A103" s="24" t="s">
        <v>35</v>
      </c>
      <c r="B103" s="94" t="n">
        <v>0</v>
      </c>
      <c r="C103" s="95" t="n">
        <v>0</v>
      </c>
      <c r="D103" s="96" t="e">
        <f aca="false">B104/M103</f>
        <v>#DIV/0!</v>
      </c>
      <c r="E103" s="96" t="e">
        <f aca="false">B104/M103</f>
        <v>#DIV/0!</v>
      </c>
      <c r="F103" s="94" t="n">
        <v>0</v>
      </c>
      <c r="G103" s="95" t="n">
        <v>0</v>
      </c>
      <c r="H103" s="97" t="n">
        <f aca="false">20/26*(26-AE103)</f>
        <v>20</v>
      </c>
      <c r="I103" s="94" t="n">
        <v>0</v>
      </c>
      <c r="J103" s="95" t="n">
        <v>0</v>
      </c>
      <c r="K103" s="94" t="n">
        <v>0</v>
      </c>
      <c r="L103" s="95" t="n">
        <v>0</v>
      </c>
      <c r="M103" s="98" t="n">
        <f aca="false">+K103+I103</f>
        <v>0</v>
      </c>
      <c r="N103" s="95" t="n">
        <f aca="false">+L103+J103</f>
        <v>0</v>
      </c>
      <c r="O103" s="94" t="n">
        <v>0</v>
      </c>
      <c r="P103" s="99" t="n">
        <f aca="false">O103*20</f>
        <v>0</v>
      </c>
      <c r="Q103" s="100" t="e">
        <f aca="false">O103/M103</f>
        <v>#DIV/0!</v>
      </c>
      <c r="R103" s="94" t="n">
        <v>0</v>
      </c>
      <c r="S103" s="95" t="n">
        <v>0</v>
      </c>
      <c r="T103" s="95" t="n">
        <f aca="false">S103*0.2</f>
        <v>0</v>
      </c>
      <c r="U103" s="94"/>
      <c r="V103" s="95" t="n">
        <v>0</v>
      </c>
      <c r="W103" s="95" t="n">
        <f aca="false">+C103+G103+N103+P103+T103+V103</f>
        <v>0</v>
      </c>
      <c r="X103" s="95"/>
      <c r="Y103" s="95" t="n">
        <f aca="false">+X103+W103</f>
        <v>0</v>
      </c>
      <c r="Z103" s="95"/>
      <c r="AA103" s="95" t="n">
        <f aca="false">+Y103</f>
        <v>0</v>
      </c>
      <c r="AB103" s="101"/>
      <c r="AC103" s="95"/>
      <c r="AD103" s="95"/>
      <c r="AE103" s="102" t="n">
        <v>0</v>
      </c>
      <c r="AF103" s="103" t="s">
        <v>115</v>
      </c>
      <c r="AG103" s="103" t="s">
        <v>37</v>
      </c>
    </row>
    <row r="104" customFormat="false" ht="13.8" hidden="false" customHeight="false" outlineLevel="0" collapsed="false">
      <c r="A104" s="24" t="s">
        <v>35</v>
      </c>
      <c r="B104" s="94" t="n">
        <v>0</v>
      </c>
      <c r="C104" s="95" t="n">
        <v>0</v>
      </c>
      <c r="D104" s="96" t="e">
        <f aca="false">B105/M104</f>
        <v>#DIV/0!</v>
      </c>
      <c r="E104" s="96" t="e">
        <f aca="false">B105/M104</f>
        <v>#DIV/0!</v>
      </c>
      <c r="F104" s="94" t="n">
        <v>0</v>
      </c>
      <c r="G104" s="95" t="n">
        <v>0</v>
      </c>
      <c r="H104" s="97" t="n">
        <f aca="false">20/26*(26-AE104)</f>
        <v>20</v>
      </c>
      <c r="I104" s="94" t="n">
        <v>0</v>
      </c>
      <c r="J104" s="95" t="n">
        <v>0</v>
      </c>
      <c r="K104" s="94" t="n">
        <v>0</v>
      </c>
      <c r="L104" s="95" t="n">
        <v>0</v>
      </c>
      <c r="M104" s="98" t="n">
        <f aca="false">+K104+I104</f>
        <v>0</v>
      </c>
      <c r="N104" s="95" t="n">
        <f aca="false">+L104+J104</f>
        <v>0</v>
      </c>
      <c r="O104" s="94" t="n">
        <v>0</v>
      </c>
      <c r="P104" s="99" t="n">
        <f aca="false">O104*20</f>
        <v>0</v>
      </c>
      <c r="Q104" s="100" t="e">
        <f aca="false">O104/M104</f>
        <v>#DIV/0!</v>
      </c>
      <c r="R104" s="94" t="n">
        <v>0</v>
      </c>
      <c r="S104" s="95" t="n">
        <v>0</v>
      </c>
      <c r="T104" s="95" t="n">
        <f aca="false">S104*0.2</f>
        <v>0</v>
      </c>
      <c r="U104" s="94"/>
      <c r="V104" s="95" t="n">
        <v>0</v>
      </c>
      <c r="W104" s="95" t="n">
        <f aca="false">+C104+G104+N104+P104+T104+V104</f>
        <v>0</v>
      </c>
      <c r="X104" s="95"/>
      <c r="Y104" s="95" t="n">
        <f aca="false">+X104+W104</f>
        <v>0</v>
      </c>
      <c r="Z104" s="95"/>
      <c r="AA104" s="95" t="n">
        <f aca="false">+Y104</f>
        <v>0</v>
      </c>
      <c r="AB104" s="101"/>
      <c r="AC104" s="95"/>
      <c r="AD104" s="95"/>
      <c r="AE104" s="102" t="n">
        <v>0</v>
      </c>
      <c r="AF104" s="103" t="s">
        <v>116</v>
      </c>
      <c r="AG104" s="103" t="s">
        <v>37</v>
      </c>
    </row>
    <row r="105" customFormat="false" ht="13.8" hidden="false" customHeight="false" outlineLevel="0" collapsed="false">
      <c r="A105" s="24" t="s">
        <v>35</v>
      </c>
      <c r="B105" s="94" t="n">
        <v>0</v>
      </c>
      <c r="C105" s="95" t="n">
        <v>0</v>
      </c>
      <c r="D105" s="96" t="e">
        <f aca="false">B106/M105</f>
        <v>#N/A</v>
      </c>
      <c r="E105" s="96" t="e">
        <f aca="false">B106/M105</f>
        <v>#N/A</v>
      </c>
      <c r="F105" s="94" t="n">
        <v>0</v>
      </c>
      <c r="G105" s="95" t="n">
        <v>0</v>
      </c>
      <c r="H105" s="97" t="n">
        <f aca="false">20/26*(26-AE105)</f>
        <v>20</v>
      </c>
      <c r="I105" s="94" t="n">
        <v>0</v>
      </c>
      <c r="J105" s="95" t="n">
        <v>0</v>
      </c>
      <c r="K105" s="94" t="e">
        <f aca="false">VLOOKUP($A:$A,'[1]Summary Warehouse sales'!A$1:B$1048576,2,0)</f>
        <v>#N/A</v>
      </c>
      <c r="L105" s="95" t="e">
        <f aca="false">VLOOKUP($A:$A,'[1]Summary Warehouse sales'!A$1:C$1048576,3,0)</f>
        <v>#N/A</v>
      </c>
      <c r="M105" s="98" t="e">
        <f aca="false">+K105+I105</f>
        <v>#N/A</v>
      </c>
      <c r="N105" s="95" t="e">
        <f aca="false">+L105+J105</f>
        <v>#N/A</v>
      </c>
      <c r="O105" s="94" t="n">
        <v>0</v>
      </c>
      <c r="P105" s="99" t="n">
        <f aca="false">O105*17.5</f>
        <v>0</v>
      </c>
      <c r="Q105" s="100" t="e">
        <f aca="false">O105/M105</f>
        <v>#N/A</v>
      </c>
      <c r="R105" s="94" t="e">
        <f aca="false">VLOOKUP($A:$A,'[3]Summary Migrations February'!A$1:B$1048576,2,0)</f>
        <v>#N/A</v>
      </c>
      <c r="S105" s="95" t="e">
        <f aca="false">VLOOKUP($A:$A,'[3]Summary Migrations February'!A$1:C$1048576,3,0)</f>
        <v>#N/A</v>
      </c>
      <c r="T105" s="95" t="e">
        <f aca="false">S105*0.2</f>
        <v>#N/A</v>
      </c>
      <c r="U105" s="94"/>
      <c r="V105" s="95" t="n">
        <v>0</v>
      </c>
      <c r="W105" s="95" t="e">
        <f aca="false">+C105+G105+N105+P105+T105+V105</f>
        <v>#N/A</v>
      </c>
      <c r="X105" s="95"/>
      <c r="Y105" s="95" t="e">
        <f aca="false">+X105+W105</f>
        <v>#N/A</v>
      </c>
      <c r="Z105" s="95"/>
      <c r="AA105" s="95" t="e">
        <f aca="false">+Y105</f>
        <v>#N/A</v>
      </c>
      <c r="AB105" s="101"/>
      <c r="AC105" s="95"/>
      <c r="AD105" s="95"/>
      <c r="AE105" s="102" t="n">
        <v>0</v>
      </c>
      <c r="AF105" s="107" t="s">
        <v>117</v>
      </c>
      <c r="AG105" s="103" t="s">
        <v>106</v>
      </c>
    </row>
    <row r="106" customFormat="false" ht="13.8" hidden="false" customHeight="false" outlineLevel="0" collapsed="false">
      <c r="A106" s="24" t="s">
        <v>35</v>
      </c>
      <c r="B106" s="94" t="n">
        <v>0</v>
      </c>
      <c r="C106" s="95" t="n">
        <v>0</v>
      </c>
      <c r="D106" s="96" t="e">
        <f aca="false">B107/M106</f>
        <v>#N/A</v>
      </c>
      <c r="E106" s="96" t="e">
        <f aca="false">B107/M106</f>
        <v>#N/A</v>
      </c>
      <c r="F106" s="94" t="n">
        <v>0</v>
      </c>
      <c r="G106" s="95" t="n">
        <v>0</v>
      </c>
      <c r="H106" s="97" t="n">
        <f aca="false">20/26*(26-AE106)</f>
        <v>20</v>
      </c>
      <c r="I106" s="94" t="n">
        <v>0</v>
      </c>
      <c r="J106" s="95" t="n">
        <v>0</v>
      </c>
      <c r="K106" s="94" t="e">
        <f aca="false">VLOOKUP($A:$A,'[1]Summary Warehouse sales'!A$1:B$1048576,2,0)</f>
        <v>#N/A</v>
      </c>
      <c r="L106" s="95" t="e">
        <f aca="false">VLOOKUP($A:$A,'[1]Summary Warehouse sales'!A$1:C$1048576,3,0)</f>
        <v>#N/A</v>
      </c>
      <c r="M106" s="98" t="e">
        <f aca="false">+K106+I106</f>
        <v>#N/A</v>
      </c>
      <c r="N106" s="95" t="e">
        <f aca="false">+L106+J106</f>
        <v>#N/A</v>
      </c>
      <c r="O106" s="94" t="n">
        <v>0</v>
      </c>
      <c r="P106" s="99" t="n">
        <f aca="false">O106*17.5</f>
        <v>0</v>
      </c>
      <c r="Q106" s="100" t="e">
        <f aca="false">O106/M106</f>
        <v>#N/A</v>
      </c>
      <c r="R106" s="94" t="e">
        <f aca="false">VLOOKUP($A:$A,'[3]Summary Migrations February'!A$1:B$1048576,2,0)</f>
        <v>#N/A</v>
      </c>
      <c r="S106" s="95" t="e">
        <f aca="false">VLOOKUP($A:$A,'[3]Summary Migrations February'!A$1:C$1048576,3,0)</f>
        <v>#N/A</v>
      </c>
      <c r="T106" s="95" t="e">
        <f aca="false">S106*0.2</f>
        <v>#N/A</v>
      </c>
      <c r="U106" s="94"/>
      <c r="V106" s="95" t="e">
        <f aca="false">VLOOKUP($A:$A,[5]Summary!D$1:J$1048576,7,0)</f>
        <v>#N/A</v>
      </c>
      <c r="W106" s="95" t="e">
        <f aca="false">+C106+G106+N106+P106+T106+V106</f>
        <v>#N/A</v>
      </c>
      <c r="X106" s="95"/>
      <c r="Y106" s="95" t="e">
        <f aca="false">+X106+W106</f>
        <v>#N/A</v>
      </c>
      <c r="Z106" s="95"/>
      <c r="AA106" s="95" t="e">
        <f aca="false">+Y106</f>
        <v>#N/A</v>
      </c>
      <c r="AB106" s="101"/>
      <c r="AC106" s="95"/>
      <c r="AD106" s="95"/>
      <c r="AE106" s="102" t="n">
        <v>0</v>
      </c>
      <c r="AF106" s="103" t="s">
        <v>101</v>
      </c>
      <c r="AG106" s="103" t="s">
        <v>37</v>
      </c>
    </row>
    <row r="107" customFormat="false" ht="13.8" hidden="false" customHeight="false" outlineLevel="0" collapsed="false">
      <c r="A107" s="24" t="s">
        <v>35</v>
      </c>
      <c r="B107" s="94" t="n">
        <v>0</v>
      </c>
      <c r="C107" s="95" t="n">
        <v>0</v>
      </c>
      <c r="D107" s="96" t="e">
        <f aca="false">B110/M107</f>
        <v>#N/A</v>
      </c>
      <c r="E107" s="96" t="e">
        <f aca="false">B110/M107</f>
        <v>#N/A</v>
      </c>
      <c r="F107" s="94" t="n">
        <v>0</v>
      </c>
      <c r="G107" s="95" t="n">
        <v>0</v>
      </c>
      <c r="H107" s="97" t="e">
        <f aca="false">20/26*(26-AE107)</f>
        <v>#N/A</v>
      </c>
      <c r="I107" s="94" t="e">
        <f aca="false">VLOOKUP($A:$A,'[1]Summary Contract Line Comm'!A$1:B$1048576,2,0)</f>
        <v>#N/A</v>
      </c>
      <c r="J107" s="95" t="e">
        <f aca="false">VLOOKUP($A:$A,'[1]Summary Contract Line Comm'!A$1:C$1048576,3,0)</f>
        <v>#N/A</v>
      </c>
      <c r="K107" s="94" t="e">
        <f aca="false">VLOOKUP($A:$A,'[1]Summary Warehouse sales'!A$1:B$1048576,2,0)</f>
        <v>#N/A</v>
      </c>
      <c r="L107" s="95" t="e">
        <f aca="false">VLOOKUP($A:$A,'[1]Summary Warehouse sales'!A$1:C$1048576,3,0)</f>
        <v>#N/A</v>
      </c>
      <c r="M107" s="98" t="e">
        <f aca="false">+K107+I107</f>
        <v>#N/A</v>
      </c>
      <c r="N107" s="95" t="e">
        <f aca="false">+L107+J107</f>
        <v>#N/A</v>
      </c>
      <c r="O107" s="94" t="n">
        <v>0</v>
      </c>
      <c r="P107" s="99" t="n">
        <f aca="false">O107*17.5</f>
        <v>0</v>
      </c>
      <c r="Q107" s="100" t="e">
        <f aca="false">O107/M107</f>
        <v>#N/A</v>
      </c>
      <c r="R107" s="94" t="e">
        <f aca="false">VLOOKUP($A:$A,'[3]Summary Migrations February'!A$1:B$1048576,2,0)</f>
        <v>#N/A</v>
      </c>
      <c r="S107" s="95" t="e">
        <f aca="false">VLOOKUP($A:$A,'[3]Summary Migrations February'!A$1:C$1048576,3,0)</f>
        <v>#N/A</v>
      </c>
      <c r="T107" s="95" t="e">
        <f aca="false">S107*0.2</f>
        <v>#N/A</v>
      </c>
      <c r="U107" s="94"/>
      <c r="V107" s="95" t="e">
        <f aca="false">VLOOKUP($A:$A,[5]Summary!D$1:J$1048576,7,0)</f>
        <v>#N/A</v>
      </c>
      <c r="W107" s="95" t="e">
        <f aca="false">+C107+G107+N107+P107+T107+V107</f>
        <v>#N/A</v>
      </c>
      <c r="X107" s="95"/>
      <c r="Y107" s="95" t="e">
        <f aca="false">+X107+W107</f>
        <v>#N/A</v>
      </c>
      <c r="Z107" s="95"/>
      <c r="AA107" s="95" t="e">
        <f aca="false">+Y107</f>
        <v>#N/A</v>
      </c>
      <c r="AB107" s="101"/>
      <c r="AC107" s="95"/>
      <c r="AD107" s="95"/>
      <c r="AE107" s="102" t="e">
        <f aca="false">VLOOKUP($A:$A,'[2]SUMMARY BCEA LEAVE FEB'!B$1:C$1048576,2,0)</f>
        <v>#N/A</v>
      </c>
      <c r="AF107" s="103" t="s">
        <v>115</v>
      </c>
      <c r="AG107" s="103" t="s">
        <v>37</v>
      </c>
    </row>
    <row r="108" customFormat="false" ht="13.8" hidden="false" customHeight="false" outlineLevel="0" collapsed="false">
      <c r="A108" s="24" t="s">
        <v>35</v>
      </c>
      <c r="B108" s="108" t="e">
        <f aca="false">VLOOKUP($A:$A,'[1]Summary Accessory Sales'!$A$1:$B$1048576,2,0)</f>
        <v>#N/A</v>
      </c>
      <c r="C108" s="109" t="e">
        <f aca="false">VLOOKUP($A:$A,'[1]Summary Accessory Sales'!A$1:C$1048576,3,0)</f>
        <v>#N/A</v>
      </c>
      <c r="D108" s="110" t="e">
        <f aca="false">B109/M108</f>
        <v>#N/A</v>
      </c>
      <c r="E108" s="110" t="e">
        <f aca="false">B109/M108</f>
        <v>#N/A</v>
      </c>
      <c r="F108" s="108" t="e">
        <f aca="false">VLOOKUP($A:$A,'[1]Summary Other sales'!A$1:B$1048576,2,0)</f>
        <v>#N/A</v>
      </c>
      <c r="G108" s="109" t="e">
        <f aca="false">VLOOKUP($A:$A,'[1]Summary Other sales'!A$1:C$1048576,3,0)</f>
        <v>#N/A</v>
      </c>
      <c r="H108" s="111" t="e">
        <f aca="false">20/26*(26-AE108)</f>
        <v>#N/A</v>
      </c>
      <c r="I108" s="108" t="e">
        <f aca="false">VLOOKUP($A:$A,'[1]Summary Contract Line Comm'!A$1:B$1048576,2,0)</f>
        <v>#N/A</v>
      </c>
      <c r="J108" s="109" t="e">
        <f aca="false">VLOOKUP($A:$A,'[1]Summary Contract Line Comm'!A$1:C$1048576,3,0)</f>
        <v>#N/A</v>
      </c>
      <c r="K108" s="108" t="e">
        <f aca="false">VLOOKUP($A:$A,'[1]Summary Warehouse sales'!A$1:B$1048576,2,0)</f>
        <v>#N/A</v>
      </c>
      <c r="L108" s="109" t="e">
        <f aca="false">VLOOKUP($A:$A,'[1]Summary Warehouse sales'!A$1:C$1048576,3,0)</f>
        <v>#N/A</v>
      </c>
      <c r="M108" s="112" t="e">
        <f aca="false">+K108+I108</f>
        <v>#N/A</v>
      </c>
      <c r="N108" s="109" t="e">
        <f aca="false">+L108+J108</f>
        <v>#N/A</v>
      </c>
      <c r="O108" s="108" t="n">
        <v>0</v>
      </c>
      <c r="P108" s="113" t="n">
        <f aca="false">O108*17.5</f>
        <v>0</v>
      </c>
      <c r="Q108" s="114" t="e">
        <f aca="false">O108/M108</f>
        <v>#N/A</v>
      </c>
      <c r="R108" s="108" t="e">
        <f aca="false">VLOOKUP($A:$A,'[3]Summary Migrations February'!A$1:B$1048576,2,0)</f>
        <v>#N/A</v>
      </c>
      <c r="S108" s="109" t="e">
        <f aca="false">VLOOKUP($A:$A,'[3]Summary Migrations February'!A$1:C$1048576,3,0)</f>
        <v>#N/A</v>
      </c>
      <c r="T108" s="109" t="e">
        <f aca="false">S108*0.2</f>
        <v>#N/A</v>
      </c>
      <c r="U108" s="108"/>
      <c r="V108" s="109" t="e">
        <f aca="false">VLOOKUP($A:$A,[5]Summary!D$1:J$1048576,7,0)</f>
        <v>#N/A</v>
      </c>
      <c r="W108" s="109" t="e">
        <f aca="false">+C108+G108+N108+P108+T108+V108</f>
        <v>#N/A</v>
      </c>
      <c r="X108" s="109"/>
      <c r="Y108" s="109" t="e">
        <f aca="false">+X108+W108</f>
        <v>#N/A</v>
      </c>
      <c r="Z108" s="109"/>
      <c r="AA108" s="109" t="e">
        <f aca="false">+Y108</f>
        <v>#N/A</v>
      </c>
      <c r="AB108" s="115"/>
      <c r="AC108" s="109"/>
      <c r="AD108" s="109"/>
      <c r="AE108" s="116" t="e">
        <f aca="false">VLOOKUP($A:$A,'[2]SUMMARY BCEA LEAVE FEB'!B$1:C$1048576,2,0)</f>
        <v>#N/A</v>
      </c>
      <c r="AF108" s="117" t="s">
        <v>118</v>
      </c>
      <c r="AG108" s="117" t="s">
        <v>119</v>
      </c>
    </row>
    <row r="109" customFormat="false" ht="13.8" hidden="false" customHeight="false" outlineLevel="0" collapsed="false">
      <c r="A109" s="24" t="s">
        <v>35</v>
      </c>
      <c r="B109" s="94" t="n">
        <v>0</v>
      </c>
      <c r="C109" s="95" t="n">
        <v>0</v>
      </c>
      <c r="D109" s="96" t="e">
        <f aca="false">B110/M109</f>
        <v>#N/A</v>
      </c>
      <c r="E109" s="96" t="e">
        <f aca="false">B110/M109</f>
        <v>#N/A</v>
      </c>
      <c r="F109" s="94" t="n">
        <v>0</v>
      </c>
      <c r="G109" s="95" t="n">
        <v>0</v>
      </c>
      <c r="H109" s="97" t="n">
        <f aca="false">20/26*(26-AE109)</f>
        <v>20</v>
      </c>
      <c r="I109" s="94" t="n">
        <v>0</v>
      </c>
      <c r="J109" s="95" t="n">
        <v>0</v>
      </c>
      <c r="K109" s="94" t="e">
        <f aca="false">VLOOKUP($A:$A,'[1]Summary Warehouse sales'!A$1:B$1048576,2,0)</f>
        <v>#N/A</v>
      </c>
      <c r="L109" s="95" t="e">
        <f aca="false">VLOOKUP($A:$A,'[1]Summary Warehouse sales'!A$1:C$1048576,3,0)</f>
        <v>#N/A</v>
      </c>
      <c r="M109" s="98" t="e">
        <f aca="false">+K109+I109</f>
        <v>#N/A</v>
      </c>
      <c r="N109" s="95" t="e">
        <f aca="false">+L109+J109</f>
        <v>#N/A</v>
      </c>
      <c r="O109" s="94" t="n">
        <v>0</v>
      </c>
      <c r="P109" s="99" t="n">
        <f aca="false">O109*17.5</f>
        <v>0</v>
      </c>
      <c r="Q109" s="100" t="e">
        <f aca="false">O109/M109</f>
        <v>#N/A</v>
      </c>
      <c r="R109" s="94" t="e">
        <f aca="false">VLOOKUP($A:$A,'[3]Summary Migrations February'!A$1:B$1048576,2,0)</f>
        <v>#N/A</v>
      </c>
      <c r="S109" s="95" t="e">
        <f aca="false">VLOOKUP($A:$A,'[3]Summary Migrations February'!A$1:C$1048576,3,0)</f>
        <v>#N/A</v>
      </c>
      <c r="T109" s="95" t="e">
        <f aca="false">S109*0.2</f>
        <v>#N/A</v>
      </c>
      <c r="U109" s="94"/>
      <c r="V109" s="95" t="e">
        <f aca="false">VLOOKUP($A:$A,[5]Summary!D$1:J$1048576,7,0)</f>
        <v>#N/A</v>
      </c>
      <c r="W109" s="95" t="e">
        <f aca="false">+C109+G109+N109+P109+T109+V109</f>
        <v>#N/A</v>
      </c>
      <c r="X109" s="95"/>
      <c r="Y109" s="95" t="e">
        <f aca="false">+X109+W109</f>
        <v>#N/A</v>
      </c>
      <c r="Z109" s="95"/>
      <c r="AA109" s="95" t="e">
        <f aca="false">+Y109</f>
        <v>#N/A</v>
      </c>
      <c r="AB109" s="101"/>
      <c r="AC109" s="95"/>
      <c r="AD109" s="95"/>
      <c r="AE109" s="102" t="n">
        <v>0</v>
      </c>
      <c r="AF109" s="103" t="s">
        <v>120</v>
      </c>
      <c r="AG109" s="103" t="s">
        <v>37</v>
      </c>
    </row>
    <row r="110" customFormat="false" ht="13.8" hidden="false" customHeight="false" outlineLevel="0" collapsed="false">
      <c r="A110" s="24" t="s">
        <v>35</v>
      </c>
      <c r="B110" s="94" t="n">
        <v>0</v>
      </c>
      <c r="C110" s="95" t="n">
        <v>0</v>
      </c>
      <c r="D110" s="96" t="e">
        <f aca="false">B111/M110</f>
        <v>#N/A</v>
      </c>
      <c r="E110" s="96" t="e">
        <f aca="false">B111/M110</f>
        <v>#N/A</v>
      </c>
      <c r="F110" s="94" t="n">
        <v>0</v>
      </c>
      <c r="G110" s="95" t="n">
        <v>0</v>
      </c>
      <c r="H110" s="97" t="n">
        <f aca="false">20/26*(26-AE110)</f>
        <v>20</v>
      </c>
      <c r="I110" s="94" t="n">
        <v>0</v>
      </c>
      <c r="J110" s="95" t="n">
        <v>0</v>
      </c>
      <c r="K110" s="94" t="e">
        <f aca="false">VLOOKUP($A:$A,'[1]Summary Warehouse sales'!A$1:B$1048576,2,0)</f>
        <v>#N/A</v>
      </c>
      <c r="L110" s="95" t="e">
        <f aca="false">VLOOKUP($A:$A,'[1]Summary Warehouse sales'!A$1:C$1048576,3,0)</f>
        <v>#N/A</v>
      </c>
      <c r="M110" s="98" t="e">
        <f aca="false">+K110+I110</f>
        <v>#N/A</v>
      </c>
      <c r="N110" s="95" t="e">
        <f aca="false">+L110+J110</f>
        <v>#N/A</v>
      </c>
      <c r="O110" s="94" t="n">
        <v>0</v>
      </c>
      <c r="P110" s="99" t="n">
        <f aca="false">O110*17.5</f>
        <v>0</v>
      </c>
      <c r="Q110" s="100" t="e">
        <f aca="false">O110/M110</f>
        <v>#N/A</v>
      </c>
      <c r="R110" s="94" t="e">
        <f aca="false">VLOOKUP($A:$A,'[3]Summary Migrations February'!A$1:B$1048576,2,0)</f>
        <v>#N/A</v>
      </c>
      <c r="S110" s="95" t="e">
        <f aca="false">VLOOKUP($A:$A,'[3]Summary Migrations February'!A$1:C$1048576,3,0)</f>
        <v>#N/A</v>
      </c>
      <c r="T110" s="95" t="e">
        <f aca="false">S110*0.2</f>
        <v>#N/A</v>
      </c>
      <c r="U110" s="94"/>
      <c r="V110" s="95" t="e">
        <f aca="false">VLOOKUP($A:$A,[5]Summary!D$1:J$1048576,7,0)</f>
        <v>#N/A</v>
      </c>
      <c r="W110" s="95" t="e">
        <f aca="false">+C110+G110+N110+P110+T110+V110</f>
        <v>#N/A</v>
      </c>
      <c r="X110" s="95"/>
      <c r="Y110" s="95" t="e">
        <f aca="false">+X110+W110</f>
        <v>#N/A</v>
      </c>
      <c r="Z110" s="95"/>
      <c r="AA110" s="95" t="e">
        <f aca="false">+Y110</f>
        <v>#N/A</v>
      </c>
      <c r="AB110" s="101"/>
      <c r="AC110" s="95"/>
      <c r="AD110" s="95"/>
      <c r="AE110" s="102" t="n">
        <v>0</v>
      </c>
      <c r="AF110" s="103" t="s">
        <v>101</v>
      </c>
      <c r="AG110" s="103" t="s">
        <v>37</v>
      </c>
    </row>
    <row r="111" customFormat="false" ht="13.8" hidden="false" customHeight="false" outlineLevel="0" collapsed="false">
      <c r="A111" s="24" t="s">
        <v>35</v>
      </c>
      <c r="B111" s="94" t="n">
        <v>0</v>
      </c>
      <c r="C111" s="95" t="n">
        <v>0</v>
      </c>
      <c r="D111" s="96" t="e">
        <f aca="false">B112/M111</f>
        <v>#N/A</v>
      </c>
      <c r="E111" s="96" t="e">
        <f aca="false">B112/M111</f>
        <v>#N/A</v>
      </c>
      <c r="F111" s="94" t="n">
        <v>0</v>
      </c>
      <c r="G111" s="95" t="n">
        <v>0</v>
      </c>
      <c r="H111" s="97" t="n">
        <f aca="false">20/26*(26-AE111)</f>
        <v>20</v>
      </c>
      <c r="I111" s="94" t="n">
        <v>0</v>
      </c>
      <c r="J111" s="95" t="n">
        <v>0</v>
      </c>
      <c r="K111" s="94" t="e">
        <f aca="false">VLOOKUP($A:$A,'[1]Summary Warehouse sales'!A$1:B$1048576,2,0)</f>
        <v>#N/A</v>
      </c>
      <c r="L111" s="95" t="e">
        <f aca="false">VLOOKUP($A:$A,'[1]Summary Warehouse sales'!A$1:C$1048576,3,0)</f>
        <v>#N/A</v>
      </c>
      <c r="M111" s="98" t="e">
        <f aca="false">+K111+I111</f>
        <v>#N/A</v>
      </c>
      <c r="N111" s="95" t="e">
        <f aca="false">+L111+J111</f>
        <v>#N/A</v>
      </c>
      <c r="O111" s="94" t="n">
        <v>0</v>
      </c>
      <c r="P111" s="99" t="n">
        <f aca="false">O111*17.5</f>
        <v>0</v>
      </c>
      <c r="Q111" s="100" t="e">
        <f aca="false">O111/M111</f>
        <v>#N/A</v>
      </c>
      <c r="R111" s="94" t="e">
        <f aca="false">VLOOKUP($A:$A,'[3]Summary Migrations February'!A$1:B$1048576,2,0)</f>
        <v>#N/A</v>
      </c>
      <c r="S111" s="95" t="e">
        <f aca="false">VLOOKUP($A:$A,'[3]Summary Migrations February'!A$1:C$1048576,3,0)</f>
        <v>#N/A</v>
      </c>
      <c r="T111" s="95" t="e">
        <f aca="false">S111*0.2</f>
        <v>#N/A</v>
      </c>
      <c r="U111" s="94"/>
      <c r="V111" s="95" t="e">
        <f aca="false">VLOOKUP($A:$A,[5]Summary!D$1:J$1048576,7,0)</f>
        <v>#N/A</v>
      </c>
      <c r="W111" s="95" t="e">
        <f aca="false">+C111+G111+N111+P111+T111+V111</f>
        <v>#N/A</v>
      </c>
      <c r="X111" s="95"/>
      <c r="Y111" s="95" t="e">
        <f aca="false">+X111+W111</f>
        <v>#N/A</v>
      </c>
      <c r="Z111" s="95"/>
      <c r="AA111" s="95" t="e">
        <f aca="false">+Y111</f>
        <v>#N/A</v>
      </c>
      <c r="AB111" s="101"/>
      <c r="AC111" s="95"/>
      <c r="AD111" s="95"/>
      <c r="AE111" s="102" t="n">
        <v>0</v>
      </c>
      <c r="AF111" s="103" t="s">
        <v>62</v>
      </c>
      <c r="AG111" s="103" t="s">
        <v>106</v>
      </c>
    </row>
    <row r="112" customFormat="false" ht="18" hidden="false" customHeight="true" outlineLevel="0" collapsed="false">
      <c r="A112" s="24" t="s">
        <v>35</v>
      </c>
      <c r="B112" s="94" t="n">
        <v>0</v>
      </c>
      <c r="C112" s="95" t="n">
        <v>0</v>
      </c>
      <c r="D112" s="96" t="e">
        <f aca="false">B113/M112</f>
        <v>#N/A</v>
      </c>
      <c r="E112" s="96" t="e">
        <f aca="false">B113/M112</f>
        <v>#N/A</v>
      </c>
      <c r="F112" s="94" t="n">
        <v>0</v>
      </c>
      <c r="G112" s="95" t="n">
        <v>0</v>
      </c>
      <c r="H112" s="97" t="e">
        <f aca="false">20/26*(26-AE112)</f>
        <v>#N/A</v>
      </c>
      <c r="I112" s="94" t="n">
        <v>0</v>
      </c>
      <c r="J112" s="95" t="n">
        <v>0</v>
      </c>
      <c r="K112" s="94" t="e">
        <f aca="false">VLOOKUP($A:$A,'[1]Summary Warehouse sales'!A$1:B$1048576,2,0)</f>
        <v>#N/A</v>
      </c>
      <c r="L112" s="95" t="e">
        <f aca="false">VLOOKUP($A:$A,'[1]Summary Warehouse sales'!A$1:C$1048576,3,0)</f>
        <v>#N/A</v>
      </c>
      <c r="M112" s="98" t="e">
        <f aca="false">+K112+I112</f>
        <v>#N/A</v>
      </c>
      <c r="N112" s="95" t="e">
        <f aca="false">+L112+J112</f>
        <v>#N/A</v>
      </c>
      <c r="O112" s="94" t="n">
        <v>0</v>
      </c>
      <c r="P112" s="99" t="n">
        <f aca="false">O112*17.5</f>
        <v>0</v>
      </c>
      <c r="Q112" s="100" t="e">
        <f aca="false">O112/M112</f>
        <v>#N/A</v>
      </c>
      <c r="R112" s="94" t="e">
        <f aca="false">VLOOKUP($A:$A,'[3]Summary Migrations February'!A$1:B$1048576,2,0)</f>
        <v>#N/A</v>
      </c>
      <c r="S112" s="95" t="e">
        <f aca="false">VLOOKUP($A:$A,'[3]Summary Migrations February'!A$1:C$1048576,3,0)</f>
        <v>#N/A</v>
      </c>
      <c r="T112" s="95" t="e">
        <f aca="false">S112*0.2</f>
        <v>#N/A</v>
      </c>
      <c r="U112" s="94"/>
      <c r="V112" s="95" t="n">
        <v>0</v>
      </c>
      <c r="W112" s="95" t="e">
        <f aca="false">+C112+G112+N112+P112+T112+V112</f>
        <v>#N/A</v>
      </c>
      <c r="X112" s="95"/>
      <c r="Y112" s="95" t="e">
        <f aca="false">+X112+W112</f>
        <v>#N/A</v>
      </c>
      <c r="Z112" s="95"/>
      <c r="AA112" s="95" t="e">
        <f aca="false">+Y112</f>
        <v>#N/A</v>
      </c>
      <c r="AB112" s="101"/>
      <c r="AC112" s="95"/>
      <c r="AD112" s="95"/>
      <c r="AE112" s="102" t="e">
        <f aca="false">VLOOKUP($A:$A,'[2]SUMMARY BCEA LEAVE FEB'!B$1:C$1048576,2,0)</f>
        <v>#N/A</v>
      </c>
      <c r="AF112" s="103" t="s">
        <v>121</v>
      </c>
      <c r="AG112" s="103" t="s">
        <v>37</v>
      </c>
    </row>
    <row r="113" customFormat="false" ht="13.8" hidden="false" customHeight="false" outlineLevel="0" collapsed="false">
      <c r="A113" s="24" t="s">
        <v>35</v>
      </c>
      <c r="B113" s="94" t="n">
        <v>0</v>
      </c>
      <c r="C113" s="95" t="n">
        <v>0</v>
      </c>
      <c r="D113" s="96" t="e">
        <f aca="false">B114/M113</f>
        <v>#N/A</v>
      </c>
      <c r="E113" s="96" t="e">
        <f aca="false">B114/M113</f>
        <v>#N/A</v>
      </c>
      <c r="F113" s="94" t="n">
        <v>0</v>
      </c>
      <c r="G113" s="95" t="n">
        <v>0</v>
      </c>
      <c r="H113" s="97" t="n">
        <f aca="false">20/26*(26-AE113)</f>
        <v>20</v>
      </c>
      <c r="I113" s="94" t="n">
        <v>0</v>
      </c>
      <c r="J113" s="95" t="n">
        <v>0</v>
      </c>
      <c r="K113" s="94" t="e">
        <f aca="false">VLOOKUP($A:$A,'[1]Summary Warehouse sales'!A$1:B$1048576,2,0)</f>
        <v>#N/A</v>
      </c>
      <c r="L113" s="95" t="e">
        <f aca="false">VLOOKUP($A:$A,'[1]Summary Warehouse sales'!A$1:C$1048576,3,0)</f>
        <v>#N/A</v>
      </c>
      <c r="M113" s="98" t="e">
        <f aca="false">+K113+I113</f>
        <v>#N/A</v>
      </c>
      <c r="N113" s="95" t="e">
        <f aca="false">+L113+J113</f>
        <v>#N/A</v>
      </c>
      <c r="O113" s="94" t="n">
        <v>0</v>
      </c>
      <c r="P113" s="99" t="n">
        <f aca="false">O113*17.5</f>
        <v>0</v>
      </c>
      <c r="Q113" s="100" t="e">
        <f aca="false">O113/M113</f>
        <v>#N/A</v>
      </c>
      <c r="R113" s="94" t="e">
        <f aca="false">VLOOKUP($A:$A,'[3]Summary Migrations February'!A$1:B$1048576,2,0)</f>
        <v>#N/A</v>
      </c>
      <c r="S113" s="95" t="e">
        <f aca="false">VLOOKUP($A:$A,'[3]Summary Migrations February'!A$1:C$1048576,3,0)</f>
        <v>#N/A</v>
      </c>
      <c r="T113" s="95" t="e">
        <f aca="false">S113*0.2</f>
        <v>#N/A</v>
      </c>
      <c r="U113" s="94"/>
      <c r="V113" s="95" t="e">
        <f aca="false">VLOOKUP($A:$A,[5]Summary!D$1:J$1048576,7,0)</f>
        <v>#N/A</v>
      </c>
      <c r="W113" s="95" t="e">
        <f aca="false">+C113+G113+N113+P113+T113+V113</f>
        <v>#N/A</v>
      </c>
      <c r="X113" s="95"/>
      <c r="Y113" s="95" t="e">
        <f aca="false">+X113+W113</f>
        <v>#N/A</v>
      </c>
      <c r="Z113" s="95"/>
      <c r="AA113" s="95" t="e">
        <f aca="false">+Y113</f>
        <v>#N/A</v>
      </c>
      <c r="AB113" s="101"/>
      <c r="AC113" s="95"/>
      <c r="AD113" s="95"/>
      <c r="AE113" s="102" t="n">
        <v>0</v>
      </c>
      <c r="AF113" s="118" t="s">
        <v>122</v>
      </c>
      <c r="AG113" s="103" t="s">
        <v>37</v>
      </c>
    </row>
    <row r="114" customFormat="false" ht="13.8" hidden="false" customHeight="false" outlineLevel="0" collapsed="false">
      <c r="A114" s="24" t="s">
        <v>35</v>
      </c>
      <c r="B114" s="94" t="n">
        <v>0</v>
      </c>
      <c r="C114" s="95" t="n">
        <v>0</v>
      </c>
      <c r="D114" s="96" t="e">
        <f aca="false">B114/M114</f>
        <v>#N/A</v>
      </c>
      <c r="E114" s="96" t="e">
        <f aca="false">B114/M114</f>
        <v>#N/A</v>
      </c>
      <c r="F114" s="94" t="n">
        <v>0</v>
      </c>
      <c r="G114" s="95" t="n">
        <v>0</v>
      </c>
      <c r="H114" s="119" t="n">
        <f aca="false">20/26*(26-AE114)</f>
        <v>20</v>
      </c>
      <c r="I114" s="94" t="n">
        <v>0</v>
      </c>
      <c r="J114" s="95" t="n">
        <v>0</v>
      </c>
      <c r="K114" s="94" t="e">
        <f aca="false">VLOOKUP($A:$A,'[1]Summary Warehouse sales'!A$1:B$1048576,2,0)</f>
        <v>#N/A</v>
      </c>
      <c r="L114" s="95" t="e">
        <f aca="false">VLOOKUP($A:$A,'[1]Summary Warehouse sales'!A$1:C$1048576,3,0)</f>
        <v>#N/A</v>
      </c>
      <c r="M114" s="98" t="e">
        <f aca="false">+K114+I114</f>
        <v>#N/A</v>
      </c>
      <c r="N114" s="95" t="e">
        <f aca="false">+L114+J114</f>
        <v>#N/A</v>
      </c>
      <c r="O114" s="94" t="n">
        <v>0</v>
      </c>
      <c r="P114" s="99" t="n">
        <f aca="false">O114*17.5</f>
        <v>0</v>
      </c>
      <c r="Q114" s="120" t="e">
        <f aca="false">O114/M114</f>
        <v>#N/A</v>
      </c>
      <c r="R114" s="94" t="e">
        <f aca="false">VLOOKUP($A:$A,'[3]Summary Migrations February'!A$1:B$1048576,2,0)</f>
        <v>#N/A</v>
      </c>
      <c r="S114" s="95" t="e">
        <f aca="false">VLOOKUP($A:$A,'[3]Summary Migrations February'!A$1:C$1048576,3,0)</f>
        <v>#N/A</v>
      </c>
      <c r="T114" s="95" t="e">
        <f aca="false">S114*0.2</f>
        <v>#N/A</v>
      </c>
      <c r="U114" s="94"/>
      <c r="V114" s="95" t="e">
        <f aca="false">VLOOKUP($A:$A,[5]Summary!D$1:J$1048576,7,0)</f>
        <v>#N/A</v>
      </c>
      <c r="W114" s="95" t="e">
        <f aca="false">+C114+G114+N114+P114+T114+V114</f>
        <v>#N/A</v>
      </c>
      <c r="X114" s="95"/>
      <c r="Y114" s="95" t="e">
        <f aca="false">+X114+W114</f>
        <v>#N/A</v>
      </c>
      <c r="Z114" s="95"/>
      <c r="AA114" s="95" t="e">
        <f aca="false">+Z114+Y114</f>
        <v>#N/A</v>
      </c>
      <c r="AB114" s="101"/>
      <c r="AC114" s="95"/>
      <c r="AD114" s="95"/>
      <c r="AE114" s="102" t="n">
        <v>0</v>
      </c>
      <c r="AF114" s="103" t="s">
        <v>123</v>
      </c>
      <c r="AG114" s="103" t="s">
        <v>37</v>
      </c>
    </row>
    <row r="115" customFormat="false" ht="13.8" hidden="false" customHeight="false" outlineLevel="0" collapsed="false">
      <c r="A115" s="24" t="s">
        <v>35</v>
      </c>
      <c r="B115" s="94" t="n">
        <v>0</v>
      </c>
      <c r="C115" s="95" t="n">
        <v>0</v>
      </c>
      <c r="D115" s="96" t="e">
        <f aca="false">B116/M115</f>
        <v>#N/A</v>
      </c>
      <c r="E115" s="96" t="e">
        <f aca="false">B116/M115</f>
        <v>#N/A</v>
      </c>
      <c r="F115" s="94" t="e">
        <f aca="false">VLOOKUP($A:$A,'[1]Summary Other sales'!A$1:B$1048576,2,0)</f>
        <v>#N/A</v>
      </c>
      <c r="G115" s="95" t="e">
        <f aca="false">VLOOKUP($A:$A,'[1]Summary Other sales'!A$1:C$1048576,3,0)</f>
        <v>#N/A</v>
      </c>
      <c r="H115" s="97" t="e">
        <f aca="false">20/26*(26-AE115)</f>
        <v>#N/A</v>
      </c>
      <c r="I115" s="94" t="e">
        <f aca="false">VLOOKUP($A:$A,'[1]Summary Contract Line Comm'!A$1:B$1048576,2,0)</f>
        <v>#N/A</v>
      </c>
      <c r="J115" s="95" t="e">
        <f aca="false">VLOOKUP($A:$A,'[1]Summary Contract Line Comm'!A$1:C$1048576,3,0)</f>
        <v>#N/A</v>
      </c>
      <c r="K115" s="94" t="e">
        <f aca="false">VLOOKUP($A:$A,'[1]Summary Warehouse sales'!A$1:B$1048576,2,0)</f>
        <v>#N/A</v>
      </c>
      <c r="L115" s="95" t="e">
        <f aca="false">VLOOKUP($A:$A,'[1]Summary Warehouse sales'!A$1:C$1048576,3,0)</f>
        <v>#N/A</v>
      </c>
      <c r="M115" s="98" t="e">
        <f aca="false">+K115+I115</f>
        <v>#N/A</v>
      </c>
      <c r="N115" s="95" t="e">
        <f aca="false">+L115+J115</f>
        <v>#N/A</v>
      </c>
      <c r="O115" s="94" t="n">
        <v>0</v>
      </c>
      <c r="P115" s="99" t="n">
        <f aca="false">O115*17.5</f>
        <v>0</v>
      </c>
      <c r="Q115" s="100" t="e">
        <f aca="false">O115/M115</f>
        <v>#N/A</v>
      </c>
      <c r="R115" s="94" t="e">
        <f aca="false">VLOOKUP($A:$A,'[3]Summary Migrations February'!A$1:B$1048576,2,0)</f>
        <v>#N/A</v>
      </c>
      <c r="S115" s="95" t="e">
        <f aca="false">VLOOKUP($A:$A,'[3]Summary Migrations February'!A$1:C$1048576,3,0)</f>
        <v>#N/A</v>
      </c>
      <c r="T115" s="95" t="e">
        <f aca="false">S115*0.2</f>
        <v>#N/A</v>
      </c>
      <c r="U115" s="94"/>
      <c r="V115" s="95" t="e">
        <f aca="false">VLOOKUP($A:$A,[5]Summary!D$1:J$1048576,7,0)</f>
        <v>#N/A</v>
      </c>
      <c r="W115" s="95" t="e">
        <f aca="false">+C115+G115+N115+P115+T115+V115</f>
        <v>#N/A</v>
      </c>
      <c r="X115" s="95"/>
      <c r="Y115" s="95" t="e">
        <f aca="false">+X115+W115</f>
        <v>#N/A</v>
      </c>
      <c r="Z115" s="95"/>
      <c r="AA115" s="95" t="e">
        <f aca="false">+Y115</f>
        <v>#N/A</v>
      </c>
      <c r="AB115" s="101"/>
      <c r="AC115" s="95"/>
      <c r="AD115" s="95"/>
      <c r="AE115" s="102" t="e">
        <f aca="false">VLOOKUP($A:$A,'[2]SUMMARY BCEA LEAVE FEB'!B$1:C$1048576,2,0)</f>
        <v>#N/A</v>
      </c>
      <c r="AF115" s="103" t="s">
        <v>97</v>
      </c>
      <c r="AG115" s="103" t="s">
        <v>37</v>
      </c>
    </row>
    <row r="116" customFormat="false" ht="13.8" hidden="false" customHeight="false" outlineLevel="0" collapsed="false">
      <c r="A116" s="24" t="s">
        <v>35</v>
      </c>
      <c r="B116" s="94" t="n">
        <v>0</v>
      </c>
      <c r="C116" s="95" t="n">
        <v>0</v>
      </c>
      <c r="D116" s="96" t="e">
        <f aca="false">B118/M116</f>
        <v>#N/A</v>
      </c>
      <c r="E116" s="96" t="e">
        <f aca="false">B118/M116</f>
        <v>#N/A</v>
      </c>
      <c r="F116" s="94" t="n">
        <v>0</v>
      </c>
      <c r="G116" s="95" t="n">
        <v>0</v>
      </c>
      <c r="H116" s="97" t="n">
        <f aca="false">20/26*(26-AE116)</f>
        <v>20</v>
      </c>
      <c r="I116" s="94" t="n">
        <v>0</v>
      </c>
      <c r="J116" s="95" t="n">
        <v>0</v>
      </c>
      <c r="K116" s="94" t="e">
        <f aca="false">VLOOKUP($A:$A,'[1]Summary Warehouse sales'!A$1:B$1048576,2,0)</f>
        <v>#N/A</v>
      </c>
      <c r="L116" s="95" t="e">
        <f aca="false">VLOOKUP($A:$A,'[1]Summary Warehouse sales'!A$1:C$1048576,3,0)</f>
        <v>#N/A</v>
      </c>
      <c r="M116" s="98" t="e">
        <f aca="false">+K116+I116</f>
        <v>#N/A</v>
      </c>
      <c r="N116" s="95" t="e">
        <f aca="false">+L116+J116</f>
        <v>#N/A</v>
      </c>
      <c r="O116" s="94" t="n">
        <v>0</v>
      </c>
      <c r="P116" s="99" t="n">
        <f aca="false">O116*17.5</f>
        <v>0</v>
      </c>
      <c r="Q116" s="100" t="e">
        <f aca="false">O116/M116</f>
        <v>#N/A</v>
      </c>
      <c r="R116" s="94" t="e">
        <f aca="false">VLOOKUP($A:$A,'[3]Summary Migrations February'!A$1:B$1048576,2,0)</f>
        <v>#N/A</v>
      </c>
      <c r="S116" s="95" t="e">
        <f aca="false">VLOOKUP($A:$A,'[3]Summary Migrations February'!A$1:C$1048576,3,0)</f>
        <v>#N/A</v>
      </c>
      <c r="T116" s="95" t="e">
        <f aca="false">S116*0.2</f>
        <v>#N/A</v>
      </c>
      <c r="U116" s="94"/>
      <c r="V116" s="95" t="e">
        <f aca="false">VLOOKUP($A:$A,[5]Summary!D$1:J$1048576,7,0)</f>
        <v>#N/A</v>
      </c>
      <c r="W116" s="95" t="e">
        <f aca="false">+C116+G116+N116+P116+T116+V116</f>
        <v>#N/A</v>
      </c>
      <c r="X116" s="95"/>
      <c r="Y116" s="95" t="e">
        <f aca="false">+X116+W116</f>
        <v>#N/A</v>
      </c>
      <c r="Z116" s="95"/>
      <c r="AA116" s="95" t="e">
        <f aca="false">+Y116</f>
        <v>#N/A</v>
      </c>
      <c r="AB116" s="101"/>
      <c r="AC116" s="95"/>
      <c r="AD116" s="95"/>
      <c r="AE116" s="102" t="n">
        <v>0</v>
      </c>
      <c r="AF116" s="103" t="s">
        <v>114</v>
      </c>
      <c r="AG116" s="103" t="s">
        <v>37</v>
      </c>
    </row>
    <row r="117" customFormat="false" ht="13.8" hidden="false" customHeight="false" outlineLevel="0" collapsed="false">
      <c r="A117" s="24" t="s">
        <v>35</v>
      </c>
      <c r="B117" s="94" t="n">
        <v>0</v>
      </c>
      <c r="C117" s="95" t="n">
        <v>0</v>
      </c>
      <c r="D117" s="96" t="e">
        <f aca="false">B118/M117</f>
        <v>#N/A</v>
      </c>
      <c r="E117" s="96" t="e">
        <f aca="false">B118/M117</f>
        <v>#N/A</v>
      </c>
      <c r="F117" s="94" t="n">
        <v>0</v>
      </c>
      <c r="G117" s="95" t="n">
        <v>0</v>
      </c>
      <c r="H117" s="97" t="n">
        <f aca="false">20/26*(26-AE117)</f>
        <v>20</v>
      </c>
      <c r="I117" s="94" t="n">
        <v>0</v>
      </c>
      <c r="J117" s="95" t="n">
        <v>0</v>
      </c>
      <c r="K117" s="94" t="e">
        <f aca="false">VLOOKUP($A:$A,'[1]Summary Warehouse sales'!A$1:B$1048576,2,0)</f>
        <v>#N/A</v>
      </c>
      <c r="L117" s="95" t="e">
        <f aca="false">VLOOKUP($A:$A,'[1]Summary Warehouse sales'!A$1:C$1048576,3,0)</f>
        <v>#N/A</v>
      </c>
      <c r="M117" s="98" t="e">
        <f aca="false">+K117+I117</f>
        <v>#N/A</v>
      </c>
      <c r="N117" s="95" t="e">
        <f aca="false">+L117+J117</f>
        <v>#N/A</v>
      </c>
      <c r="O117" s="94" t="n">
        <v>0</v>
      </c>
      <c r="P117" s="99" t="n">
        <f aca="false">O117*17.5</f>
        <v>0</v>
      </c>
      <c r="Q117" s="100" t="e">
        <f aca="false">O117/M117</f>
        <v>#N/A</v>
      </c>
      <c r="R117" s="94" t="e">
        <f aca="false">VLOOKUP($A:$A,'[3]Summary Migrations February'!A$1:B$1048576,2,0)</f>
        <v>#N/A</v>
      </c>
      <c r="S117" s="95" t="e">
        <f aca="false">VLOOKUP($A:$A,'[3]Summary Migrations February'!A$1:C$1048576,3,0)</f>
        <v>#N/A</v>
      </c>
      <c r="T117" s="95" t="e">
        <f aca="false">S117*0.2</f>
        <v>#N/A</v>
      </c>
      <c r="U117" s="94"/>
      <c r="V117" s="95" t="e">
        <f aca="false">VLOOKUP($A:$A,[5]Summary!D$1:J$1048576,7,0)</f>
        <v>#N/A</v>
      </c>
      <c r="W117" s="95" t="e">
        <f aca="false">+C117+G117+N117+P117+T117+V117</f>
        <v>#N/A</v>
      </c>
      <c r="X117" s="95"/>
      <c r="Y117" s="95" t="e">
        <f aca="false">+X117+W117</f>
        <v>#N/A</v>
      </c>
      <c r="Z117" s="95"/>
      <c r="AA117" s="95" t="e">
        <f aca="false">+Y117</f>
        <v>#N/A</v>
      </c>
      <c r="AB117" s="101"/>
      <c r="AC117" s="95"/>
      <c r="AD117" s="95"/>
      <c r="AE117" s="102" t="n">
        <v>0</v>
      </c>
      <c r="AF117" s="103" t="s">
        <v>124</v>
      </c>
      <c r="AG117" s="103" t="s">
        <v>106</v>
      </c>
    </row>
    <row r="118" customFormat="false" ht="13.8" hidden="false" customHeight="false" outlineLevel="0" collapsed="false">
      <c r="A118" s="24" t="s">
        <v>35</v>
      </c>
      <c r="B118" s="94" t="n">
        <v>0</v>
      </c>
      <c r="C118" s="95" t="n">
        <v>0</v>
      </c>
      <c r="D118" s="96" t="e">
        <f aca="false">B119/M118</f>
        <v>#N/A</v>
      </c>
      <c r="E118" s="96" t="e">
        <f aca="false">B119/M118</f>
        <v>#N/A</v>
      </c>
      <c r="F118" s="94" t="n">
        <v>0</v>
      </c>
      <c r="G118" s="95" t="n">
        <v>0</v>
      </c>
      <c r="H118" s="97" t="e">
        <f aca="false">20/26*(26-AE118)</f>
        <v>#N/A</v>
      </c>
      <c r="I118" s="94" t="n">
        <v>0</v>
      </c>
      <c r="J118" s="95" t="n">
        <v>0</v>
      </c>
      <c r="K118" s="94" t="e">
        <f aca="false">VLOOKUP($A:$A,'[1]Summary Warehouse sales'!A$1:B$1048576,2,0)</f>
        <v>#N/A</v>
      </c>
      <c r="L118" s="95" t="e">
        <f aca="false">VLOOKUP($A:$A,'[1]Summary Warehouse sales'!A$1:C$1048576,3,0)</f>
        <v>#N/A</v>
      </c>
      <c r="M118" s="98" t="e">
        <f aca="false">+K118+I118</f>
        <v>#N/A</v>
      </c>
      <c r="N118" s="95" t="e">
        <f aca="false">+L118+J118</f>
        <v>#N/A</v>
      </c>
      <c r="O118" s="94" t="n">
        <v>0</v>
      </c>
      <c r="P118" s="99" t="n">
        <f aca="false">O118*17.5</f>
        <v>0</v>
      </c>
      <c r="Q118" s="100" t="e">
        <f aca="false">O118/M118</f>
        <v>#N/A</v>
      </c>
      <c r="R118" s="94" t="e">
        <f aca="false">VLOOKUP($A:$A,'[3]Summary Migrations February'!A$1:B$1048576,2,0)</f>
        <v>#N/A</v>
      </c>
      <c r="S118" s="95" t="e">
        <f aca="false">VLOOKUP($A:$A,'[3]Summary Migrations February'!A$1:C$1048576,3,0)</f>
        <v>#N/A</v>
      </c>
      <c r="T118" s="95" t="e">
        <f aca="false">S118*0.2</f>
        <v>#N/A</v>
      </c>
      <c r="U118" s="94"/>
      <c r="V118" s="95" t="e">
        <f aca="false">VLOOKUP($A:$A,[5]Summary!D$1:J$1048576,7,0)</f>
        <v>#N/A</v>
      </c>
      <c r="W118" s="95" t="e">
        <f aca="false">+C118+G118+N118+P118+T118+V118</f>
        <v>#N/A</v>
      </c>
      <c r="X118" s="95"/>
      <c r="Y118" s="95" t="e">
        <f aca="false">+X118+W118</f>
        <v>#N/A</v>
      </c>
      <c r="Z118" s="95"/>
      <c r="AA118" s="95" t="e">
        <f aca="false">+Y118</f>
        <v>#N/A</v>
      </c>
      <c r="AB118" s="101"/>
      <c r="AC118" s="95"/>
      <c r="AD118" s="95"/>
      <c r="AE118" s="102" t="e">
        <f aca="false">VLOOKUP($A:$A,'[2]SUMMARY BCEA LEAVE FEB'!B$1:C$1048576,2,0)</f>
        <v>#N/A</v>
      </c>
      <c r="AF118" s="103" t="s">
        <v>118</v>
      </c>
      <c r="AG118" s="103" t="s">
        <v>37</v>
      </c>
    </row>
    <row r="119" customFormat="false" ht="13.8" hidden="false" customHeight="false" outlineLevel="0" collapsed="false">
      <c r="A119" s="24" t="s">
        <v>35</v>
      </c>
      <c r="B119" s="94" t="n">
        <v>0</v>
      </c>
      <c r="C119" s="95" t="n">
        <v>0</v>
      </c>
      <c r="D119" s="96" t="e">
        <f aca="false">B120/M119</f>
        <v>#N/A</v>
      </c>
      <c r="E119" s="96" t="e">
        <f aca="false">B120/M119</f>
        <v>#N/A</v>
      </c>
      <c r="F119" s="94" t="n">
        <v>0</v>
      </c>
      <c r="G119" s="95" t="n">
        <v>0</v>
      </c>
      <c r="H119" s="97" t="e">
        <f aca="false">20/26*(26-AE119)</f>
        <v>#N/A</v>
      </c>
      <c r="I119" s="94" t="n">
        <v>0</v>
      </c>
      <c r="J119" s="95" t="n">
        <v>0</v>
      </c>
      <c r="K119" s="94" t="e">
        <f aca="false">VLOOKUP($A:$A,'[1]Summary Warehouse sales'!A$1:B$1048576,2,0)</f>
        <v>#N/A</v>
      </c>
      <c r="L119" s="95" t="e">
        <f aca="false">VLOOKUP($A:$A,'[1]Summary Warehouse sales'!A$1:C$1048576,3,0)</f>
        <v>#N/A</v>
      </c>
      <c r="M119" s="98" t="e">
        <f aca="false">+K119+I119</f>
        <v>#N/A</v>
      </c>
      <c r="N119" s="95" t="e">
        <f aca="false">+L119+J119</f>
        <v>#N/A</v>
      </c>
      <c r="O119" s="94" t="n">
        <v>0</v>
      </c>
      <c r="P119" s="99" t="n">
        <f aca="false">O119*17.5</f>
        <v>0</v>
      </c>
      <c r="Q119" s="100" t="e">
        <f aca="false">O119/M119</f>
        <v>#N/A</v>
      </c>
      <c r="R119" s="94" t="e">
        <f aca="false">VLOOKUP($A:$A,'[3]Summary Migrations February'!A$1:B$1048576,2,0)</f>
        <v>#N/A</v>
      </c>
      <c r="S119" s="95" t="e">
        <f aca="false">VLOOKUP($A:$A,'[3]Summary Migrations February'!A$1:C$1048576,3,0)</f>
        <v>#N/A</v>
      </c>
      <c r="T119" s="95" t="e">
        <f aca="false">S119*0.2</f>
        <v>#N/A</v>
      </c>
      <c r="U119" s="94"/>
      <c r="V119" s="95" t="e">
        <f aca="false">VLOOKUP($A:$A,[5]Summary!D$1:J$1048576,7,0)</f>
        <v>#N/A</v>
      </c>
      <c r="W119" s="95" t="e">
        <f aca="false">+C119+G119+N119+P119+T119+V119</f>
        <v>#N/A</v>
      </c>
      <c r="X119" s="95"/>
      <c r="Y119" s="95" t="e">
        <f aca="false">+X119+W119</f>
        <v>#N/A</v>
      </c>
      <c r="Z119" s="95"/>
      <c r="AA119" s="95" t="e">
        <f aca="false">+Y119</f>
        <v>#N/A</v>
      </c>
      <c r="AB119" s="101"/>
      <c r="AC119" s="95"/>
      <c r="AD119" s="95"/>
      <c r="AE119" s="102" t="e">
        <f aca="false">VLOOKUP($A:$A,'[2]SUMMARY BCEA LEAVE FEB'!B$1:C$1048576,2,0)</f>
        <v>#N/A</v>
      </c>
      <c r="AF119" s="103" t="s">
        <v>124</v>
      </c>
      <c r="AG119" s="103" t="s">
        <v>106</v>
      </c>
    </row>
    <row r="120" customFormat="false" ht="13.8" hidden="false" customHeight="false" outlineLevel="0" collapsed="false">
      <c r="A120" s="24" t="s">
        <v>35</v>
      </c>
      <c r="B120" s="108" t="n">
        <v>0</v>
      </c>
      <c r="C120" s="109" t="n">
        <v>0</v>
      </c>
      <c r="D120" s="110" t="e">
        <f aca="false">B121/M120</f>
        <v>#N/A</v>
      </c>
      <c r="E120" s="110" t="e">
        <f aca="false">B121/M120</f>
        <v>#N/A</v>
      </c>
      <c r="F120" s="108" t="n">
        <v>0</v>
      </c>
      <c r="G120" s="109" t="n">
        <v>0</v>
      </c>
      <c r="H120" s="111" t="e">
        <f aca="false">20/26*(26-AE120)</f>
        <v>#N/A</v>
      </c>
      <c r="I120" s="108" t="n">
        <v>0</v>
      </c>
      <c r="J120" s="109" t="n">
        <v>0</v>
      </c>
      <c r="K120" s="108" t="e">
        <f aca="false">VLOOKUP($A:$A,'[1]Summary Warehouse sales'!A$1:B$1048576,2,0)</f>
        <v>#N/A</v>
      </c>
      <c r="L120" s="109" t="e">
        <f aca="false">VLOOKUP($A:$A,'[1]Summary Warehouse sales'!A$1:C$1048576,3,0)</f>
        <v>#N/A</v>
      </c>
      <c r="M120" s="112" t="e">
        <f aca="false">+K120+I120</f>
        <v>#N/A</v>
      </c>
      <c r="N120" s="109" t="e">
        <f aca="false">+L120+J120</f>
        <v>#N/A</v>
      </c>
      <c r="O120" s="108" t="n">
        <v>0</v>
      </c>
      <c r="P120" s="113" t="n">
        <f aca="false">O120*17.5</f>
        <v>0</v>
      </c>
      <c r="Q120" s="114" t="e">
        <f aca="false">O120/M120</f>
        <v>#N/A</v>
      </c>
      <c r="R120" s="108" t="e">
        <f aca="false">VLOOKUP($A:$A,'[3]Summary Migrations February'!A$1:B$1048576,2,0)</f>
        <v>#N/A</v>
      </c>
      <c r="S120" s="109" t="e">
        <f aca="false">VLOOKUP($A:$A,'[3]Summary Migrations February'!A$1:C$1048576,3,0)</f>
        <v>#N/A</v>
      </c>
      <c r="T120" s="109" t="e">
        <f aca="false">S120*0.2</f>
        <v>#N/A</v>
      </c>
      <c r="U120" s="108"/>
      <c r="V120" s="109" t="e">
        <f aca="false">VLOOKUP($A:$A,[5]Summary!D$1:J$1048576,7,0)</f>
        <v>#N/A</v>
      </c>
      <c r="W120" s="109" t="e">
        <f aca="false">+C120+G120+N120+P120+T120+V120</f>
        <v>#N/A</v>
      </c>
      <c r="X120" s="109"/>
      <c r="Y120" s="109" t="e">
        <f aca="false">+X120+W120</f>
        <v>#N/A</v>
      </c>
      <c r="Z120" s="109"/>
      <c r="AA120" s="109" t="e">
        <f aca="false">+Y120</f>
        <v>#N/A</v>
      </c>
      <c r="AB120" s="115"/>
      <c r="AC120" s="109"/>
      <c r="AD120" s="109"/>
      <c r="AE120" s="116" t="e">
        <f aca="false">VLOOKUP($A:$A,'[2]SUMMARY BCEA LEAVE FEB'!B$1:C$1048576,2,0)</f>
        <v>#N/A</v>
      </c>
      <c r="AF120" s="117" t="s">
        <v>47</v>
      </c>
      <c r="AG120" s="117" t="s">
        <v>125</v>
      </c>
    </row>
    <row r="121" customFormat="false" ht="13.8" hidden="false" customHeight="false" outlineLevel="0" collapsed="false">
      <c r="A121" s="24" t="s">
        <v>35</v>
      </c>
      <c r="B121" s="94" t="n">
        <v>0</v>
      </c>
      <c r="C121" s="95" t="n">
        <v>0</v>
      </c>
      <c r="D121" s="96" t="e">
        <f aca="false">B122/M121</f>
        <v>#N/A</v>
      </c>
      <c r="E121" s="96" t="e">
        <f aca="false">B122/M121</f>
        <v>#N/A</v>
      </c>
      <c r="F121" s="94" t="n">
        <v>0</v>
      </c>
      <c r="G121" s="95" t="n">
        <v>0</v>
      </c>
      <c r="H121" s="97" t="n">
        <f aca="false">20/26*(26-AE121)</f>
        <v>20</v>
      </c>
      <c r="I121" s="94" t="n">
        <v>0</v>
      </c>
      <c r="J121" s="95" t="n">
        <v>0</v>
      </c>
      <c r="K121" s="94" t="e">
        <f aca="false">VLOOKUP($A:$A,'[1]Summary Warehouse sales'!A$1:B$1048576,2,0)</f>
        <v>#N/A</v>
      </c>
      <c r="L121" s="95" t="e">
        <f aca="false">VLOOKUP($A:$A,'[1]Summary Warehouse sales'!A$1:C$1048576,3,0)</f>
        <v>#N/A</v>
      </c>
      <c r="M121" s="98" t="e">
        <f aca="false">+K121+I121</f>
        <v>#N/A</v>
      </c>
      <c r="N121" s="95" t="e">
        <f aca="false">+L121+J121</f>
        <v>#N/A</v>
      </c>
      <c r="O121" s="94" t="n">
        <v>0</v>
      </c>
      <c r="P121" s="99" t="n">
        <f aca="false">O121*17.5</f>
        <v>0</v>
      </c>
      <c r="Q121" s="100" t="e">
        <f aca="false">O121/M121</f>
        <v>#N/A</v>
      </c>
      <c r="R121" s="94" t="e">
        <f aca="false">VLOOKUP($A:$A,'[3]Summary Migrations February'!A$1:B$1048576,2,0)</f>
        <v>#N/A</v>
      </c>
      <c r="S121" s="95" t="e">
        <f aca="false">VLOOKUP($A:$A,'[3]Summary Migrations February'!A$1:C$1048576,3,0)</f>
        <v>#N/A</v>
      </c>
      <c r="T121" s="95" t="e">
        <f aca="false">S121*0.2</f>
        <v>#N/A</v>
      </c>
      <c r="U121" s="94"/>
      <c r="V121" s="95" t="e">
        <f aca="false">VLOOKUP($A:$A,[5]Summary!D$1:J$1048576,7,0)</f>
        <v>#N/A</v>
      </c>
      <c r="W121" s="95" t="e">
        <f aca="false">+C121+G121+N121+P121+T121+V121</f>
        <v>#N/A</v>
      </c>
      <c r="X121" s="95"/>
      <c r="Y121" s="95" t="e">
        <f aca="false">+X121+W121</f>
        <v>#N/A</v>
      </c>
      <c r="Z121" s="95"/>
      <c r="AA121" s="95" t="e">
        <f aca="false">+Y121</f>
        <v>#N/A</v>
      </c>
      <c r="AB121" s="101"/>
      <c r="AC121" s="95"/>
      <c r="AD121" s="95"/>
      <c r="AE121" s="102" t="n">
        <v>0</v>
      </c>
      <c r="AF121" s="103" t="s">
        <v>126</v>
      </c>
      <c r="AG121" s="103" t="s">
        <v>106</v>
      </c>
    </row>
    <row r="122" customFormat="false" ht="13.8" hidden="false" customHeight="false" outlineLevel="0" collapsed="false">
      <c r="A122" s="24" t="s">
        <v>35</v>
      </c>
      <c r="B122" s="94" t="n">
        <v>0</v>
      </c>
      <c r="C122" s="95" t="n">
        <v>0</v>
      </c>
      <c r="D122" s="96" t="e">
        <f aca="false">B123/M122</f>
        <v>#N/A</v>
      </c>
      <c r="E122" s="96" t="e">
        <f aca="false">B123/M122</f>
        <v>#N/A</v>
      </c>
      <c r="F122" s="94" t="n">
        <v>0</v>
      </c>
      <c r="G122" s="95" t="n">
        <v>0</v>
      </c>
      <c r="H122" s="97" t="n">
        <f aca="false">20/26*(26-AE122)</f>
        <v>20</v>
      </c>
      <c r="I122" s="94" t="n">
        <v>0</v>
      </c>
      <c r="J122" s="95" t="n">
        <v>0</v>
      </c>
      <c r="K122" s="94" t="e">
        <f aca="false">VLOOKUP($A:$A,'[1]Summary Warehouse sales'!A$1:B$1048576,2,0)</f>
        <v>#N/A</v>
      </c>
      <c r="L122" s="95" t="e">
        <f aca="false">VLOOKUP($A:$A,'[1]Summary Warehouse sales'!A$1:C$1048576,3,0)</f>
        <v>#N/A</v>
      </c>
      <c r="M122" s="98" t="e">
        <f aca="false">+K122+I122</f>
        <v>#N/A</v>
      </c>
      <c r="N122" s="95" t="e">
        <f aca="false">+L122+J122</f>
        <v>#N/A</v>
      </c>
      <c r="O122" s="94" t="n">
        <v>0</v>
      </c>
      <c r="P122" s="99" t="n">
        <f aca="false">O122*17.5</f>
        <v>0</v>
      </c>
      <c r="Q122" s="100" t="e">
        <f aca="false">O122/M122</f>
        <v>#N/A</v>
      </c>
      <c r="R122" s="94" t="e">
        <f aca="false">VLOOKUP($A:$A,'[3]Summary Migrations February'!A$1:B$1048576,2,0)</f>
        <v>#N/A</v>
      </c>
      <c r="S122" s="95" t="e">
        <f aca="false">VLOOKUP($A:$A,'[3]Summary Migrations February'!A$1:C$1048576,3,0)</f>
        <v>#N/A</v>
      </c>
      <c r="T122" s="95" t="e">
        <f aca="false">S122*0.2</f>
        <v>#N/A</v>
      </c>
      <c r="U122" s="94"/>
      <c r="V122" s="95" t="e">
        <f aca="false">VLOOKUP($A:$A,[5]Summary!D$1:J$1048576,7,0)</f>
        <v>#N/A</v>
      </c>
      <c r="W122" s="95" t="e">
        <f aca="false">+C122+G122+N122+P122+T122+V122</f>
        <v>#N/A</v>
      </c>
      <c r="X122" s="95"/>
      <c r="Y122" s="95" t="e">
        <f aca="false">+X122+W122</f>
        <v>#N/A</v>
      </c>
      <c r="Z122" s="95"/>
      <c r="AA122" s="95" t="e">
        <f aca="false">+Y122</f>
        <v>#N/A</v>
      </c>
      <c r="AB122" s="101"/>
      <c r="AC122" s="95"/>
      <c r="AD122" s="95"/>
      <c r="AE122" s="102" t="n">
        <v>0</v>
      </c>
      <c r="AF122" s="103" t="s">
        <v>101</v>
      </c>
      <c r="AG122" s="103" t="s">
        <v>106</v>
      </c>
    </row>
    <row r="123" customFormat="false" ht="13.8" hidden="false" customHeight="false" outlineLevel="0" collapsed="false">
      <c r="A123" s="24" t="s">
        <v>35</v>
      </c>
      <c r="B123" s="94" t="n">
        <v>0</v>
      </c>
      <c r="C123" s="95" t="n">
        <v>0</v>
      </c>
      <c r="D123" s="96" t="e">
        <f aca="false">B124/M123</f>
        <v>#N/A</v>
      </c>
      <c r="E123" s="96" t="e">
        <f aca="false">B124/M123</f>
        <v>#N/A</v>
      </c>
      <c r="F123" s="94" t="n">
        <v>0</v>
      </c>
      <c r="G123" s="95" t="n">
        <v>0</v>
      </c>
      <c r="H123" s="97" t="n">
        <f aca="false">20/26*(26-AE123)</f>
        <v>20</v>
      </c>
      <c r="I123" s="94" t="n">
        <v>0</v>
      </c>
      <c r="J123" s="95" t="n">
        <v>0</v>
      </c>
      <c r="K123" s="94" t="e">
        <f aca="false">VLOOKUP($A:$A,'[1]Summary Warehouse sales'!A$1:B$1048576,2,0)</f>
        <v>#N/A</v>
      </c>
      <c r="L123" s="95" t="e">
        <f aca="false">VLOOKUP($A:$A,'[1]Summary Warehouse sales'!A$1:C$1048576,3,0)</f>
        <v>#N/A</v>
      </c>
      <c r="M123" s="98" t="e">
        <f aca="false">+K123+I123</f>
        <v>#N/A</v>
      </c>
      <c r="N123" s="95" t="e">
        <f aca="false">+L123+J123</f>
        <v>#N/A</v>
      </c>
      <c r="O123" s="94" t="n">
        <v>0</v>
      </c>
      <c r="P123" s="99" t="n">
        <f aca="false">O123*17.5</f>
        <v>0</v>
      </c>
      <c r="Q123" s="100" t="e">
        <f aca="false">O123/M123</f>
        <v>#N/A</v>
      </c>
      <c r="R123" s="94" t="e">
        <f aca="false">VLOOKUP($A:$A,'[3]Summary Migrations February'!A$1:B$1048576,2,0)</f>
        <v>#N/A</v>
      </c>
      <c r="S123" s="95" t="e">
        <f aca="false">VLOOKUP($A:$A,'[3]Summary Migrations February'!A$1:C$1048576,3,0)</f>
        <v>#N/A</v>
      </c>
      <c r="T123" s="95" t="e">
        <f aca="false">S123*0.2</f>
        <v>#N/A</v>
      </c>
      <c r="U123" s="94"/>
      <c r="V123" s="95" t="e">
        <f aca="false">VLOOKUP($A:$A,[5]Summary!D$1:J$1048576,7,0)</f>
        <v>#N/A</v>
      </c>
      <c r="W123" s="95" t="e">
        <f aca="false">+C123+G123+N123+P123+T123+V123</f>
        <v>#N/A</v>
      </c>
      <c r="X123" s="95"/>
      <c r="Y123" s="95" t="e">
        <f aca="false">+X123+W123</f>
        <v>#N/A</v>
      </c>
      <c r="Z123" s="95"/>
      <c r="AA123" s="95" t="e">
        <f aca="false">+Y123</f>
        <v>#N/A</v>
      </c>
      <c r="AB123" s="101"/>
      <c r="AC123" s="95"/>
      <c r="AD123" s="95"/>
      <c r="AE123" s="102" t="n">
        <v>0</v>
      </c>
      <c r="AF123" s="103" t="s">
        <v>115</v>
      </c>
      <c r="AG123" s="103" t="s">
        <v>37</v>
      </c>
    </row>
    <row r="124" customFormat="false" ht="13.8" hidden="false" customHeight="false" outlineLevel="0" collapsed="false">
      <c r="A124" s="24" t="s">
        <v>35</v>
      </c>
      <c r="B124" s="94" t="n">
        <v>0</v>
      </c>
      <c r="C124" s="95" t="n">
        <v>0</v>
      </c>
      <c r="D124" s="96" t="e">
        <f aca="false">B125/M124</f>
        <v>#N/A</v>
      </c>
      <c r="E124" s="96" t="e">
        <f aca="false">B125/M124</f>
        <v>#N/A</v>
      </c>
      <c r="F124" s="94" t="n">
        <v>0</v>
      </c>
      <c r="G124" s="95" t="n">
        <v>0</v>
      </c>
      <c r="H124" s="97" t="n">
        <f aca="false">20/26*(26-AE124)</f>
        <v>20</v>
      </c>
      <c r="I124" s="94" t="e">
        <f aca="false">VLOOKUP($A:$A,'[1]Summary Contract Line Comm'!A$1:B$1048576,2,0)</f>
        <v>#N/A</v>
      </c>
      <c r="J124" s="95" t="e">
        <f aca="false">VLOOKUP($A:$A,'[1]Summary Contract Line Comm'!A$1:C$1048576,3,0)</f>
        <v>#N/A</v>
      </c>
      <c r="K124" s="94" t="e">
        <f aca="false">VLOOKUP($A:$A,'[1]Summary Warehouse sales'!A$1:B$1048576,2,0)</f>
        <v>#N/A</v>
      </c>
      <c r="L124" s="95" t="e">
        <f aca="false">VLOOKUP($A:$A,'[1]Summary Warehouse sales'!A$1:C$1048576,3,0)</f>
        <v>#N/A</v>
      </c>
      <c r="M124" s="98" t="e">
        <f aca="false">+K124+I124</f>
        <v>#N/A</v>
      </c>
      <c r="N124" s="95" t="e">
        <f aca="false">+L124+J124</f>
        <v>#N/A</v>
      </c>
      <c r="O124" s="94" t="n">
        <v>0</v>
      </c>
      <c r="P124" s="99" t="n">
        <f aca="false">O124*17.5</f>
        <v>0</v>
      </c>
      <c r="Q124" s="100" t="e">
        <f aca="false">O124/M124</f>
        <v>#N/A</v>
      </c>
      <c r="R124" s="94" t="e">
        <f aca="false">VLOOKUP($A:$A,'[3]Summary Migrations February'!A$1:B$1048576,2,0)</f>
        <v>#N/A</v>
      </c>
      <c r="S124" s="95" t="e">
        <f aca="false">VLOOKUP($A:$A,'[3]Summary Migrations February'!A$1:C$1048576,3,0)</f>
        <v>#N/A</v>
      </c>
      <c r="T124" s="95" t="e">
        <f aca="false">S124*0.2</f>
        <v>#N/A</v>
      </c>
      <c r="U124" s="94"/>
      <c r="V124" s="95" t="e">
        <f aca="false">VLOOKUP($A:$A,[5]Summary!D$1:J$1048576,7,0)</f>
        <v>#N/A</v>
      </c>
      <c r="W124" s="95" t="e">
        <f aca="false">+C124+G124+N124+P124+T124+V124</f>
        <v>#N/A</v>
      </c>
      <c r="X124" s="95"/>
      <c r="Y124" s="95" t="e">
        <f aca="false">+X124+W124</f>
        <v>#N/A</v>
      </c>
      <c r="Z124" s="95"/>
      <c r="AA124" s="95" t="e">
        <f aca="false">+Y124</f>
        <v>#N/A</v>
      </c>
      <c r="AB124" s="101"/>
      <c r="AC124" s="95"/>
      <c r="AD124" s="95"/>
      <c r="AE124" s="102" t="n">
        <v>0</v>
      </c>
      <c r="AF124" s="103" t="s">
        <v>127</v>
      </c>
      <c r="AG124" s="103" t="s">
        <v>37</v>
      </c>
    </row>
    <row r="125" customFormat="false" ht="13.8" hidden="false" customHeight="false" outlineLevel="0" collapsed="false">
      <c r="A125" s="24" t="s">
        <v>35</v>
      </c>
      <c r="B125" s="94" t="n">
        <v>0</v>
      </c>
      <c r="C125" s="95" t="n">
        <v>0</v>
      </c>
      <c r="D125" s="96" t="e">
        <f aca="false">B126/M125</f>
        <v>#N/A</v>
      </c>
      <c r="E125" s="96" t="e">
        <f aca="false">B126/M125</f>
        <v>#N/A</v>
      </c>
      <c r="F125" s="94" t="n">
        <v>0</v>
      </c>
      <c r="G125" s="95" t="n">
        <v>0</v>
      </c>
      <c r="H125" s="97" t="n">
        <f aca="false">20/26*(26-AE125)</f>
        <v>20</v>
      </c>
      <c r="I125" s="94" t="n">
        <v>0</v>
      </c>
      <c r="J125" s="95" t="n">
        <v>0</v>
      </c>
      <c r="K125" s="94" t="e">
        <f aca="false">VLOOKUP($A:$A,'[1]Summary Warehouse sales'!A$1:B$1048576,2,0)</f>
        <v>#N/A</v>
      </c>
      <c r="L125" s="95" t="e">
        <f aca="false">VLOOKUP($A:$A,'[1]Summary Warehouse sales'!A$1:C$1048576,3,0)</f>
        <v>#N/A</v>
      </c>
      <c r="M125" s="98" t="e">
        <f aca="false">+K125+I125</f>
        <v>#N/A</v>
      </c>
      <c r="N125" s="95" t="e">
        <f aca="false">+L125+J125</f>
        <v>#N/A</v>
      </c>
      <c r="O125" s="94" t="n">
        <v>0</v>
      </c>
      <c r="P125" s="99" t="n">
        <f aca="false">O125*17.5</f>
        <v>0</v>
      </c>
      <c r="Q125" s="100" t="e">
        <f aca="false">O125/M125</f>
        <v>#N/A</v>
      </c>
      <c r="R125" s="94" t="e">
        <f aca="false">VLOOKUP($A:$A,'[3]Summary Migrations February'!A$1:B$1048576,2,0)</f>
        <v>#N/A</v>
      </c>
      <c r="S125" s="95" t="e">
        <f aca="false">VLOOKUP($A:$A,'[3]Summary Migrations February'!A$1:C$1048576,3,0)</f>
        <v>#N/A</v>
      </c>
      <c r="T125" s="95" t="e">
        <f aca="false">S125*0.2</f>
        <v>#N/A</v>
      </c>
      <c r="U125" s="94"/>
      <c r="V125" s="95" t="e">
        <f aca="false">VLOOKUP($A:$A,[5]Summary!D$1:J$1048576,7,0)</f>
        <v>#N/A</v>
      </c>
      <c r="W125" s="95" t="e">
        <f aca="false">+C125+G125+N125+P125+T125+V125</f>
        <v>#N/A</v>
      </c>
      <c r="X125" s="95"/>
      <c r="Y125" s="95" t="e">
        <f aca="false">+X125+W125</f>
        <v>#N/A</v>
      </c>
      <c r="Z125" s="95"/>
      <c r="AA125" s="95" t="e">
        <f aca="false">+Y125</f>
        <v>#N/A</v>
      </c>
      <c r="AB125" s="101"/>
      <c r="AC125" s="95"/>
      <c r="AD125" s="95"/>
      <c r="AE125" s="102" t="n">
        <v>0</v>
      </c>
      <c r="AF125" s="103" t="s">
        <v>128</v>
      </c>
      <c r="AG125" s="103" t="s">
        <v>37</v>
      </c>
    </row>
    <row r="126" customFormat="false" ht="13.8" hidden="false" customHeight="false" outlineLevel="0" collapsed="false">
      <c r="A126" s="24" t="s">
        <v>35</v>
      </c>
      <c r="B126" s="94" t="n">
        <v>0</v>
      </c>
      <c r="C126" s="95" t="n">
        <v>0</v>
      </c>
      <c r="D126" s="96" t="e">
        <f aca="false">B127/M126</f>
        <v>#N/A</v>
      </c>
      <c r="E126" s="96" t="e">
        <f aca="false">B127/M126</f>
        <v>#N/A</v>
      </c>
      <c r="F126" s="94" t="n">
        <v>0</v>
      </c>
      <c r="G126" s="95" t="n">
        <v>0</v>
      </c>
      <c r="H126" s="97" t="n">
        <f aca="false">20/26*(26-AE126)</f>
        <v>20</v>
      </c>
      <c r="I126" s="94" t="n">
        <v>0</v>
      </c>
      <c r="J126" s="95" t="n">
        <v>0</v>
      </c>
      <c r="K126" s="94" t="e">
        <f aca="false">VLOOKUP($A:$A,'[1]Summary Warehouse sales'!A$1:B$1048576,2,0)</f>
        <v>#N/A</v>
      </c>
      <c r="L126" s="95" t="e">
        <f aca="false">VLOOKUP($A:$A,'[1]Summary Warehouse sales'!A$1:C$1048576,3,0)</f>
        <v>#N/A</v>
      </c>
      <c r="M126" s="98" t="e">
        <f aca="false">+K126+I126</f>
        <v>#N/A</v>
      </c>
      <c r="N126" s="95" t="e">
        <f aca="false">+L126+J126</f>
        <v>#N/A</v>
      </c>
      <c r="O126" s="94" t="n">
        <v>0</v>
      </c>
      <c r="P126" s="99" t="n">
        <f aca="false">O126*17.5</f>
        <v>0</v>
      </c>
      <c r="Q126" s="100" t="e">
        <f aca="false">O126/M126</f>
        <v>#N/A</v>
      </c>
      <c r="R126" s="94" t="e">
        <f aca="false">VLOOKUP($A:$A,'[3]Summary Migrations February'!A$1:B$1048576,2,0)</f>
        <v>#N/A</v>
      </c>
      <c r="S126" s="95" t="e">
        <f aca="false">VLOOKUP($A:$A,'[3]Summary Migrations February'!A$1:C$1048576,3,0)</f>
        <v>#N/A</v>
      </c>
      <c r="T126" s="95" t="e">
        <f aca="false">S126*0.2</f>
        <v>#N/A</v>
      </c>
      <c r="U126" s="94"/>
      <c r="V126" s="95" t="n">
        <v>0</v>
      </c>
      <c r="W126" s="95" t="e">
        <f aca="false">+C126+G126+N126+P126+T126+V126</f>
        <v>#N/A</v>
      </c>
      <c r="X126" s="95"/>
      <c r="Y126" s="95" t="e">
        <f aca="false">+X126+W126</f>
        <v>#N/A</v>
      </c>
      <c r="Z126" s="95"/>
      <c r="AA126" s="95" t="e">
        <f aca="false">+Y126</f>
        <v>#N/A</v>
      </c>
      <c r="AB126" s="101"/>
      <c r="AC126" s="95"/>
      <c r="AD126" s="95"/>
      <c r="AE126" s="102" t="n">
        <v>0</v>
      </c>
      <c r="AF126" s="103" t="s">
        <v>112</v>
      </c>
      <c r="AG126" s="103" t="s">
        <v>37</v>
      </c>
    </row>
    <row r="127" customFormat="false" ht="13.8" hidden="false" customHeight="false" outlineLevel="0" collapsed="false">
      <c r="A127" s="24" t="s">
        <v>35</v>
      </c>
      <c r="B127" s="94" t="n">
        <v>0</v>
      </c>
      <c r="C127" s="95" t="n">
        <v>0</v>
      </c>
      <c r="D127" s="96" t="e">
        <f aca="false">B128/M127</f>
        <v>#N/A</v>
      </c>
      <c r="E127" s="96" t="e">
        <f aca="false">B128/M127</f>
        <v>#N/A</v>
      </c>
      <c r="F127" s="94" t="n">
        <v>0</v>
      </c>
      <c r="G127" s="95" t="n">
        <v>0</v>
      </c>
      <c r="H127" s="97" t="e">
        <f aca="false">20/26*(26-AE127)</f>
        <v>#N/A</v>
      </c>
      <c r="I127" s="94" t="n">
        <v>0</v>
      </c>
      <c r="J127" s="95" t="n">
        <v>0</v>
      </c>
      <c r="K127" s="94" t="e">
        <f aca="false">VLOOKUP($A:$A,'[1]Summary Warehouse sales'!A$1:B$1048576,2,0)</f>
        <v>#N/A</v>
      </c>
      <c r="L127" s="95" t="e">
        <f aca="false">VLOOKUP($A:$A,'[1]Summary Warehouse sales'!A$1:C$1048576,3,0)</f>
        <v>#N/A</v>
      </c>
      <c r="M127" s="98" t="e">
        <f aca="false">+K127+I127</f>
        <v>#N/A</v>
      </c>
      <c r="N127" s="95" t="e">
        <f aca="false">+L127+J127</f>
        <v>#N/A</v>
      </c>
      <c r="O127" s="94" t="n">
        <v>0</v>
      </c>
      <c r="P127" s="99" t="n">
        <f aca="false">O127*17.5</f>
        <v>0</v>
      </c>
      <c r="Q127" s="100" t="e">
        <f aca="false">O127/M127</f>
        <v>#N/A</v>
      </c>
      <c r="R127" s="94" t="e">
        <f aca="false">VLOOKUP($A:$A,'[3]Summary Migrations February'!A$1:B$1048576,2,0)</f>
        <v>#N/A</v>
      </c>
      <c r="S127" s="95" t="e">
        <f aca="false">VLOOKUP($A:$A,'[3]Summary Migrations February'!A$1:C$1048576,3,0)</f>
        <v>#N/A</v>
      </c>
      <c r="T127" s="95" t="e">
        <f aca="false">S127*0.2</f>
        <v>#N/A</v>
      </c>
      <c r="U127" s="94"/>
      <c r="V127" s="95" t="e">
        <f aca="false">VLOOKUP($A:$A,[5]Summary!D$1:J$1048576,7,0)</f>
        <v>#N/A</v>
      </c>
      <c r="W127" s="95" t="e">
        <f aca="false">+C127+G127+N127+P127+T127+V127</f>
        <v>#N/A</v>
      </c>
      <c r="X127" s="95"/>
      <c r="Y127" s="95" t="e">
        <f aca="false">+X127+W127</f>
        <v>#N/A</v>
      </c>
      <c r="Z127" s="95"/>
      <c r="AA127" s="95" t="e">
        <f aca="false">+Y127</f>
        <v>#N/A</v>
      </c>
      <c r="AB127" s="101"/>
      <c r="AC127" s="95"/>
      <c r="AD127" s="95"/>
      <c r="AE127" s="102" t="e">
        <f aca="false">VLOOKUP($A:$A,'[2]SUMMARY BCEA LEAVE FEB'!B$1:C$1048576,2,0)</f>
        <v>#N/A</v>
      </c>
      <c r="AF127" s="103" t="s">
        <v>129</v>
      </c>
      <c r="AG127" s="103" t="s">
        <v>106</v>
      </c>
    </row>
    <row r="128" customFormat="false" ht="13.8" hidden="false" customHeight="false" outlineLevel="0" collapsed="false">
      <c r="A128" s="24" t="s">
        <v>35</v>
      </c>
      <c r="B128" s="94" t="n">
        <v>0</v>
      </c>
      <c r="C128" s="95" t="n">
        <v>0</v>
      </c>
      <c r="D128" s="96" t="e">
        <f aca="false">B129/M128</f>
        <v>#N/A</v>
      </c>
      <c r="E128" s="96" t="e">
        <f aca="false">B129/M128</f>
        <v>#N/A</v>
      </c>
      <c r="F128" s="94" t="n">
        <v>0</v>
      </c>
      <c r="G128" s="95" t="n">
        <v>0</v>
      </c>
      <c r="H128" s="97" t="n">
        <f aca="false">20/26*(26-AE128)</f>
        <v>20</v>
      </c>
      <c r="I128" s="94" t="n">
        <v>0</v>
      </c>
      <c r="J128" s="95" t="n">
        <v>0</v>
      </c>
      <c r="K128" s="94" t="e">
        <f aca="false">VLOOKUP($A:$A,'[1]Summary Warehouse sales'!A$1:B$1048576,2,0)</f>
        <v>#N/A</v>
      </c>
      <c r="L128" s="95" t="e">
        <f aca="false">VLOOKUP($A:$A,'[1]Summary Warehouse sales'!A$1:C$1048576,3,0)</f>
        <v>#N/A</v>
      </c>
      <c r="M128" s="98" t="e">
        <f aca="false">+K128+I128</f>
        <v>#N/A</v>
      </c>
      <c r="N128" s="95" t="e">
        <f aca="false">+L128+J128</f>
        <v>#N/A</v>
      </c>
      <c r="O128" s="94" t="n">
        <v>0</v>
      </c>
      <c r="P128" s="99" t="n">
        <f aca="false">O128*17.5</f>
        <v>0</v>
      </c>
      <c r="Q128" s="100" t="e">
        <f aca="false">O128/M128</f>
        <v>#N/A</v>
      </c>
      <c r="R128" s="94" t="e">
        <f aca="false">VLOOKUP($A:$A,'[3]Summary Migrations February'!A$1:B$1048576,2,0)</f>
        <v>#N/A</v>
      </c>
      <c r="S128" s="95" t="e">
        <f aca="false">VLOOKUP($A:$A,'[3]Summary Migrations February'!A$1:C$1048576,3,0)</f>
        <v>#N/A</v>
      </c>
      <c r="T128" s="95" t="e">
        <f aca="false">S128*0.2</f>
        <v>#N/A</v>
      </c>
      <c r="U128" s="94"/>
      <c r="V128" s="95" t="e">
        <f aca="false">VLOOKUP($A:$A,[5]Summary!D$1:J$1048576,7,0)</f>
        <v>#N/A</v>
      </c>
      <c r="W128" s="95" t="e">
        <f aca="false">+C128+G128+N128+P128+T128+V128</f>
        <v>#N/A</v>
      </c>
      <c r="X128" s="95"/>
      <c r="Y128" s="95" t="e">
        <f aca="false">+X128+W128</f>
        <v>#N/A</v>
      </c>
      <c r="Z128" s="95"/>
      <c r="AA128" s="95" t="e">
        <f aca="false">+Y128</f>
        <v>#N/A</v>
      </c>
      <c r="AB128" s="101"/>
      <c r="AC128" s="95"/>
      <c r="AD128" s="95"/>
      <c r="AE128" s="102" t="n">
        <v>0</v>
      </c>
      <c r="AF128" s="103" t="s">
        <v>130</v>
      </c>
      <c r="AG128" s="103" t="s">
        <v>37</v>
      </c>
    </row>
    <row r="129" customFormat="false" ht="13.8" hidden="false" customHeight="false" outlineLevel="0" collapsed="false">
      <c r="A129" s="24" t="s">
        <v>35</v>
      </c>
      <c r="B129" s="94" t="n">
        <v>0</v>
      </c>
      <c r="C129" s="95" t="n">
        <v>0</v>
      </c>
      <c r="D129" s="96" t="e">
        <f aca="false">B130/M129</f>
        <v>#N/A</v>
      </c>
      <c r="E129" s="96" t="e">
        <f aca="false">B130/M129</f>
        <v>#N/A</v>
      </c>
      <c r="F129" s="94" t="n">
        <v>0</v>
      </c>
      <c r="G129" s="95" t="n">
        <v>0</v>
      </c>
      <c r="H129" s="97" t="e">
        <f aca="false">20/26*(26-AE129)</f>
        <v>#N/A</v>
      </c>
      <c r="I129" s="94" t="n">
        <v>0</v>
      </c>
      <c r="J129" s="95" t="n">
        <v>0</v>
      </c>
      <c r="K129" s="94" t="e">
        <f aca="false">VLOOKUP($A:$A,'[1]Summary Warehouse sales'!A$1:B$1048576,2,0)</f>
        <v>#N/A</v>
      </c>
      <c r="L129" s="95" t="e">
        <f aca="false">VLOOKUP($A:$A,'[1]Summary Warehouse sales'!A$1:C$1048576,3,0)</f>
        <v>#N/A</v>
      </c>
      <c r="M129" s="98" t="e">
        <f aca="false">+K129+I129</f>
        <v>#N/A</v>
      </c>
      <c r="N129" s="95" t="e">
        <f aca="false">+L129+J129</f>
        <v>#N/A</v>
      </c>
      <c r="O129" s="94" t="n">
        <v>0</v>
      </c>
      <c r="P129" s="99" t="n">
        <f aca="false">O129*17.5</f>
        <v>0</v>
      </c>
      <c r="Q129" s="100" t="e">
        <f aca="false">O129/M129</f>
        <v>#N/A</v>
      </c>
      <c r="R129" s="94" t="e">
        <f aca="false">VLOOKUP($A:$A,'[3]Summary Migrations February'!A$1:B$1048576,2,0)</f>
        <v>#N/A</v>
      </c>
      <c r="S129" s="95" t="e">
        <f aca="false">VLOOKUP($A:$A,'[3]Summary Migrations February'!A$1:C$1048576,3,0)</f>
        <v>#N/A</v>
      </c>
      <c r="T129" s="95" t="e">
        <f aca="false">S129*0.2</f>
        <v>#N/A</v>
      </c>
      <c r="U129" s="94"/>
      <c r="V129" s="95" t="e">
        <f aca="false">VLOOKUP($A:$A,[5]Summary!D$1:J$1048576,7,0)</f>
        <v>#N/A</v>
      </c>
      <c r="W129" s="95" t="e">
        <f aca="false">+C129+G129+N129+P129+T129+V129</f>
        <v>#N/A</v>
      </c>
      <c r="X129" s="95"/>
      <c r="Y129" s="95" t="e">
        <f aca="false">+X129+W129</f>
        <v>#N/A</v>
      </c>
      <c r="Z129" s="95"/>
      <c r="AA129" s="95" t="e">
        <f aca="false">+Y129</f>
        <v>#N/A</v>
      </c>
      <c r="AB129" s="101"/>
      <c r="AC129" s="95"/>
      <c r="AD129" s="95"/>
      <c r="AE129" s="102" t="e">
        <f aca="false">VLOOKUP($A:$A,'[2]SUMMARY BCEA LEAVE FEB'!B$1:C$1048576,2,0)</f>
        <v>#N/A</v>
      </c>
      <c r="AF129" s="103" t="s">
        <v>131</v>
      </c>
      <c r="AG129" s="103" t="s">
        <v>37</v>
      </c>
    </row>
    <row r="130" customFormat="false" ht="13.8" hidden="false" customHeight="false" outlineLevel="0" collapsed="false">
      <c r="A130" s="24" t="s">
        <v>35</v>
      </c>
      <c r="B130" s="94" t="n">
        <v>0</v>
      </c>
      <c r="C130" s="95" t="n">
        <v>0</v>
      </c>
      <c r="D130" s="96" t="e">
        <f aca="false">B132/M130</f>
        <v>#N/A</v>
      </c>
      <c r="E130" s="96" t="e">
        <f aca="false">B132/M130</f>
        <v>#N/A</v>
      </c>
      <c r="F130" s="94" t="n">
        <v>0</v>
      </c>
      <c r="G130" s="95" t="n">
        <v>0</v>
      </c>
      <c r="H130" s="97" t="n">
        <f aca="false">20/26*(26-AE130)</f>
        <v>20</v>
      </c>
      <c r="I130" s="94" t="n">
        <v>0</v>
      </c>
      <c r="J130" s="95" t="n">
        <v>0</v>
      </c>
      <c r="K130" s="94" t="e">
        <f aca="false">VLOOKUP($A:$A,'[1]Summary Warehouse sales'!A$1:B$1048576,2,0)</f>
        <v>#N/A</v>
      </c>
      <c r="L130" s="95" t="e">
        <f aca="false">VLOOKUP($A:$A,'[1]Summary Warehouse sales'!A$1:C$1048576,3,0)</f>
        <v>#N/A</v>
      </c>
      <c r="M130" s="98" t="e">
        <f aca="false">+K130+I130</f>
        <v>#N/A</v>
      </c>
      <c r="N130" s="95" t="e">
        <f aca="false">+L130+J130</f>
        <v>#N/A</v>
      </c>
      <c r="O130" s="94" t="n">
        <v>0</v>
      </c>
      <c r="P130" s="99" t="n">
        <f aca="false">O130*17.5</f>
        <v>0</v>
      </c>
      <c r="Q130" s="100" t="e">
        <f aca="false">O130/M130</f>
        <v>#N/A</v>
      </c>
      <c r="R130" s="94" t="e">
        <f aca="false">VLOOKUP($A:$A,'[3]Summary Migrations February'!A$1:B$1048576,2,0)</f>
        <v>#N/A</v>
      </c>
      <c r="S130" s="95" t="e">
        <f aca="false">VLOOKUP($A:$A,'[3]Summary Migrations February'!A$1:C$1048576,3,0)</f>
        <v>#N/A</v>
      </c>
      <c r="T130" s="95" t="e">
        <f aca="false">S130*0.2</f>
        <v>#N/A</v>
      </c>
      <c r="U130" s="94"/>
      <c r="V130" s="95" t="e">
        <f aca="false">VLOOKUP($A:$A,[5]Summary!D$1:J$1048576,7,0)</f>
        <v>#N/A</v>
      </c>
      <c r="W130" s="95" t="e">
        <f aca="false">+C130+G130+N130+P130+T130+V130</f>
        <v>#N/A</v>
      </c>
      <c r="X130" s="95"/>
      <c r="Y130" s="95" t="e">
        <f aca="false">+X130+W130</f>
        <v>#N/A</v>
      </c>
      <c r="Z130" s="95"/>
      <c r="AA130" s="95" t="e">
        <f aca="false">+Y130</f>
        <v>#N/A</v>
      </c>
      <c r="AB130" s="101"/>
      <c r="AC130" s="95"/>
      <c r="AD130" s="95"/>
      <c r="AE130" s="102" t="n">
        <v>0</v>
      </c>
      <c r="AF130" s="103" t="s">
        <v>132</v>
      </c>
      <c r="AG130" s="103" t="s">
        <v>37</v>
      </c>
    </row>
    <row r="131" customFormat="false" ht="13.8" hidden="false" customHeight="false" outlineLevel="0" collapsed="false">
      <c r="A131" s="24" t="s">
        <v>35</v>
      </c>
      <c r="B131" s="94" t="n">
        <v>0</v>
      </c>
      <c r="C131" s="95" t="n">
        <v>0</v>
      </c>
      <c r="D131" s="96" t="e">
        <f aca="false">B132/M131</f>
        <v>#N/A</v>
      </c>
      <c r="E131" s="96" t="e">
        <f aca="false">B132/M131</f>
        <v>#N/A</v>
      </c>
      <c r="F131" s="94" t="n">
        <v>0</v>
      </c>
      <c r="G131" s="95" t="n">
        <v>0</v>
      </c>
      <c r="H131" s="97" t="e">
        <f aca="false">20/26*(26-AE131)</f>
        <v>#N/A</v>
      </c>
      <c r="I131" s="94" t="n">
        <v>0</v>
      </c>
      <c r="J131" s="95" t="n">
        <v>0</v>
      </c>
      <c r="K131" s="94" t="e">
        <f aca="false">VLOOKUP($A:$A,'[1]Summary Warehouse sales'!A$1:B$1048576,2,0)</f>
        <v>#N/A</v>
      </c>
      <c r="L131" s="95" t="e">
        <f aca="false">VLOOKUP($A:$A,'[1]Summary Warehouse sales'!A$1:C$1048576,3,0)</f>
        <v>#N/A</v>
      </c>
      <c r="M131" s="98" t="e">
        <f aca="false">+K131+I131</f>
        <v>#N/A</v>
      </c>
      <c r="N131" s="95" t="e">
        <f aca="false">+L131+J131</f>
        <v>#N/A</v>
      </c>
      <c r="O131" s="94" t="n">
        <v>0</v>
      </c>
      <c r="P131" s="99" t="n">
        <f aca="false">O131*17.5</f>
        <v>0</v>
      </c>
      <c r="Q131" s="100" t="e">
        <f aca="false">O131/M131</f>
        <v>#N/A</v>
      </c>
      <c r="R131" s="94" t="e">
        <f aca="false">VLOOKUP($A:$A,'[3]Summary Migrations February'!A$1:B$1048576,2,0)</f>
        <v>#N/A</v>
      </c>
      <c r="S131" s="95" t="e">
        <f aca="false">VLOOKUP($A:$A,'[3]Summary Migrations February'!A$1:C$1048576,3,0)</f>
        <v>#N/A</v>
      </c>
      <c r="T131" s="95" t="e">
        <f aca="false">S131*0.2</f>
        <v>#N/A</v>
      </c>
      <c r="U131" s="94"/>
      <c r="V131" s="95" t="e">
        <f aca="false">VLOOKUP($A:$A,[5]Summary!D$1:J$1048576,7,0)</f>
        <v>#N/A</v>
      </c>
      <c r="W131" s="95" t="e">
        <f aca="false">+C131+G131+N131+P131+T131+V131</f>
        <v>#N/A</v>
      </c>
      <c r="X131" s="95"/>
      <c r="Y131" s="95" t="e">
        <f aca="false">+X131+W131</f>
        <v>#N/A</v>
      </c>
      <c r="Z131" s="95"/>
      <c r="AA131" s="95" t="e">
        <f aca="false">+Y131</f>
        <v>#N/A</v>
      </c>
      <c r="AB131" s="101"/>
      <c r="AC131" s="95"/>
      <c r="AD131" s="95" t="n">
        <v>1250</v>
      </c>
      <c r="AE131" s="102" t="e">
        <f aca="false">VLOOKUP($A:$A,'[2]SUMMARY BCEA LEAVE FEB'!B$1:C$1048576,2,0)</f>
        <v>#N/A</v>
      </c>
      <c r="AF131" s="103" t="s">
        <v>133</v>
      </c>
      <c r="AG131" s="103" t="s">
        <v>37</v>
      </c>
    </row>
    <row r="132" customFormat="false" ht="13.8" hidden="false" customHeight="false" outlineLevel="0" collapsed="false">
      <c r="A132" s="24" t="s">
        <v>35</v>
      </c>
      <c r="B132" s="94" t="n">
        <v>0</v>
      </c>
      <c r="C132" s="95" t="n">
        <v>0</v>
      </c>
      <c r="D132" s="96" t="e">
        <f aca="false">B133/M132</f>
        <v>#N/A</v>
      </c>
      <c r="E132" s="96" t="e">
        <f aca="false">B133/M132</f>
        <v>#N/A</v>
      </c>
      <c r="F132" s="94" t="n">
        <v>0</v>
      </c>
      <c r="G132" s="95" t="n">
        <v>0</v>
      </c>
      <c r="H132" s="97" t="n">
        <f aca="false">20/26*(26-AE132)</f>
        <v>20</v>
      </c>
      <c r="I132" s="94" t="n">
        <v>0</v>
      </c>
      <c r="J132" s="95" t="n">
        <v>0</v>
      </c>
      <c r="K132" s="94" t="e">
        <f aca="false">VLOOKUP($A:$A,'[1]Summary Warehouse sales'!A$1:B$1048576,2,0)</f>
        <v>#N/A</v>
      </c>
      <c r="L132" s="95" t="e">
        <f aca="false">VLOOKUP($A:$A,'[1]Summary Warehouse sales'!A$1:C$1048576,3,0)</f>
        <v>#N/A</v>
      </c>
      <c r="M132" s="98" t="e">
        <f aca="false">+K132+I132</f>
        <v>#N/A</v>
      </c>
      <c r="N132" s="95" t="e">
        <f aca="false">+L132+J132</f>
        <v>#N/A</v>
      </c>
      <c r="O132" s="94" t="n">
        <v>0</v>
      </c>
      <c r="P132" s="99" t="n">
        <f aca="false">O132*17.5</f>
        <v>0</v>
      </c>
      <c r="Q132" s="100" t="e">
        <f aca="false">O132/M132</f>
        <v>#N/A</v>
      </c>
      <c r="R132" s="94" t="e">
        <f aca="false">VLOOKUP($A:$A,'[3]Summary Migrations February'!A$1:B$1048576,2,0)</f>
        <v>#N/A</v>
      </c>
      <c r="S132" s="95" t="e">
        <f aca="false">VLOOKUP($A:$A,'[3]Summary Migrations February'!A$1:C$1048576,3,0)</f>
        <v>#N/A</v>
      </c>
      <c r="T132" s="95" t="e">
        <f aca="false">S132*0.2</f>
        <v>#N/A</v>
      </c>
      <c r="U132" s="94"/>
      <c r="V132" s="95" t="e">
        <f aca="false">VLOOKUP($A:$A,[5]Summary!D$1:J$1048576,7,0)</f>
        <v>#N/A</v>
      </c>
      <c r="W132" s="95" t="e">
        <f aca="false">+C132+G132+N132+P132+T132+V132</f>
        <v>#N/A</v>
      </c>
      <c r="X132" s="95"/>
      <c r="Y132" s="95" t="e">
        <f aca="false">+X132+W132</f>
        <v>#N/A</v>
      </c>
      <c r="Z132" s="95"/>
      <c r="AA132" s="95" t="e">
        <f aca="false">+Y132</f>
        <v>#N/A</v>
      </c>
      <c r="AB132" s="101"/>
      <c r="AC132" s="95"/>
      <c r="AD132" s="95"/>
      <c r="AE132" s="102" t="n">
        <v>0</v>
      </c>
      <c r="AF132" s="103" t="s">
        <v>134</v>
      </c>
      <c r="AG132" s="103" t="s">
        <v>37</v>
      </c>
    </row>
    <row r="133" customFormat="false" ht="13.8" hidden="false" customHeight="false" outlineLevel="0" collapsed="false">
      <c r="A133" s="24" t="s">
        <v>35</v>
      </c>
      <c r="B133" s="94" t="n">
        <v>0</v>
      </c>
      <c r="C133" s="95" t="n">
        <v>0</v>
      </c>
      <c r="D133" s="96" t="e">
        <f aca="false">B134/M133</f>
        <v>#N/A</v>
      </c>
      <c r="E133" s="96" t="e">
        <f aca="false">B134/M133</f>
        <v>#N/A</v>
      </c>
      <c r="F133" s="94" t="n">
        <v>0</v>
      </c>
      <c r="G133" s="95" t="n">
        <v>0</v>
      </c>
      <c r="H133" s="97" t="e">
        <f aca="false">20/26*(26-AE133)</f>
        <v>#N/A</v>
      </c>
      <c r="I133" s="94" t="n">
        <v>0</v>
      </c>
      <c r="J133" s="95" t="n">
        <v>0</v>
      </c>
      <c r="K133" s="94" t="e">
        <f aca="false">VLOOKUP($A:$A,'[1]Summary Warehouse sales'!A$1:B$1048576,2,0)</f>
        <v>#N/A</v>
      </c>
      <c r="L133" s="95" t="e">
        <f aca="false">VLOOKUP($A:$A,'[1]Summary Warehouse sales'!A$1:C$1048576,3,0)</f>
        <v>#N/A</v>
      </c>
      <c r="M133" s="98" t="e">
        <f aca="false">+K133+I133</f>
        <v>#N/A</v>
      </c>
      <c r="N133" s="95" t="e">
        <f aca="false">+L133+J133</f>
        <v>#N/A</v>
      </c>
      <c r="O133" s="94" t="n">
        <v>0</v>
      </c>
      <c r="P133" s="99" t="n">
        <f aca="false">O133*17.5</f>
        <v>0</v>
      </c>
      <c r="Q133" s="100" t="e">
        <f aca="false">O133/M133</f>
        <v>#N/A</v>
      </c>
      <c r="R133" s="94" t="e">
        <f aca="false">VLOOKUP($A:$A,'[3]Summary Migrations February'!A$1:B$1048576,2,0)</f>
        <v>#N/A</v>
      </c>
      <c r="S133" s="95" t="e">
        <f aca="false">VLOOKUP($A:$A,'[3]Summary Migrations February'!A$1:C$1048576,3,0)</f>
        <v>#N/A</v>
      </c>
      <c r="T133" s="95" t="e">
        <f aca="false">S133*0.2</f>
        <v>#N/A</v>
      </c>
      <c r="U133" s="94"/>
      <c r="V133" s="95" t="n">
        <v>0</v>
      </c>
      <c r="W133" s="95" t="e">
        <f aca="false">+C133+G133+N133+P133+T133+V133</f>
        <v>#N/A</v>
      </c>
      <c r="X133" s="95"/>
      <c r="Y133" s="95" t="e">
        <f aca="false">+X133+W133</f>
        <v>#N/A</v>
      </c>
      <c r="Z133" s="95"/>
      <c r="AA133" s="95" t="e">
        <f aca="false">+Y133</f>
        <v>#N/A</v>
      </c>
      <c r="AB133" s="101"/>
      <c r="AC133" s="95"/>
      <c r="AD133" s="95" t="n">
        <v>1250</v>
      </c>
      <c r="AE133" s="102" t="e">
        <f aca="false">VLOOKUP($A:$A,'[2]SUMMARY BCEA LEAVE FEB'!B$1:C$1048576,2,0)</f>
        <v>#N/A</v>
      </c>
      <c r="AF133" s="103" t="s">
        <v>135</v>
      </c>
      <c r="AG133" s="103" t="s">
        <v>37</v>
      </c>
    </row>
    <row r="134" customFormat="false" ht="13.8" hidden="false" customHeight="false" outlineLevel="0" collapsed="false">
      <c r="A134" s="24" t="s">
        <v>35</v>
      </c>
      <c r="B134" s="94" t="n">
        <v>0</v>
      </c>
      <c r="C134" s="95" t="n">
        <v>0</v>
      </c>
      <c r="D134" s="96" t="e">
        <f aca="false">B135/M134</f>
        <v>#N/A</v>
      </c>
      <c r="E134" s="96" t="e">
        <f aca="false">B135/M134</f>
        <v>#N/A</v>
      </c>
      <c r="F134" s="94" t="n">
        <v>0</v>
      </c>
      <c r="G134" s="95" t="n">
        <v>0</v>
      </c>
      <c r="H134" s="97" t="n">
        <f aca="false">20/26*(26-AE134)</f>
        <v>20</v>
      </c>
      <c r="I134" s="94" t="n">
        <v>0</v>
      </c>
      <c r="J134" s="95" t="n">
        <v>0</v>
      </c>
      <c r="K134" s="94" t="e">
        <f aca="false">VLOOKUP($A:$A,'[1]Summary Warehouse sales'!A$1:B$1048576,2,0)</f>
        <v>#N/A</v>
      </c>
      <c r="L134" s="95" t="e">
        <f aca="false">VLOOKUP($A:$A,'[1]Summary Warehouse sales'!A$1:C$1048576,3,0)</f>
        <v>#N/A</v>
      </c>
      <c r="M134" s="98" t="e">
        <f aca="false">+K134+I134</f>
        <v>#N/A</v>
      </c>
      <c r="N134" s="95" t="e">
        <f aca="false">+L134+J134</f>
        <v>#N/A</v>
      </c>
      <c r="O134" s="94" t="n">
        <v>0</v>
      </c>
      <c r="P134" s="99" t="n">
        <f aca="false">O134*17.5</f>
        <v>0</v>
      </c>
      <c r="Q134" s="100" t="e">
        <f aca="false">O134/M134</f>
        <v>#N/A</v>
      </c>
      <c r="R134" s="94" t="e">
        <f aca="false">VLOOKUP($A:$A,'[3]Summary Migrations February'!A$1:B$1048576,2,0)</f>
        <v>#N/A</v>
      </c>
      <c r="S134" s="95" t="e">
        <f aca="false">VLOOKUP($A:$A,'[3]Summary Migrations February'!A$1:C$1048576,3,0)</f>
        <v>#N/A</v>
      </c>
      <c r="T134" s="95" t="e">
        <f aca="false">S134*0.2</f>
        <v>#N/A</v>
      </c>
      <c r="U134" s="94"/>
      <c r="V134" s="95" t="e">
        <f aca="false">VLOOKUP($A:$A,[5]Summary!D$1:J$1048576,7,0)</f>
        <v>#N/A</v>
      </c>
      <c r="W134" s="95" t="e">
        <f aca="false">+C134+G134+N134+P134+T134+V134</f>
        <v>#N/A</v>
      </c>
      <c r="X134" s="95"/>
      <c r="Y134" s="95" t="e">
        <f aca="false">+X134+W134</f>
        <v>#N/A</v>
      </c>
      <c r="Z134" s="95"/>
      <c r="AA134" s="95" t="e">
        <f aca="false">+Y134</f>
        <v>#N/A</v>
      </c>
      <c r="AB134" s="101"/>
      <c r="AC134" s="95"/>
      <c r="AD134" s="95" t="n">
        <v>1500</v>
      </c>
      <c r="AE134" s="102" t="n">
        <v>0</v>
      </c>
      <c r="AF134" s="103" t="s">
        <v>136</v>
      </c>
      <c r="AG134" s="103" t="s">
        <v>106</v>
      </c>
    </row>
    <row r="135" customFormat="false" ht="13.8" hidden="false" customHeight="false" outlineLevel="0" collapsed="false">
      <c r="A135" s="24" t="s">
        <v>35</v>
      </c>
      <c r="B135" s="94" t="n">
        <v>0</v>
      </c>
      <c r="C135" s="95" t="n">
        <v>0</v>
      </c>
      <c r="D135" s="96" t="e">
        <f aca="false">B136/M135</f>
        <v>#N/A</v>
      </c>
      <c r="E135" s="96" t="e">
        <f aca="false">B136/M135</f>
        <v>#N/A</v>
      </c>
      <c r="F135" s="94" t="e">
        <f aca="false">VLOOKUP($A:$A,'[1]Summary Other sales'!A$1:B$1048576,2,0)</f>
        <v>#N/A</v>
      </c>
      <c r="G135" s="95" t="e">
        <f aca="false">VLOOKUP($A:$A,'[1]Summary Other sales'!A$1:C$1048576,3,0)</f>
        <v>#N/A</v>
      </c>
      <c r="H135" s="97" t="n">
        <f aca="false">20/26*(26-AE135)</f>
        <v>20</v>
      </c>
      <c r="I135" s="94" t="e">
        <f aca="false">VLOOKUP($A:$A,'[1]Summary Contract Line Comm'!A$1:B$1048576,2,0)</f>
        <v>#N/A</v>
      </c>
      <c r="J135" s="95" t="e">
        <f aca="false">VLOOKUP($A:$A,'[1]Summary Contract Line Comm'!A$1:C$1048576,3,0)</f>
        <v>#N/A</v>
      </c>
      <c r="K135" s="94" t="e">
        <f aca="false">VLOOKUP($A:$A,'[1]Summary Warehouse sales'!A$1:B$1048576,2,0)</f>
        <v>#N/A</v>
      </c>
      <c r="L135" s="95" t="e">
        <f aca="false">VLOOKUP($A:$A,'[1]Summary Warehouse sales'!A$1:C$1048576,3,0)</f>
        <v>#N/A</v>
      </c>
      <c r="M135" s="98" t="e">
        <f aca="false">+K135+I135</f>
        <v>#N/A</v>
      </c>
      <c r="N135" s="95" t="e">
        <f aca="false">+L135+J135</f>
        <v>#N/A</v>
      </c>
      <c r="O135" s="94" t="n">
        <v>0</v>
      </c>
      <c r="P135" s="99" t="n">
        <f aca="false">O135*20</f>
        <v>0</v>
      </c>
      <c r="Q135" s="100" t="e">
        <f aca="false">O135/M135</f>
        <v>#N/A</v>
      </c>
      <c r="R135" s="94" t="n">
        <v>0</v>
      </c>
      <c r="S135" s="95" t="n">
        <v>0</v>
      </c>
      <c r="T135" s="95" t="n">
        <f aca="false">S135*0.2</f>
        <v>0</v>
      </c>
      <c r="U135" s="94"/>
      <c r="V135" s="95" t="e">
        <f aca="false">VLOOKUP($A:$A,[5]Summary!D$1:J$1048576,7,0)</f>
        <v>#N/A</v>
      </c>
      <c r="W135" s="95" t="e">
        <f aca="false">+C135+G135+N135+P135+T135+V135</f>
        <v>#N/A</v>
      </c>
      <c r="X135" s="95"/>
      <c r="Y135" s="95" t="e">
        <f aca="false">+X135+W135</f>
        <v>#N/A</v>
      </c>
      <c r="Z135" s="95"/>
      <c r="AA135" s="95" t="e">
        <f aca="false">+Y135</f>
        <v>#N/A</v>
      </c>
      <c r="AB135" s="101"/>
      <c r="AC135" s="95"/>
      <c r="AD135" s="95"/>
      <c r="AE135" s="102" t="n">
        <v>0</v>
      </c>
      <c r="AF135" s="103" t="s">
        <v>137</v>
      </c>
      <c r="AG135" s="103" t="s">
        <v>37</v>
      </c>
    </row>
    <row r="136" customFormat="false" ht="13.8" hidden="false" customHeight="false" outlineLevel="0" collapsed="false">
      <c r="A136" s="24" t="s">
        <v>35</v>
      </c>
      <c r="B136" s="94" t="n">
        <v>0</v>
      </c>
      <c r="C136" s="95" t="n">
        <v>0</v>
      </c>
      <c r="D136" s="96" t="e">
        <f aca="false">B137/M136</f>
        <v>#N/A</v>
      </c>
      <c r="E136" s="96" t="e">
        <f aca="false">B137/M136</f>
        <v>#N/A</v>
      </c>
      <c r="F136" s="94" t="n">
        <v>0</v>
      </c>
      <c r="G136" s="95" t="n">
        <v>0</v>
      </c>
      <c r="H136" s="97" t="n">
        <f aca="false">20/26*(26-AE136)</f>
        <v>20</v>
      </c>
      <c r="I136" s="94" t="n">
        <v>0</v>
      </c>
      <c r="J136" s="95" t="n">
        <v>0</v>
      </c>
      <c r="K136" s="94" t="e">
        <f aca="false">VLOOKUP($A:$A,'[1]Summary Warehouse sales'!A$1:B$1048576,2,0)</f>
        <v>#N/A</v>
      </c>
      <c r="L136" s="95" t="e">
        <f aca="false">VLOOKUP($A:$A,'[1]Summary Warehouse sales'!A$1:C$1048576,3,0)</f>
        <v>#N/A</v>
      </c>
      <c r="M136" s="98" t="e">
        <f aca="false">+K136+I136</f>
        <v>#N/A</v>
      </c>
      <c r="N136" s="95" t="e">
        <f aca="false">+L136+J136</f>
        <v>#N/A</v>
      </c>
      <c r="O136" s="94" t="n">
        <v>0</v>
      </c>
      <c r="P136" s="99" t="n">
        <f aca="false">O136*17.5</f>
        <v>0</v>
      </c>
      <c r="Q136" s="100" t="e">
        <f aca="false">O136/M136</f>
        <v>#N/A</v>
      </c>
      <c r="R136" s="94" t="e">
        <f aca="false">VLOOKUP($A:$A,'[3]Summary Migrations February'!A$1:B$1048576,2,0)</f>
        <v>#N/A</v>
      </c>
      <c r="S136" s="95" t="e">
        <f aca="false">VLOOKUP($A:$A,'[3]Summary Migrations February'!A$1:C$1048576,3,0)</f>
        <v>#N/A</v>
      </c>
      <c r="T136" s="95" t="e">
        <f aca="false">S136*0.2</f>
        <v>#N/A</v>
      </c>
      <c r="U136" s="94" t="e">
        <f aca="false">VLOOKUP($A:$A,[5]Summary!D$1:K$1048576,8,0)</f>
        <v>#N/A</v>
      </c>
      <c r="V136" s="95" t="e">
        <f aca="false">VLOOKUP($A:$A,[5]Summary!D$1:J$1048576,7,0)</f>
        <v>#N/A</v>
      </c>
      <c r="W136" s="95" t="e">
        <f aca="false">+C136+G136+N136+P136+T136+V136</f>
        <v>#N/A</v>
      </c>
      <c r="X136" s="95"/>
      <c r="Y136" s="95" t="e">
        <f aca="false">+X136+W136</f>
        <v>#N/A</v>
      </c>
      <c r="Z136" s="95"/>
      <c r="AA136" s="95" t="e">
        <f aca="false">+Y136</f>
        <v>#N/A</v>
      </c>
      <c r="AB136" s="101"/>
      <c r="AC136" s="95"/>
      <c r="AD136" s="95" t="n">
        <v>2000</v>
      </c>
      <c r="AE136" s="102" t="n">
        <v>0</v>
      </c>
      <c r="AF136" s="103" t="s">
        <v>101</v>
      </c>
      <c r="AG136" s="103" t="s">
        <v>37</v>
      </c>
    </row>
    <row r="137" customFormat="false" ht="13.8" hidden="false" customHeight="false" outlineLevel="0" collapsed="false">
      <c r="A137" s="24" t="s">
        <v>35</v>
      </c>
      <c r="B137" s="94" t="n">
        <v>0</v>
      </c>
      <c r="C137" s="95" t="n">
        <v>0</v>
      </c>
      <c r="D137" s="96" t="e">
        <f aca="false">B138/M137</f>
        <v>#N/A</v>
      </c>
      <c r="E137" s="96" t="e">
        <f aca="false">B138/M137</f>
        <v>#N/A</v>
      </c>
      <c r="F137" s="94" t="e">
        <f aca="false">VLOOKUP($A:$A,'[1]Summary Other sales'!A$1:B$1048576,2,0)</f>
        <v>#N/A</v>
      </c>
      <c r="G137" s="95" t="e">
        <f aca="false">VLOOKUP($A:$A,'[1]Summary Other sales'!A$1:C$1048576,3,0)</f>
        <v>#N/A</v>
      </c>
      <c r="H137" s="97" t="n">
        <f aca="false">20/26*(26-AE137)</f>
        <v>20</v>
      </c>
      <c r="I137" s="94" t="e">
        <f aca="false">VLOOKUP($A:$A,'[1]Summary Contract Line Comm'!A$1:B$1048576,2,0)</f>
        <v>#N/A</v>
      </c>
      <c r="J137" s="95" t="e">
        <f aca="false">VLOOKUP($A:$A,'[1]Summary Contract Line Comm'!A$1:C$1048576,3,0)</f>
        <v>#N/A</v>
      </c>
      <c r="K137" s="94" t="e">
        <f aca="false">VLOOKUP($A:$A,'[1]Summary Warehouse sales'!A$1:B$1048576,2,0)</f>
        <v>#N/A</v>
      </c>
      <c r="L137" s="95" t="e">
        <f aca="false">VLOOKUP($A:$A,'[1]Summary Warehouse sales'!A$1:C$1048576,3,0)</f>
        <v>#N/A</v>
      </c>
      <c r="M137" s="98" t="e">
        <f aca="false">+K137+I137</f>
        <v>#N/A</v>
      </c>
      <c r="N137" s="95" t="e">
        <f aca="false">+L137+J137</f>
        <v>#N/A</v>
      </c>
      <c r="O137" s="94" t="n">
        <v>0</v>
      </c>
      <c r="P137" s="99" t="n">
        <f aca="false">O137*20</f>
        <v>0</v>
      </c>
      <c r="Q137" s="100" t="e">
        <f aca="false">O137/M137</f>
        <v>#N/A</v>
      </c>
      <c r="R137" s="94" t="e">
        <f aca="false">VLOOKUP($A:$A,'[3]Summary Migrations February'!A$1:B$1048576,2,0)</f>
        <v>#N/A</v>
      </c>
      <c r="S137" s="95" t="e">
        <f aca="false">VLOOKUP($A:$A,'[3]Summary Migrations February'!A$1:C$1048576,3,0)</f>
        <v>#N/A</v>
      </c>
      <c r="T137" s="95" t="e">
        <f aca="false">S137*0.2</f>
        <v>#N/A</v>
      </c>
      <c r="U137" s="94"/>
      <c r="V137" s="95" t="e">
        <f aca="false">VLOOKUP($A:$A,[5]Summary!D$1:J$1048576,7,0)</f>
        <v>#N/A</v>
      </c>
      <c r="W137" s="95" t="e">
        <f aca="false">+C137+G137+N137+P137+T137+V137</f>
        <v>#N/A</v>
      </c>
      <c r="X137" s="95"/>
      <c r="Y137" s="95" t="e">
        <f aca="false">+X137+W137</f>
        <v>#N/A</v>
      </c>
      <c r="Z137" s="95"/>
      <c r="AA137" s="95" t="e">
        <f aca="false">+Y137</f>
        <v>#N/A</v>
      </c>
      <c r="AB137" s="101" t="e">
        <f aca="false">+M137</f>
        <v>#N/A</v>
      </c>
      <c r="AC137" s="95" t="n">
        <v>1320</v>
      </c>
      <c r="AD137" s="95"/>
      <c r="AE137" s="102" t="n">
        <v>0</v>
      </c>
      <c r="AF137" s="103" t="s">
        <v>122</v>
      </c>
      <c r="AG137" s="103" t="s">
        <v>37</v>
      </c>
    </row>
    <row r="138" customFormat="false" ht="13.8" hidden="false" customHeight="false" outlineLevel="0" collapsed="false">
      <c r="A138" s="24" t="s">
        <v>35</v>
      </c>
      <c r="B138" s="94" t="n">
        <v>0</v>
      </c>
      <c r="C138" s="95" t="n">
        <v>0</v>
      </c>
      <c r="D138" s="96" t="e">
        <f aca="false">B139/M138</f>
        <v>#N/A</v>
      </c>
      <c r="E138" s="96" t="e">
        <f aca="false">B139/M138</f>
        <v>#N/A</v>
      </c>
      <c r="F138" s="94" t="e">
        <f aca="false">VLOOKUP($A:$A,'[1]Summary Other sales'!A$1:B$1048576,2,0)</f>
        <v>#N/A</v>
      </c>
      <c r="G138" s="95" t="e">
        <f aca="false">VLOOKUP($A:$A,'[1]Summary Other sales'!A$1:C$1048576,3,0)</f>
        <v>#N/A</v>
      </c>
      <c r="H138" s="97" t="n">
        <f aca="false">20/26*(26-AE138)</f>
        <v>20</v>
      </c>
      <c r="I138" s="94" t="e">
        <f aca="false">VLOOKUP($A:$A,'[1]Summary Contract Line Comm'!A$1:B$1048576,2,0)</f>
        <v>#N/A</v>
      </c>
      <c r="J138" s="95" t="e">
        <f aca="false">VLOOKUP($A:$A,'[1]Summary Contract Line Comm'!A$1:C$1048576,3,0)</f>
        <v>#N/A</v>
      </c>
      <c r="K138" s="94" t="e">
        <f aca="false">VLOOKUP($A:$A,'[1]Summary Warehouse sales'!A$1:B$1048576,2,0)</f>
        <v>#N/A</v>
      </c>
      <c r="L138" s="95" t="e">
        <f aca="false">VLOOKUP($A:$A,'[1]Summary Warehouse sales'!A$1:C$1048576,3,0)</f>
        <v>#N/A</v>
      </c>
      <c r="M138" s="98" t="e">
        <f aca="false">+K138+I138</f>
        <v>#N/A</v>
      </c>
      <c r="N138" s="95" t="e">
        <f aca="false">+L138+J138</f>
        <v>#N/A</v>
      </c>
      <c r="O138" s="94" t="n">
        <v>0</v>
      </c>
      <c r="P138" s="99" t="n">
        <f aca="false">O138*20</f>
        <v>0</v>
      </c>
      <c r="Q138" s="100" t="e">
        <f aca="false">O138/M138</f>
        <v>#N/A</v>
      </c>
      <c r="R138" s="94" t="e">
        <f aca="false">VLOOKUP($A:$A,'[3]Summary Migrations February'!A$1:B$1048576,2,0)</f>
        <v>#N/A</v>
      </c>
      <c r="S138" s="95" t="e">
        <f aca="false">VLOOKUP($A:$A,'[3]Summary Migrations February'!A$1:C$1048576,3,0)</f>
        <v>#N/A</v>
      </c>
      <c r="T138" s="95" t="e">
        <f aca="false">S138*0.2</f>
        <v>#N/A</v>
      </c>
      <c r="U138" s="94"/>
      <c r="V138" s="95" t="e">
        <f aca="false">VLOOKUP($A:$A,[5]Summary!D$1:J$1048576,7,0)</f>
        <v>#N/A</v>
      </c>
      <c r="W138" s="95" t="e">
        <f aca="false">+C138+G138+N138+P138+T138+V138</f>
        <v>#N/A</v>
      </c>
      <c r="X138" s="95"/>
      <c r="Y138" s="95" t="e">
        <f aca="false">+X138+W138</f>
        <v>#N/A</v>
      </c>
      <c r="Z138" s="95"/>
      <c r="AA138" s="95" t="e">
        <f aca="false">+Y138</f>
        <v>#N/A</v>
      </c>
      <c r="AB138" s="101" t="e">
        <f aca="false">+M138</f>
        <v>#N/A</v>
      </c>
      <c r="AC138" s="95" t="n">
        <f aca="false">5400/2</f>
        <v>2700</v>
      </c>
      <c r="AD138" s="95"/>
      <c r="AE138" s="102" t="n">
        <v>0</v>
      </c>
      <c r="AF138" s="103" t="s">
        <v>138</v>
      </c>
      <c r="AG138" s="103" t="s">
        <v>37</v>
      </c>
    </row>
    <row r="139" customFormat="false" ht="13.8" hidden="false" customHeight="false" outlineLevel="0" collapsed="false">
      <c r="A139" s="24" t="s">
        <v>35</v>
      </c>
      <c r="B139" s="94" t="n">
        <v>0</v>
      </c>
      <c r="C139" s="95" t="n">
        <v>0</v>
      </c>
      <c r="D139" s="96" t="e">
        <f aca="false">B140/M139</f>
        <v>#N/A</v>
      </c>
      <c r="E139" s="96" t="e">
        <f aca="false">B140/M139</f>
        <v>#N/A</v>
      </c>
      <c r="F139" s="94" t="n">
        <v>0</v>
      </c>
      <c r="G139" s="95" t="n">
        <v>0</v>
      </c>
      <c r="H139" s="97" t="n">
        <f aca="false">20/26*(26-AE139)</f>
        <v>20</v>
      </c>
      <c r="I139" s="94" t="e">
        <f aca="false">VLOOKUP($A:$A,'[1]Summary Contract Line Comm'!A$1:B$1048576,2,0)</f>
        <v>#N/A</v>
      </c>
      <c r="J139" s="95" t="e">
        <f aca="false">VLOOKUP($A:$A,'[1]Summary Contract Line Comm'!A$1:C$1048576,3,0)</f>
        <v>#N/A</v>
      </c>
      <c r="K139" s="94" t="e">
        <f aca="false">VLOOKUP($A:$A,'[1]Summary Warehouse sales'!A$1:B$1048576,2,0)</f>
        <v>#N/A</v>
      </c>
      <c r="L139" s="95" t="e">
        <f aca="false">VLOOKUP($A:$A,'[1]Summary Warehouse sales'!A$1:C$1048576,3,0)</f>
        <v>#N/A</v>
      </c>
      <c r="M139" s="98" t="e">
        <f aca="false">+K139+I139</f>
        <v>#N/A</v>
      </c>
      <c r="N139" s="95" t="e">
        <f aca="false">+L139+J139</f>
        <v>#N/A</v>
      </c>
      <c r="O139" s="94" t="n">
        <v>0</v>
      </c>
      <c r="P139" s="99" t="n">
        <f aca="false">O139*17.5</f>
        <v>0</v>
      </c>
      <c r="Q139" s="100" t="e">
        <f aca="false">O139/M139</f>
        <v>#N/A</v>
      </c>
      <c r="R139" s="94" t="e">
        <f aca="false">VLOOKUP($A:$A,'[3]Summary Migrations February'!A$1:B$1048576,2,0)</f>
        <v>#N/A</v>
      </c>
      <c r="S139" s="95" t="e">
        <f aca="false">VLOOKUP($A:$A,'[3]Summary Migrations February'!A$1:C$1048576,3,0)</f>
        <v>#N/A</v>
      </c>
      <c r="T139" s="95" t="e">
        <f aca="false">S139*0.2</f>
        <v>#N/A</v>
      </c>
      <c r="U139" s="94"/>
      <c r="V139" s="95" t="e">
        <f aca="false">VLOOKUP($A:$A,[5]Summary!D$1:J$1048576,7,0)</f>
        <v>#N/A</v>
      </c>
      <c r="W139" s="95" t="e">
        <f aca="false">+C139+G139+N139+P139+T139+V139</f>
        <v>#N/A</v>
      </c>
      <c r="X139" s="95"/>
      <c r="Y139" s="95" t="e">
        <f aca="false">+X139+W139</f>
        <v>#N/A</v>
      </c>
      <c r="Z139" s="95"/>
      <c r="AA139" s="95" t="e">
        <f aca="false">+Y139</f>
        <v>#N/A</v>
      </c>
      <c r="AB139" s="101" t="e">
        <f aca="false">+M139</f>
        <v>#N/A</v>
      </c>
      <c r="AC139" s="95" t="n">
        <v>1320</v>
      </c>
      <c r="AD139" s="95" t="n">
        <v>2500</v>
      </c>
      <c r="AE139" s="102" t="n">
        <v>0</v>
      </c>
      <c r="AF139" s="103" t="s">
        <v>75</v>
      </c>
      <c r="AG139" s="103" t="s">
        <v>37</v>
      </c>
    </row>
    <row r="140" customFormat="false" ht="13.8" hidden="false" customHeight="false" outlineLevel="0" collapsed="false">
      <c r="A140" s="24" t="s">
        <v>35</v>
      </c>
      <c r="B140" s="121" t="e">
        <f aca="false">VLOOKUP($A:$A,'[1]Summary Accessory Sales'!$A$1:$B$1048576,2,0)</f>
        <v>#N/A</v>
      </c>
      <c r="C140" s="122" t="e">
        <f aca="false">VLOOKUP($A:$A,'[1]Summary Accessory Sales'!A$1:C$1048576,3,0)</f>
        <v>#N/A</v>
      </c>
      <c r="D140" s="123" t="e">
        <f aca="false">B140/M140</f>
        <v>#N/A</v>
      </c>
      <c r="E140" s="123" t="e">
        <f aca="false">B140/M140</f>
        <v>#N/A</v>
      </c>
      <c r="F140" s="121" t="e">
        <f aca="false">VLOOKUP($A:$A,'[1]Summary Other sales'!A$1:B$1048576,2,0)</f>
        <v>#N/A</v>
      </c>
      <c r="G140" s="122" t="e">
        <f aca="false">VLOOKUP($A:$A,'[1]Summary Other sales'!A$1:C$1048576,3,0)</f>
        <v>#N/A</v>
      </c>
      <c r="H140" s="124" t="n">
        <f aca="false">20/26*(26-AE140)</f>
        <v>20</v>
      </c>
      <c r="I140" s="121" t="e">
        <f aca="false">VLOOKUP($A:$A,'[1]Summary Contract Line Comm'!A$1:B$1048576,2,0)</f>
        <v>#N/A</v>
      </c>
      <c r="J140" s="122" t="e">
        <f aca="false">VLOOKUP($A:$A,'[1]Summary Contract Line Comm'!A$1:C$1048576,3,0)</f>
        <v>#N/A</v>
      </c>
      <c r="K140" s="121" t="n">
        <v>0</v>
      </c>
      <c r="L140" s="122" t="n">
        <v>0</v>
      </c>
      <c r="M140" s="125" t="e">
        <f aca="false">+K140+I140</f>
        <v>#N/A</v>
      </c>
      <c r="N140" s="122" t="e">
        <f aca="false">+L140+J140</f>
        <v>#N/A</v>
      </c>
      <c r="O140" s="121" t="e">
        <f aca="false">VLOOKUP($A:$A,[4]Summary!A$1:B$1048576,2,0)</f>
        <v>#N/A</v>
      </c>
      <c r="P140" s="126" t="e">
        <f aca="false">O140*17.5</f>
        <v>#N/A</v>
      </c>
      <c r="Q140" s="127" t="e">
        <f aca="false">O140/M140</f>
        <v>#N/A</v>
      </c>
      <c r="R140" s="121" t="e">
        <f aca="false">VLOOKUP($A:$A,'[3]Summary Migrations February'!A$1:B$1048576,2,0)</f>
        <v>#N/A</v>
      </c>
      <c r="S140" s="122" t="e">
        <f aca="false">VLOOKUP($A:$A,'[3]Summary Migrations February'!A$1:C$1048576,3,0)</f>
        <v>#N/A</v>
      </c>
      <c r="T140" s="122" t="e">
        <f aca="false">S140*0.2</f>
        <v>#N/A</v>
      </c>
      <c r="U140" s="121"/>
      <c r="V140" s="122" t="n">
        <v>0</v>
      </c>
      <c r="W140" s="122" t="e">
        <f aca="false">+C140+G140+N140+P140+T140+V140</f>
        <v>#N/A</v>
      </c>
      <c r="X140" s="128"/>
      <c r="Y140" s="128" t="e">
        <f aca="false">+X140+W140</f>
        <v>#N/A</v>
      </c>
      <c r="Z140" s="128"/>
      <c r="AA140" s="128" t="e">
        <f aca="false">+Z140+Y140</f>
        <v>#N/A</v>
      </c>
      <c r="AB140" s="129"/>
      <c r="AC140" s="122"/>
      <c r="AD140" s="122"/>
      <c r="AE140" s="130" t="n">
        <v>0</v>
      </c>
      <c r="AF140" s="131" t="s">
        <v>124</v>
      </c>
      <c r="AG140" s="131" t="s">
        <v>139</v>
      </c>
    </row>
    <row r="141" customFormat="false" ht="13.8" hidden="false" customHeight="false" outlineLevel="0" collapsed="false">
      <c r="A141" s="24" t="s">
        <v>35</v>
      </c>
      <c r="B141" s="121" t="e">
        <f aca="false">VLOOKUP($A:$A,'[1]Summary Accessory Sales'!$A$1:$B$1048576,2,0)</f>
        <v>#N/A</v>
      </c>
      <c r="C141" s="122" t="e">
        <f aca="false">VLOOKUP($A:$A,'[1]Summary Accessory Sales'!A$1:C$1048576,3,0)</f>
        <v>#N/A</v>
      </c>
      <c r="D141" s="132" t="e">
        <f aca="false">B141/M141</f>
        <v>#N/A</v>
      </c>
      <c r="E141" s="132" t="e">
        <f aca="false">B141/M141</f>
        <v>#N/A</v>
      </c>
      <c r="F141" s="121" t="e">
        <f aca="false">VLOOKUP($A:$A,'[1]Summary Other sales'!A$1:B$1048576,2,0)</f>
        <v>#N/A</v>
      </c>
      <c r="G141" s="122" t="e">
        <f aca="false">VLOOKUP($A:$A,'[1]Summary Other sales'!A$1:C$1048576,3,0)</f>
        <v>#N/A</v>
      </c>
      <c r="H141" s="133" t="e">
        <f aca="false">20/26*(26-AE141)</f>
        <v>#N/A</v>
      </c>
      <c r="I141" s="121" t="e">
        <f aca="false">VLOOKUP($A:$A,'[1]Summary Contract Line Comm'!A$1:B$1048576,2,0)</f>
        <v>#N/A</v>
      </c>
      <c r="J141" s="122" t="e">
        <f aca="false">VLOOKUP($A:$A,'[1]Summary Contract Line Comm'!A$1:C$1048576,3,0)</f>
        <v>#N/A</v>
      </c>
      <c r="K141" s="121" t="n">
        <v>0</v>
      </c>
      <c r="L141" s="122" t="n">
        <v>0</v>
      </c>
      <c r="M141" s="134" t="e">
        <f aca="false">+K141+I141</f>
        <v>#N/A</v>
      </c>
      <c r="N141" s="128" t="e">
        <f aca="false">+L141+J141</f>
        <v>#N/A</v>
      </c>
      <c r="O141" s="121" t="n">
        <v>0</v>
      </c>
      <c r="P141" s="126" t="n">
        <f aca="false">O141*17.5</f>
        <v>0</v>
      </c>
      <c r="Q141" s="127" t="e">
        <f aca="false">O141/M141</f>
        <v>#N/A</v>
      </c>
      <c r="R141" s="121" t="e">
        <f aca="false">VLOOKUP($A:$A,'[3]Summary Migrations February'!A$1:B$1048576,2,0)</f>
        <v>#N/A</v>
      </c>
      <c r="S141" s="122" t="e">
        <f aca="false">VLOOKUP($A:$A,'[3]Summary Migrations February'!A$1:C$1048576,3,0)</f>
        <v>#N/A</v>
      </c>
      <c r="T141" s="122" t="e">
        <f aca="false">S141*0.2</f>
        <v>#N/A</v>
      </c>
      <c r="U141" s="121"/>
      <c r="V141" s="122" t="n">
        <v>0</v>
      </c>
      <c r="W141" s="122" t="e">
        <f aca="false">+C141+G141+N141+P141+T141+V141</f>
        <v>#N/A</v>
      </c>
      <c r="X141" s="128"/>
      <c r="Y141" s="122" t="e">
        <f aca="false">+X141+W141</f>
        <v>#N/A</v>
      </c>
      <c r="Z141" s="128"/>
      <c r="AA141" s="128" t="e">
        <f aca="false">+Z141+Y141</f>
        <v>#N/A</v>
      </c>
      <c r="AB141" s="129"/>
      <c r="AC141" s="122"/>
      <c r="AD141" s="122"/>
      <c r="AE141" s="130" t="e">
        <f aca="false">VLOOKUP($A:$A,'[2]SUMMARY BCEA LEAVE FEB'!B$1:C$1048576,2,0)</f>
        <v>#N/A</v>
      </c>
      <c r="AF141" s="131" t="s">
        <v>140</v>
      </c>
      <c r="AG141" s="135"/>
    </row>
    <row r="142" customFormat="false" ht="13.8" hidden="false" customHeight="false" outlineLevel="0" collapsed="false">
      <c r="A142" s="24" t="s">
        <v>35</v>
      </c>
      <c r="B142" s="136" t="e">
        <f aca="false">VLOOKUP($A:$A,'[1]Summary Accessory Sales'!$A$1:$B$1048576,2,0)</f>
        <v>#N/A</v>
      </c>
      <c r="C142" s="137" t="e">
        <f aca="false">VLOOKUP($A:$A,'[1]Summary Accessory Sales'!A$1:C$1048576,3,0)</f>
        <v>#N/A</v>
      </c>
      <c r="D142" s="138" t="e">
        <f aca="false">B142/M142</f>
        <v>#N/A</v>
      </c>
      <c r="E142" s="138" t="e">
        <f aca="false">B142/M142</f>
        <v>#N/A</v>
      </c>
      <c r="F142" s="136" t="e">
        <f aca="false">VLOOKUP($A:$A,'[1]Summary Other sales'!A$1:B$1048576,2,0)</f>
        <v>#N/A</v>
      </c>
      <c r="G142" s="137" t="e">
        <f aca="false">VLOOKUP($A:$A,'[1]Summary Other sales'!A$1:C$1048576,3,0)</f>
        <v>#N/A</v>
      </c>
      <c r="H142" s="139" t="n">
        <f aca="false">20/26*(26-AE142)</f>
        <v>20</v>
      </c>
      <c r="I142" s="136" t="e">
        <f aca="false">VLOOKUP($A:$A,'[1]Summary Contract Line Comm'!A$1:B$1048576,2,0)</f>
        <v>#N/A</v>
      </c>
      <c r="J142" s="137" t="e">
        <f aca="false">VLOOKUP($A:$A,'[1]Summary Contract Line Comm'!A$1:C$1048576,3,0)</f>
        <v>#N/A</v>
      </c>
      <c r="K142" s="136" t="n">
        <v>0</v>
      </c>
      <c r="L142" s="137" t="n">
        <v>0</v>
      </c>
      <c r="M142" s="140" t="e">
        <f aca="false">+K142+I142</f>
        <v>#N/A</v>
      </c>
      <c r="N142" s="137" t="e">
        <f aca="false">+L142+J142</f>
        <v>#N/A</v>
      </c>
      <c r="O142" s="136" t="e">
        <f aca="false">VLOOKUP($A:$A,[4]Summary!A$1:B$1048576,2,0)</f>
        <v>#N/A</v>
      </c>
      <c r="P142" s="141" t="e">
        <f aca="false">O142*17.5</f>
        <v>#N/A</v>
      </c>
      <c r="Q142" s="142" t="e">
        <f aca="false">O142/M142</f>
        <v>#N/A</v>
      </c>
      <c r="R142" s="136" t="e">
        <f aca="false">VLOOKUP($A:$A,'[3]Summary Migrations February'!A$1:B$1048576,2,0)</f>
        <v>#N/A</v>
      </c>
      <c r="S142" s="137" t="e">
        <f aca="false">VLOOKUP($A:$A,'[3]Summary Migrations February'!A$1:C$1048576,3,0)</f>
        <v>#N/A</v>
      </c>
      <c r="T142" s="137" t="e">
        <f aca="false">S142*0.2</f>
        <v>#N/A</v>
      </c>
      <c r="U142" s="136"/>
      <c r="V142" s="137" t="e">
        <f aca="false">VLOOKUP($A:$A,[5]Summary!D$1:J$1048576,7,0)</f>
        <v>#N/A</v>
      </c>
      <c r="W142" s="137" t="e">
        <f aca="false">+C142+G142+N142+P142+T142+V142</f>
        <v>#N/A</v>
      </c>
      <c r="X142" s="143"/>
      <c r="Y142" s="144" t="e">
        <f aca="false">+X142+W142</f>
        <v>#N/A</v>
      </c>
      <c r="Z142" s="145"/>
      <c r="AA142" s="145" t="e">
        <f aca="false">+Z142+Y142</f>
        <v>#N/A</v>
      </c>
      <c r="AB142" s="146"/>
      <c r="AC142" s="137"/>
      <c r="AD142" s="137"/>
      <c r="AE142" s="34" t="n">
        <v>0</v>
      </c>
      <c r="AF142" s="147" t="s">
        <v>91</v>
      </c>
      <c r="AG142" s="147" t="s">
        <v>139</v>
      </c>
    </row>
    <row r="143" customFormat="false" ht="13.8" hidden="false" customHeight="false" outlineLevel="0" collapsed="false">
      <c r="A143" s="24" t="s">
        <v>35</v>
      </c>
      <c r="B143" s="64" t="e">
        <f aca="false">VLOOKUP($A:$A,'[1]Summary Accessory Sales'!$A$1:$B$1048576,2,0)</f>
        <v>#N/A</v>
      </c>
      <c r="C143" s="65" t="e">
        <f aca="false">VLOOKUP($A:$A,'[1]Summary Accessory Sales'!A$1:C$1048576,3,0)</f>
        <v>#N/A</v>
      </c>
      <c r="D143" s="148" t="e">
        <f aca="false">B143/M143</f>
        <v>#N/A</v>
      </c>
      <c r="E143" s="148" t="e">
        <f aca="false">B143/M143</f>
        <v>#N/A</v>
      </c>
      <c r="F143" s="64" t="e">
        <f aca="false">VLOOKUP($A:$A,'[1]Summary Other sales'!A$1:B$1048576,2,0)</f>
        <v>#N/A</v>
      </c>
      <c r="G143" s="65" t="e">
        <f aca="false">VLOOKUP($A:$A,'[1]Summary Other sales'!A$1:C$1048576,3,0)</f>
        <v>#N/A</v>
      </c>
      <c r="H143" s="149" t="n">
        <f aca="false">20/26*(26-AE143)</f>
        <v>20</v>
      </c>
      <c r="I143" s="64" t="e">
        <f aca="false">VLOOKUP($A:$A,'[1]Summary Contract Line Comm'!A$1:B$1048576,2,0)</f>
        <v>#N/A</v>
      </c>
      <c r="J143" s="65" t="e">
        <f aca="false">VLOOKUP($A:$A,'[1]Summary Contract Line Comm'!A$1:C$1048576,3,0)</f>
        <v>#N/A</v>
      </c>
      <c r="K143" s="64" t="n">
        <v>0</v>
      </c>
      <c r="L143" s="65" t="n">
        <v>0</v>
      </c>
      <c r="M143" s="150" t="e">
        <f aca="false">+K143+I143</f>
        <v>#N/A</v>
      </c>
      <c r="N143" s="151" t="e">
        <f aca="false">+L143+J143</f>
        <v>#N/A</v>
      </c>
      <c r="O143" s="64" t="e">
        <f aca="false">VLOOKUP($A:$A,[4]Summary!A$1:B$1048576,2,0)</f>
        <v>#N/A</v>
      </c>
      <c r="P143" s="66" t="e">
        <f aca="false">O143*17.5</f>
        <v>#N/A</v>
      </c>
      <c r="Q143" s="152" t="e">
        <f aca="false">O143/M143</f>
        <v>#N/A</v>
      </c>
      <c r="R143" s="64" t="e">
        <f aca="false">VLOOKUP($A:$A,'[3]Summary Migrations February'!A$1:B$1048576,2,0)</f>
        <v>#N/A</v>
      </c>
      <c r="S143" s="65" t="e">
        <f aca="false">VLOOKUP($A:$A,'[3]Summary Migrations February'!A$1:C$1048576,3,0)</f>
        <v>#N/A</v>
      </c>
      <c r="T143" s="65" t="e">
        <f aca="false">S143*0.2</f>
        <v>#N/A</v>
      </c>
      <c r="U143" s="64"/>
      <c r="V143" s="65" t="n">
        <v>0</v>
      </c>
      <c r="W143" s="65" t="e">
        <f aca="false">+C143+G143+N143+P143+T143+V143</f>
        <v>#N/A</v>
      </c>
      <c r="X143" s="151"/>
      <c r="Y143" s="65" t="e">
        <f aca="false">+X143+W143</f>
        <v>#N/A</v>
      </c>
      <c r="Z143" s="151"/>
      <c r="AA143" s="151" t="e">
        <f aca="false">+Z143+Y143</f>
        <v>#N/A</v>
      </c>
      <c r="AB143" s="153"/>
      <c r="AC143" s="65"/>
      <c r="AD143" s="65"/>
      <c r="AE143" s="154" t="n">
        <v>0</v>
      </c>
      <c r="AF143" s="155" t="s">
        <v>141</v>
      </c>
      <c r="AG143" s="156"/>
      <c r="AH143" s="42"/>
      <c r="AI143" s="157"/>
    </row>
    <row r="144" customFormat="false" ht="13.8" hidden="false" customHeight="false" outlineLevel="0" collapsed="false">
      <c r="A144" s="24" t="s">
        <v>35</v>
      </c>
      <c r="B144" s="64" t="n">
        <v>0</v>
      </c>
      <c r="C144" s="65" t="n">
        <v>0</v>
      </c>
      <c r="D144" s="158"/>
      <c r="E144" s="159"/>
      <c r="F144" s="64" t="e">
        <f aca="false">VLOOKUP($A:$A,'[1]Summary Other sales'!A$1:B$1048576,2,0)</f>
        <v>#N/A</v>
      </c>
      <c r="G144" s="65" t="n">
        <v>0</v>
      </c>
      <c r="H144" s="158"/>
      <c r="I144" s="158"/>
      <c r="J144" s="160"/>
      <c r="K144" s="64" t="n">
        <v>0</v>
      </c>
      <c r="L144" s="65" t="n">
        <v>0</v>
      </c>
      <c r="M144" s="150" t="n">
        <f aca="false">+K144+I144</f>
        <v>0</v>
      </c>
      <c r="N144" s="160" t="n">
        <v>0</v>
      </c>
      <c r="O144" s="64" t="n">
        <v>0</v>
      </c>
      <c r="P144" s="66" t="n">
        <v>0</v>
      </c>
      <c r="Q144" s="152" t="e">
        <f aca="false">O144/M144</f>
        <v>#DIV/0!</v>
      </c>
      <c r="R144" s="64" t="n">
        <v>0</v>
      </c>
      <c r="S144" s="65" t="n">
        <v>0</v>
      </c>
      <c r="T144" s="151"/>
      <c r="U144" s="64"/>
      <c r="V144" s="65" t="n">
        <v>0</v>
      </c>
      <c r="W144" s="65" t="n">
        <f aca="false">+C144+G144+N144+P144+T144+V144</f>
        <v>0</v>
      </c>
      <c r="X144" s="161"/>
      <c r="Y144" s="65" t="n">
        <f aca="false">+X144+W144</f>
        <v>0</v>
      </c>
      <c r="Z144" s="161"/>
      <c r="AA144" s="151" t="n">
        <f aca="false">+Z144+Y144</f>
        <v>0</v>
      </c>
      <c r="AB144" s="162"/>
      <c r="AC144" s="151"/>
      <c r="AD144" s="151"/>
      <c r="AE144" s="154" t="n">
        <v>0</v>
      </c>
      <c r="AF144" s="163"/>
      <c r="AG144" s="163"/>
      <c r="AH144" s="163"/>
      <c r="AI144" s="42"/>
    </row>
    <row r="145" customFormat="false" ht="13.8" hidden="false" customHeight="false" outlineLevel="0" collapsed="false">
      <c r="A145" s="24" t="s">
        <v>35</v>
      </c>
      <c r="B145" s="64" t="e">
        <f aca="false">VLOOKUP($A:$A,'[1]Summary Accessory Sales'!$A$1:$B$1048576,2,0)</f>
        <v>#N/A</v>
      </c>
      <c r="C145" s="65" t="e">
        <f aca="false">VLOOKUP($A:$A,'[1]Summary Accessory Sales'!A$1:C$1048576,3,0)</f>
        <v>#N/A</v>
      </c>
      <c r="D145" s="158"/>
      <c r="E145" s="159"/>
      <c r="F145" s="64" t="e">
        <f aca="false">VLOOKUP($A:$A,'[1]Summary Other sales'!A$1:B$1048576,2,0)</f>
        <v>#N/A</v>
      </c>
      <c r="G145" s="65" t="e">
        <f aca="false">VLOOKUP($A:$A,'[1]Summary Other sales'!A$1:C$1048576,3,0)</f>
        <v>#N/A</v>
      </c>
      <c r="H145" s="158"/>
      <c r="I145" s="158"/>
      <c r="J145" s="160"/>
      <c r="K145" s="64" t="n">
        <v>0</v>
      </c>
      <c r="L145" s="65" t="n">
        <v>0</v>
      </c>
      <c r="M145" s="150" t="n">
        <f aca="false">+K145+I145</f>
        <v>0</v>
      </c>
      <c r="N145" s="160" t="n">
        <v>0</v>
      </c>
      <c r="O145" s="64" t="n">
        <v>0</v>
      </c>
      <c r="P145" s="66" t="n">
        <v>0</v>
      </c>
      <c r="Q145" s="152" t="e">
        <f aca="false">O145/M145</f>
        <v>#DIV/0!</v>
      </c>
      <c r="R145" s="64" t="n">
        <v>0</v>
      </c>
      <c r="S145" s="65" t="n">
        <v>0</v>
      </c>
      <c r="T145" s="151"/>
      <c r="U145" s="64"/>
      <c r="V145" s="65" t="n">
        <v>0</v>
      </c>
      <c r="W145" s="65" t="e">
        <f aca="false">+C145+G145+N145+P145+T145+V145</f>
        <v>#N/A</v>
      </c>
      <c r="X145" s="161"/>
      <c r="Y145" s="65" t="e">
        <f aca="false">+X145+W145</f>
        <v>#N/A</v>
      </c>
      <c r="Z145" s="161"/>
      <c r="AA145" s="151" t="e">
        <f aca="false">+Z145+Y145</f>
        <v>#N/A</v>
      </c>
      <c r="AB145" s="162"/>
      <c r="AC145" s="151"/>
      <c r="AD145" s="151"/>
      <c r="AE145" s="154" t="n">
        <v>0</v>
      </c>
      <c r="AF145" s="163"/>
      <c r="AG145" s="163"/>
      <c r="AH145" s="163"/>
      <c r="AI145" s="42"/>
    </row>
    <row r="146" customFormat="false" ht="13.8" hidden="false" customHeight="false" outlineLevel="0" collapsed="false">
      <c r="A146" s="24" t="s">
        <v>35</v>
      </c>
      <c r="B146" s="64" t="n">
        <v>0</v>
      </c>
      <c r="C146" s="65" t="n">
        <v>0</v>
      </c>
      <c r="D146" s="158"/>
      <c r="E146" s="159"/>
      <c r="F146" s="64" t="e">
        <f aca="false">VLOOKUP($A:$A,'[1]Summary Other sales'!A$1:B$1048576,2,0)</f>
        <v>#N/A</v>
      </c>
      <c r="G146" s="65" t="n">
        <v>0</v>
      </c>
      <c r="H146" s="158"/>
      <c r="I146" s="158"/>
      <c r="J146" s="160"/>
      <c r="K146" s="64" t="n">
        <v>0</v>
      </c>
      <c r="L146" s="65" t="n">
        <v>0</v>
      </c>
      <c r="M146" s="150" t="n">
        <f aca="false">+K146+I146</f>
        <v>0</v>
      </c>
      <c r="N146" s="160" t="n">
        <v>0</v>
      </c>
      <c r="O146" s="64" t="n">
        <v>0</v>
      </c>
      <c r="P146" s="66" t="n">
        <v>0</v>
      </c>
      <c r="Q146" s="152" t="e">
        <f aca="false">O146/M146</f>
        <v>#DIV/0!</v>
      </c>
      <c r="R146" s="64" t="n">
        <v>0</v>
      </c>
      <c r="S146" s="65" t="n">
        <v>0</v>
      </c>
      <c r="T146" s="151"/>
      <c r="U146" s="64"/>
      <c r="V146" s="65" t="n">
        <v>0</v>
      </c>
      <c r="W146" s="65" t="n">
        <f aca="false">+C146+G146+N146+P146+T146+V146</f>
        <v>0</v>
      </c>
      <c r="X146" s="161"/>
      <c r="Y146" s="65" t="n">
        <f aca="false">+X146+W146</f>
        <v>0</v>
      </c>
      <c r="Z146" s="161"/>
      <c r="AA146" s="151" t="n">
        <f aca="false">+Z146+Y146</f>
        <v>0</v>
      </c>
      <c r="AB146" s="162"/>
      <c r="AC146" s="151"/>
      <c r="AD146" s="151"/>
      <c r="AE146" s="154" t="n">
        <v>0</v>
      </c>
      <c r="AF146" s="163"/>
      <c r="AG146" s="163"/>
      <c r="AH146" s="163"/>
      <c r="AI146" s="42"/>
    </row>
    <row r="147" customFormat="false" ht="13.8" hidden="false" customHeight="false" outlineLevel="0" collapsed="false">
      <c r="A147" s="24" t="s">
        <v>35</v>
      </c>
      <c r="B147" s="164" t="n">
        <v>0</v>
      </c>
      <c r="C147" s="165" t="n">
        <v>0</v>
      </c>
      <c r="D147" s="166" t="e">
        <f aca="false">B147/M147</f>
        <v>#DIV/0!</v>
      </c>
      <c r="E147" s="166" t="e">
        <f aca="false">B147/M147</f>
        <v>#DIV/0!</v>
      </c>
      <c r="F147" s="164" t="n">
        <v>0</v>
      </c>
      <c r="G147" s="165" t="n">
        <v>0</v>
      </c>
      <c r="H147" s="167" t="n">
        <f aca="false">20/26*(26-AE147)</f>
        <v>20</v>
      </c>
      <c r="I147" s="164" t="n">
        <v>0</v>
      </c>
      <c r="J147" s="165" t="n">
        <v>0</v>
      </c>
      <c r="K147" s="164" t="n">
        <v>0</v>
      </c>
      <c r="L147" s="165" t="n">
        <v>0</v>
      </c>
      <c r="M147" s="168" t="n">
        <f aca="false">+K147+I147</f>
        <v>0</v>
      </c>
      <c r="N147" s="169" t="n">
        <v>0</v>
      </c>
      <c r="O147" s="164" t="n">
        <v>0</v>
      </c>
      <c r="P147" s="170" t="n">
        <v>0</v>
      </c>
      <c r="Q147" s="171" t="e">
        <f aca="false">O147/M147</f>
        <v>#DIV/0!</v>
      </c>
      <c r="R147" s="164" t="n">
        <v>0</v>
      </c>
      <c r="S147" s="165" t="n">
        <v>0</v>
      </c>
      <c r="T147" s="165" t="n">
        <f aca="false">S147*0.2</f>
        <v>0</v>
      </c>
      <c r="U147" s="164"/>
      <c r="V147" s="165" t="n">
        <v>0</v>
      </c>
      <c r="W147" s="165" t="n">
        <f aca="false">+C147+G147+N147+P147+T147+V147</f>
        <v>0</v>
      </c>
      <c r="X147" s="172"/>
      <c r="Y147" s="165" t="n">
        <f aca="false">+X147+W147</f>
        <v>0</v>
      </c>
      <c r="Z147" s="172"/>
      <c r="AA147" s="172" t="n">
        <f aca="false">+Z147+Y147</f>
        <v>0</v>
      </c>
      <c r="AB147" s="173"/>
      <c r="AC147" s="165"/>
      <c r="AD147" s="165"/>
      <c r="AE147" s="174" t="n">
        <v>0</v>
      </c>
      <c r="AF147" s="175" t="s">
        <v>142</v>
      </c>
      <c r="AG147" s="175" t="s">
        <v>143</v>
      </c>
    </row>
    <row r="148" customFormat="false" ht="13.8" hidden="false" customHeight="false" outlineLevel="0" collapsed="false">
      <c r="A148" s="24" t="s">
        <v>35</v>
      </c>
      <c r="B148" s="164" t="n">
        <v>0</v>
      </c>
      <c r="C148" s="165" t="n">
        <v>0</v>
      </c>
      <c r="D148" s="166" t="e">
        <f aca="false">B148/M148</f>
        <v>#DIV/0!</v>
      </c>
      <c r="E148" s="166" t="e">
        <f aca="false">B148/M148</f>
        <v>#DIV/0!</v>
      </c>
      <c r="F148" s="164" t="e">
        <f aca="false">VLOOKUP($A:$A,'[1]Summary Other sales'!A$1:B$1048576,2,0)</f>
        <v>#N/A</v>
      </c>
      <c r="G148" s="165" t="n">
        <v>0</v>
      </c>
      <c r="H148" s="167" t="n">
        <f aca="false">20/26*(26-AE148)</f>
        <v>20</v>
      </c>
      <c r="I148" s="164" t="n">
        <v>0</v>
      </c>
      <c r="J148" s="165" t="n">
        <v>0</v>
      </c>
      <c r="K148" s="164" t="n">
        <v>0</v>
      </c>
      <c r="L148" s="165" t="n">
        <v>0</v>
      </c>
      <c r="M148" s="168" t="n">
        <f aca="false">+K148+I148</f>
        <v>0</v>
      </c>
      <c r="N148" s="169" t="n">
        <v>0</v>
      </c>
      <c r="O148" s="164" t="n">
        <v>0</v>
      </c>
      <c r="P148" s="170" t="n">
        <v>0</v>
      </c>
      <c r="Q148" s="171" t="e">
        <f aca="false">O148/M148</f>
        <v>#DIV/0!</v>
      </c>
      <c r="R148" s="164" t="n">
        <v>0</v>
      </c>
      <c r="S148" s="165" t="n">
        <v>0</v>
      </c>
      <c r="T148" s="165" t="n">
        <f aca="false">S148*0.2</f>
        <v>0</v>
      </c>
      <c r="U148" s="164"/>
      <c r="V148" s="165" t="n">
        <v>0</v>
      </c>
      <c r="W148" s="165" t="n">
        <f aca="false">+C148+G148+N148+P148+T148+V148</f>
        <v>0</v>
      </c>
      <c r="X148" s="172"/>
      <c r="Y148" s="165" t="n">
        <f aca="false">+X148+W148</f>
        <v>0</v>
      </c>
      <c r="Z148" s="172"/>
      <c r="AA148" s="172" t="n">
        <f aca="false">+Z148+Y148</f>
        <v>0</v>
      </c>
      <c r="AB148" s="173"/>
      <c r="AC148" s="165"/>
      <c r="AD148" s="165"/>
      <c r="AE148" s="174" t="n">
        <v>0</v>
      </c>
      <c r="AF148" s="176" t="s">
        <v>144</v>
      </c>
      <c r="AG148" s="176" t="s">
        <v>145</v>
      </c>
      <c r="AK148" s="2"/>
    </row>
    <row r="149" customFormat="false" ht="13.8" hidden="false" customHeight="false" outlineLevel="0" collapsed="false">
      <c r="A149" s="24" t="s">
        <v>35</v>
      </c>
      <c r="B149" s="64" t="n">
        <v>0</v>
      </c>
      <c r="C149" s="65" t="n">
        <v>0</v>
      </c>
      <c r="D149" s="148" t="e">
        <f aca="false">B149/M149</f>
        <v>#DIV/0!</v>
      </c>
      <c r="E149" s="148" t="e">
        <f aca="false">B149/M149</f>
        <v>#DIV/0!</v>
      </c>
      <c r="F149" s="64" t="n">
        <v>0</v>
      </c>
      <c r="G149" s="65" t="n">
        <v>0</v>
      </c>
      <c r="H149" s="149" t="n">
        <f aca="false">20/26*(26-AE149)</f>
        <v>20</v>
      </c>
      <c r="I149" s="64" t="n">
        <v>0</v>
      </c>
      <c r="J149" s="65" t="n">
        <v>0</v>
      </c>
      <c r="K149" s="64" t="n">
        <v>0</v>
      </c>
      <c r="L149" s="65" t="n">
        <v>0</v>
      </c>
      <c r="M149" s="150" t="n">
        <f aca="false">+K149+I149</f>
        <v>0</v>
      </c>
      <c r="N149" s="160" t="n">
        <v>0</v>
      </c>
      <c r="O149" s="64" t="n">
        <v>0</v>
      </c>
      <c r="P149" s="66" t="n">
        <v>0</v>
      </c>
      <c r="Q149" s="152" t="e">
        <f aca="false">O149/M149</f>
        <v>#DIV/0!</v>
      </c>
      <c r="R149" s="64" t="n">
        <v>0</v>
      </c>
      <c r="S149" s="65" t="n">
        <v>0</v>
      </c>
      <c r="T149" s="65" t="n">
        <f aca="false">S149*0.2</f>
        <v>0</v>
      </c>
      <c r="U149" s="64"/>
      <c r="V149" s="65" t="n">
        <v>0</v>
      </c>
      <c r="W149" s="65" t="n">
        <f aca="false">+C149+G149+N149+P149+T149+V149</f>
        <v>0</v>
      </c>
      <c r="X149" s="151"/>
      <c r="Y149" s="65" t="n">
        <f aca="false">+X149+W149</f>
        <v>0</v>
      </c>
      <c r="Z149" s="151"/>
      <c r="AA149" s="151" t="n">
        <f aca="false">+Z149+Y149</f>
        <v>0</v>
      </c>
      <c r="AB149" s="153"/>
      <c r="AC149" s="65"/>
      <c r="AD149" s="65"/>
      <c r="AE149" s="154" t="n">
        <v>0</v>
      </c>
      <c r="AF149" s="155" t="s">
        <v>146</v>
      </c>
      <c r="AG149" s="156"/>
    </row>
    <row r="150" customFormat="false" ht="13.8" hidden="false" customHeight="false" outlineLevel="0" collapsed="false">
      <c r="A150" s="24" t="s">
        <v>35</v>
      </c>
      <c r="B150" s="64" t="e">
        <f aca="false">VLOOKUP($A:$A,'[1]Summary Accessory Sales'!$A$1:$B$1048576,2,0)</f>
        <v>#N/A</v>
      </c>
      <c r="C150" s="65" t="n">
        <v>0</v>
      </c>
      <c r="D150" s="148" t="e">
        <f aca="false">B150/M150</f>
        <v>#N/A</v>
      </c>
      <c r="E150" s="148" t="e">
        <f aca="false">B150/M150</f>
        <v>#N/A</v>
      </c>
      <c r="F150" s="64" t="e">
        <f aca="false">VLOOKUP($A:$A,'[1]Summary Other sales'!A$1:B$1048576,2,0)</f>
        <v>#N/A</v>
      </c>
      <c r="G150" s="65" t="n">
        <v>0</v>
      </c>
      <c r="H150" s="149" t="e">
        <f aca="false">20/26*(26-AE150)</f>
        <v>#N/A</v>
      </c>
      <c r="I150" s="64" t="e">
        <f aca="false">VLOOKUP($A:$A,'[1]Summary Contract Line Comm'!A$1:B$1048576,2,0)</f>
        <v>#N/A</v>
      </c>
      <c r="J150" s="65" t="n">
        <v>0</v>
      </c>
      <c r="K150" s="64" t="n">
        <v>0</v>
      </c>
      <c r="L150" s="65" t="n">
        <v>0</v>
      </c>
      <c r="M150" s="150" t="e">
        <f aca="false">+K150+I150</f>
        <v>#N/A</v>
      </c>
      <c r="N150" s="151" t="n">
        <f aca="false">+L150+J150</f>
        <v>0</v>
      </c>
      <c r="O150" s="64" t="n">
        <v>0</v>
      </c>
      <c r="P150" s="66" t="n">
        <v>0</v>
      </c>
      <c r="Q150" s="152" t="e">
        <f aca="false">O150/M150</f>
        <v>#N/A</v>
      </c>
      <c r="R150" s="64" t="e">
        <f aca="false">VLOOKUP($A:$A,'[3]Summary Migrations February'!A$1:B$1048576,2,0)</f>
        <v>#N/A</v>
      </c>
      <c r="S150" s="65" t="n">
        <v>0</v>
      </c>
      <c r="T150" s="65" t="n">
        <f aca="false">S150*0.2</f>
        <v>0</v>
      </c>
      <c r="U150" s="64"/>
      <c r="V150" s="65" t="n">
        <v>0</v>
      </c>
      <c r="W150" s="65" t="n">
        <f aca="false">+C150+G150+N150+P150+T150+V150</f>
        <v>0</v>
      </c>
      <c r="X150" s="151"/>
      <c r="Y150" s="65" t="n">
        <f aca="false">+X150+W150</f>
        <v>0</v>
      </c>
      <c r="Z150" s="151"/>
      <c r="AA150" s="151" t="n">
        <f aca="false">+Z150+Y150</f>
        <v>0</v>
      </c>
      <c r="AB150" s="153"/>
      <c r="AC150" s="65"/>
      <c r="AD150" s="65"/>
      <c r="AE150" s="154" t="e">
        <f aca="false">VLOOKUP($A:$A,'[2]SUMMARY BCEA LEAVE FEB'!B$1:C$1048576,2,0)</f>
        <v>#N/A</v>
      </c>
      <c r="AF150" s="156" t="s">
        <v>85</v>
      </c>
      <c r="AG150" s="155"/>
    </row>
    <row r="151" customFormat="false" ht="13.8" hidden="false" customHeight="false" outlineLevel="0" collapsed="false">
      <c r="A151" s="24" t="s">
        <v>35</v>
      </c>
      <c r="B151" s="64" t="e">
        <f aca="false">VLOOKUP($A:$A,'[1]Summary Accessory Sales'!$A$1:$B$1048576,2,0)</f>
        <v>#N/A</v>
      </c>
      <c r="C151" s="65" t="n">
        <v>0</v>
      </c>
      <c r="D151" s="148" t="e">
        <f aca="false">B151/M151</f>
        <v>#N/A</v>
      </c>
      <c r="E151" s="148" t="e">
        <f aca="false">B151/M151</f>
        <v>#N/A</v>
      </c>
      <c r="F151" s="64" t="e">
        <f aca="false">VLOOKUP($A:$A,'[1]Summary Other sales'!A$1:B$1048576,2,0)</f>
        <v>#N/A</v>
      </c>
      <c r="G151" s="65" t="n">
        <v>0</v>
      </c>
      <c r="H151" s="149" t="n">
        <f aca="false">20/26*(26-AE151)</f>
        <v>20</v>
      </c>
      <c r="I151" s="64" t="e">
        <f aca="false">VLOOKUP($A:$A,'[1]Summary Contract Line Comm'!A$1:B$1048576,2,0)</f>
        <v>#N/A</v>
      </c>
      <c r="J151" s="65" t="n">
        <v>0</v>
      </c>
      <c r="K151" s="64" t="n">
        <v>0</v>
      </c>
      <c r="L151" s="65" t="n">
        <v>0</v>
      </c>
      <c r="M151" s="150" t="e">
        <f aca="false">+K151+I151</f>
        <v>#N/A</v>
      </c>
      <c r="N151" s="151" t="n">
        <f aca="false">+L151+J151</f>
        <v>0</v>
      </c>
      <c r="O151" s="64" t="e">
        <f aca="false">VLOOKUP($A:$A,[4]Summary!A$1:B$1048576,2,0)</f>
        <v>#N/A</v>
      </c>
      <c r="P151" s="66" t="n">
        <v>0</v>
      </c>
      <c r="Q151" s="152" t="e">
        <f aca="false">O151/M151</f>
        <v>#N/A</v>
      </c>
      <c r="R151" s="64" t="n">
        <v>0</v>
      </c>
      <c r="S151" s="65" t="n">
        <v>0</v>
      </c>
      <c r="T151" s="65" t="n">
        <f aca="false">S151*0.2</f>
        <v>0</v>
      </c>
      <c r="U151" s="64"/>
      <c r="V151" s="65" t="n">
        <v>0</v>
      </c>
      <c r="W151" s="65" t="n">
        <f aca="false">+C151+G151+N151+P151+T151+V151</f>
        <v>0</v>
      </c>
      <c r="X151" s="151"/>
      <c r="Y151" s="65" t="n">
        <f aca="false">+X151+W151</f>
        <v>0</v>
      </c>
      <c r="Z151" s="151"/>
      <c r="AA151" s="151" t="n">
        <f aca="false">+Z151+Y151</f>
        <v>0</v>
      </c>
      <c r="AB151" s="153"/>
      <c r="AC151" s="65"/>
      <c r="AD151" s="65"/>
      <c r="AE151" s="154" t="n">
        <v>0</v>
      </c>
      <c r="AF151" s="156" t="s">
        <v>126</v>
      </c>
      <c r="AG151" s="155"/>
      <c r="AH151" s="62"/>
    </row>
    <row r="152" customFormat="false" ht="13.8" hidden="false" customHeight="false" outlineLevel="0" collapsed="false">
      <c r="A152" s="24" t="s">
        <v>35</v>
      </c>
      <c r="B152" s="164" t="e">
        <f aca="false">VLOOKUP($A:$A,'[1]Summary Accessory Sales'!$A$1:$B$1048576,2,0)</f>
        <v>#N/A</v>
      </c>
      <c r="C152" s="165" t="n">
        <v>0</v>
      </c>
      <c r="D152" s="166" t="e">
        <f aca="false">B152/M152</f>
        <v>#N/A</v>
      </c>
      <c r="E152" s="166" t="e">
        <f aca="false">B152/M152</f>
        <v>#N/A</v>
      </c>
      <c r="F152" s="164" t="e">
        <f aca="false">VLOOKUP($A:$A,'[1]Summary Other sales'!A$1:B$1048576,2,0)</f>
        <v>#N/A</v>
      </c>
      <c r="G152" s="165" t="n">
        <v>0</v>
      </c>
      <c r="H152" s="167" t="n">
        <f aca="false">20/26*(26-AE152)</f>
        <v>20</v>
      </c>
      <c r="I152" s="164" t="e">
        <f aca="false">VLOOKUP($A:$A,'[1]Summary Contract Line Comm'!A$1:B$1048576,2,0)</f>
        <v>#N/A</v>
      </c>
      <c r="J152" s="165" t="n">
        <v>0</v>
      </c>
      <c r="K152" s="164" t="n">
        <v>0</v>
      </c>
      <c r="L152" s="165" t="n">
        <v>0</v>
      </c>
      <c r="M152" s="168" t="e">
        <f aca="false">+K152+I152</f>
        <v>#N/A</v>
      </c>
      <c r="N152" s="172" t="n">
        <f aca="false">+L152+J152</f>
        <v>0</v>
      </c>
      <c r="O152" s="164" t="n">
        <v>0</v>
      </c>
      <c r="P152" s="170" t="n">
        <v>0</v>
      </c>
      <c r="Q152" s="171" t="e">
        <f aca="false">O152/M152</f>
        <v>#N/A</v>
      </c>
      <c r="R152" s="164" t="e">
        <f aca="false">VLOOKUP($A:$A,'[3]Summary Migrations February'!A$1:B$1048576,2,0)</f>
        <v>#N/A</v>
      </c>
      <c r="S152" s="165" t="n">
        <v>0</v>
      </c>
      <c r="T152" s="165" t="n">
        <f aca="false">S152*0.2</f>
        <v>0</v>
      </c>
      <c r="U152" s="164"/>
      <c r="V152" s="165" t="n">
        <v>0</v>
      </c>
      <c r="W152" s="165" t="n">
        <f aca="false">+C152+G152+N152+P152+T152+V152</f>
        <v>0</v>
      </c>
      <c r="X152" s="172"/>
      <c r="Y152" s="165" t="n">
        <f aca="false">+X152+W152</f>
        <v>0</v>
      </c>
      <c r="Z152" s="172"/>
      <c r="AA152" s="172" t="n">
        <f aca="false">+Z152+Y152</f>
        <v>0</v>
      </c>
      <c r="AB152" s="173"/>
      <c r="AC152" s="165"/>
      <c r="AD152" s="165"/>
      <c r="AE152" s="174" t="n">
        <v>0</v>
      </c>
      <c r="AF152" s="176" t="s">
        <v>49</v>
      </c>
      <c r="AG152" s="176" t="s">
        <v>147</v>
      </c>
    </row>
    <row r="153" customFormat="false" ht="13.8" hidden="false" customHeight="false" outlineLevel="0" collapsed="false">
      <c r="A153" s="24" t="s">
        <v>35</v>
      </c>
      <c r="B153" s="64" t="e">
        <f aca="false">VLOOKUP($A:$A,'[1]Summary Accessory Sales'!$A$1:$B$1048576,2,0)</f>
        <v>#N/A</v>
      </c>
      <c r="C153" s="65" t="n">
        <v>0</v>
      </c>
      <c r="D153" s="148" t="e">
        <f aca="false">B153/M153</f>
        <v>#N/A</v>
      </c>
      <c r="E153" s="148" t="e">
        <f aca="false">B153/M153</f>
        <v>#N/A</v>
      </c>
      <c r="F153" s="64" t="e">
        <f aca="false">VLOOKUP($A:$A,'[1]Summary Other sales'!A$1:B$1048576,2,0)</f>
        <v>#N/A</v>
      </c>
      <c r="G153" s="65" t="n">
        <v>0</v>
      </c>
      <c r="H153" s="149" t="e">
        <f aca="false">20/26*(26-AE153)</f>
        <v>#N/A</v>
      </c>
      <c r="I153" s="64" t="e">
        <f aca="false">VLOOKUP($A:$A,'[1]Summary Contract Line Comm'!A$1:B$1048576,2,0)</f>
        <v>#N/A</v>
      </c>
      <c r="J153" s="65" t="n">
        <v>0</v>
      </c>
      <c r="K153" s="64" t="n">
        <v>0</v>
      </c>
      <c r="L153" s="65" t="n">
        <v>0</v>
      </c>
      <c r="M153" s="150" t="e">
        <f aca="false">+K153+I153</f>
        <v>#N/A</v>
      </c>
      <c r="N153" s="151" t="n">
        <f aca="false">+L153+J153</f>
        <v>0</v>
      </c>
      <c r="O153" s="64" t="e">
        <f aca="false">VLOOKUP($A:$A,[4]Summary!A$1:B$1048576,2,0)</f>
        <v>#N/A</v>
      </c>
      <c r="P153" s="66" t="n">
        <v>0</v>
      </c>
      <c r="Q153" s="152" t="e">
        <f aca="false">O153/M153</f>
        <v>#N/A</v>
      </c>
      <c r="R153" s="64" t="e">
        <f aca="false">VLOOKUP($A:$A,'[3]Summary Migrations February'!A$1:B$1048576,2,0)</f>
        <v>#N/A</v>
      </c>
      <c r="S153" s="65" t="n">
        <v>0</v>
      </c>
      <c r="T153" s="65" t="n">
        <f aca="false">S153*0.2</f>
        <v>0</v>
      </c>
      <c r="U153" s="64"/>
      <c r="V153" s="65" t="n">
        <v>0</v>
      </c>
      <c r="W153" s="65" t="n">
        <f aca="false">+C153+G153+N153+P153+T153+V153</f>
        <v>0</v>
      </c>
      <c r="X153" s="151"/>
      <c r="Y153" s="65" t="n">
        <f aca="false">+X153+W153</f>
        <v>0</v>
      </c>
      <c r="Z153" s="151"/>
      <c r="AA153" s="151" t="n">
        <f aca="false">+Z153+Y153</f>
        <v>0</v>
      </c>
      <c r="AB153" s="153"/>
      <c r="AC153" s="65"/>
      <c r="AD153" s="65"/>
      <c r="AE153" s="154" t="e">
        <f aca="false">VLOOKUP($A:$A,'[2]SUMMARY BCEA LEAVE FEB'!B$1:C$1048576,2,0)</f>
        <v>#N/A</v>
      </c>
      <c r="AF153" s="155" t="s">
        <v>148</v>
      </c>
      <c r="AG153" s="156"/>
    </row>
    <row r="154" customFormat="false" ht="13.8" hidden="false" customHeight="false" outlineLevel="0" collapsed="false">
      <c r="A154" s="24" t="s">
        <v>35</v>
      </c>
      <c r="B154" s="164" t="e">
        <f aca="false">VLOOKUP($A:$A,'[1]Summary Accessory Sales'!$A$1:$B$1048576,2,0)</f>
        <v>#N/A</v>
      </c>
      <c r="C154" s="165" t="e">
        <f aca="false">VLOOKUP($A:$A,'[1]Summary Accessory Sales'!A$1:C$1048576,3,0)</f>
        <v>#N/A</v>
      </c>
      <c r="D154" s="166" t="e">
        <f aca="false">B154/M154</f>
        <v>#N/A</v>
      </c>
      <c r="E154" s="166" t="e">
        <f aca="false">B154/M154</f>
        <v>#N/A</v>
      </c>
      <c r="F154" s="164" t="e">
        <f aca="false">VLOOKUP($A:$A,'[1]Summary Other sales'!A$1:B$1048576,2,0)</f>
        <v>#N/A</v>
      </c>
      <c r="G154" s="165" t="e">
        <f aca="false">VLOOKUP($A:$A,'[1]Summary Other sales'!A$1:C$1048576,3,0)</f>
        <v>#N/A</v>
      </c>
      <c r="H154" s="167" t="e">
        <f aca="false">20/26*(26-AE154)</f>
        <v>#N/A</v>
      </c>
      <c r="I154" s="164" t="e">
        <f aca="false">VLOOKUP($A:$A,'[1]Summary Contract Line Comm'!A$1:B$1048576,2,0)</f>
        <v>#N/A</v>
      </c>
      <c r="J154" s="165" t="e">
        <f aca="false">VLOOKUP($A:$A,'[1]Summary Contract Line Comm'!A$1:C$1048576,3,0)</f>
        <v>#N/A</v>
      </c>
      <c r="K154" s="164" t="n">
        <v>0</v>
      </c>
      <c r="L154" s="165" t="n">
        <v>0</v>
      </c>
      <c r="M154" s="168" t="e">
        <f aca="false">+K154+I154</f>
        <v>#N/A</v>
      </c>
      <c r="N154" s="172" t="e">
        <f aca="false">+L154+J154</f>
        <v>#N/A</v>
      </c>
      <c r="O154" s="164" t="n">
        <v>0</v>
      </c>
      <c r="P154" s="170" t="n">
        <v>0</v>
      </c>
      <c r="Q154" s="171" t="e">
        <f aca="false">O154/M154</f>
        <v>#N/A</v>
      </c>
      <c r="R154" s="164" t="e">
        <f aca="false">VLOOKUP($A:$A,'[3]Summary Migrations February'!A$1:B$1048576,2,0)</f>
        <v>#N/A</v>
      </c>
      <c r="S154" s="165" t="e">
        <f aca="false">VLOOKUP($A:$A,'[3]Summary Migrations February'!A$1:C$1048576,3,0)</f>
        <v>#N/A</v>
      </c>
      <c r="T154" s="165" t="e">
        <f aca="false">S154*0.2</f>
        <v>#N/A</v>
      </c>
      <c r="U154" s="164"/>
      <c r="V154" s="165" t="n">
        <v>0</v>
      </c>
      <c r="W154" s="165" t="e">
        <f aca="false">+C154+G154+N154+P154+T154+V154</f>
        <v>#N/A</v>
      </c>
      <c r="X154" s="172"/>
      <c r="Y154" s="165" t="e">
        <f aca="false">+X154+W154</f>
        <v>#N/A</v>
      </c>
      <c r="Z154" s="172" t="e">
        <f aca="false">Y154*0.25</f>
        <v>#N/A</v>
      </c>
      <c r="AA154" s="172" t="e">
        <f aca="false">+Z154+Y154</f>
        <v>#N/A</v>
      </c>
      <c r="AB154" s="173"/>
      <c r="AC154" s="165"/>
      <c r="AD154" s="165"/>
      <c r="AE154" s="174" t="e">
        <f aca="false">VLOOKUP($A:$A,'[2]SUMMARY BCEA LEAVE FEB'!B$1:C$1048576,2,0)</f>
        <v>#N/A</v>
      </c>
      <c r="AF154" s="176" t="s">
        <v>149</v>
      </c>
      <c r="AG154" s="176" t="s">
        <v>150</v>
      </c>
      <c r="AI154" s="42"/>
      <c r="AK154" s="157"/>
    </row>
    <row r="155" customFormat="false" ht="13.8" hidden="false" customHeight="false" outlineLevel="0" collapsed="false">
      <c r="A155" s="24" t="s">
        <v>35</v>
      </c>
      <c r="B155" s="64" t="e">
        <f aca="false">VLOOKUP($A:$A,'[1]Summary Accessory Sales'!$A$1:$B$1048576,2,0)</f>
        <v>#N/A</v>
      </c>
      <c r="C155" s="65" t="n">
        <v>0</v>
      </c>
      <c r="D155" s="148" t="e">
        <f aca="false">B155/M155</f>
        <v>#N/A</v>
      </c>
      <c r="E155" s="148" t="e">
        <f aca="false">B155/M155</f>
        <v>#N/A</v>
      </c>
      <c r="F155" s="64" t="e">
        <f aca="false">VLOOKUP($A:$A,'[1]Summary Other sales'!A$1:B$1048576,2,0)</f>
        <v>#N/A</v>
      </c>
      <c r="G155" s="65" t="n">
        <v>0</v>
      </c>
      <c r="H155" s="149" t="n">
        <f aca="false">20/26*(26-AE155)</f>
        <v>20</v>
      </c>
      <c r="I155" s="64" t="e">
        <f aca="false">VLOOKUP($A:$A,'[1]Summary Contract Line Comm'!A$1:B$1048576,2,0)</f>
        <v>#N/A</v>
      </c>
      <c r="J155" s="65" t="n">
        <v>0</v>
      </c>
      <c r="K155" s="64" t="n">
        <v>0</v>
      </c>
      <c r="L155" s="65" t="n">
        <v>0</v>
      </c>
      <c r="M155" s="150" t="e">
        <f aca="false">+K155+I155</f>
        <v>#N/A</v>
      </c>
      <c r="N155" s="151" t="n">
        <f aca="false">+L155+J155</f>
        <v>0</v>
      </c>
      <c r="O155" s="64" t="e">
        <f aca="false">VLOOKUP($A:$A,[4]Summary!A$1:B$1048576,2,0)</f>
        <v>#N/A</v>
      </c>
      <c r="P155" s="66" t="n">
        <v>0</v>
      </c>
      <c r="Q155" s="152" t="e">
        <f aca="false">O155/M155</f>
        <v>#N/A</v>
      </c>
      <c r="R155" s="64" t="e">
        <f aca="false">VLOOKUP($A:$A,'[3]Summary Migrations February'!A$1:B$1048576,2,0)</f>
        <v>#N/A</v>
      </c>
      <c r="S155" s="65" t="n">
        <v>0</v>
      </c>
      <c r="T155" s="65" t="n">
        <f aca="false">S155*0.2</f>
        <v>0</v>
      </c>
      <c r="U155" s="64"/>
      <c r="V155" s="65" t="e">
        <f aca="false">VLOOKUP($A:$A,[5]Summary!D$1:J$1048576,7,0)</f>
        <v>#N/A</v>
      </c>
      <c r="W155" s="65" t="e">
        <f aca="false">+C155+G155+N155+P155+T155+V155</f>
        <v>#N/A</v>
      </c>
      <c r="X155" s="151"/>
      <c r="Y155" s="65" t="e">
        <f aca="false">+X155+W155</f>
        <v>#N/A</v>
      </c>
      <c r="Z155" s="151"/>
      <c r="AA155" s="151" t="e">
        <f aca="false">+Z155+Y155</f>
        <v>#N/A</v>
      </c>
      <c r="AB155" s="153"/>
      <c r="AC155" s="65"/>
      <c r="AD155" s="65"/>
      <c r="AE155" s="154" t="n">
        <v>0</v>
      </c>
      <c r="AF155" s="155" t="s">
        <v>151</v>
      </c>
      <c r="AG155" s="156"/>
    </row>
    <row r="156" customFormat="false" ht="13.8" hidden="false" customHeight="false" outlineLevel="0" collapsed="false">
      <c r="A156" s="24" t="s">
        <v>35</v>
      </c>
      <c r="B156" s="64" t="e">
        <f aca="false">VLOOKUP($A:$A,'[1]Summary Accessory Sales'!$A$1:$B$1048576,2,0)</f>
        <v>#N/A</v>
      </c>
      <c r="C156" s="65" t="n">
        <v>0</v>
      </c>
      <c r="D156" s="148" t="e">
        <f aca="false">B156/M156</f>
        <v>#N/A</v>
      </c>
      <c r="E156" s="148" t="e">
        <f aca="false">B156/M156</f>
        <v>#N/A</v>
      </c>
      <c r="F156" s="64" t="e">
        <f aca="false">VLOOKUP($A:$A,'[1]Summary Other sales'!A$1:B$1048576,2,0)</f>
        <v>#N/A</v>
      </c>
      <c r="G156" s="65" t="n">
        <v>0</v>
      </c>
      <c r="H156" s="149" t="e">
        <f aca="false">20/26*(26-AE156)</f>
        <v>#N/A</v>
      </c>
      <c r="I156" s="64" t="e">
        <f aca="false">VLOOKUP($A:$A,'[1]Summary Contract Line Comm'!A$1:B$1048576,2,0)</f>
        <v>#N/A</v>
      </c>
      <c r="J156" s="65" t="n">
        <v>0</v>
      </c>
      <c r="K156" s="64" t="n">
        <v>0</v>
      </c>
      <c r="L156" s="65" t="n">
        <v>0</v>
      </c>
      <c r="M156" s="150" t="e">
        <f aca="false">+K156+I156</f>
        <v>#N/A</v>
      </c>
      <c r="N156" s="151" t="n">
        <f aca="false">+L156+J156</f>
        <v>0</v>
      </c>
      <c r="O156" s="64" t="e">
        <f aca="false">VLOOKUP($A:$A,[4]Summary!A$1:B$1048576,2,0)</f>
        <v>#N/A</v>
      </c>
      <c r="P156" s="66" t="n">
        <v>0</v>
      </c>
      <c r="Q156" s="152" t="e">
        <f aca="false">O156/M156</f>
        <v>#N/A</v>
      </c>
      <c r="R156" s="64" t="e">
        <f aca="false">VLOOKUP($A:$A,'[3]Summary Migrations February'!A$1:B$1048576,2,0)</f>
        <v>#N/A</v>
      </c>
      <c r="S156" s="65" t="n">
        <v>0</v>
      </c>
      <c r="T156" s="65" t="n">
        <f aca="false">S156*0.2</f>
        <v>0</v>
      </c>
      <c r="U156" s="64"/>
      <c r="V156" s="65" t="e">
        <f aca="false">VLOOKUP($A:$A,[5]Summary!D$1:J$1048576,7,0)</f>
        <v>#N/A</v>
      </c>
      <c r="W156" s="65" t="e">
        <f aca="false">+C156+G156+N156+P156+T156+V156</f>
        <v>#N/A</v>
      </c>
      <c r="X156" s="151"/>
      <c r="Y156" s="65" t="e">
        <f aca="false">+X156+W156</f>
        <v>#N/A</v>
      </c>
      <c r="Z156" s="151" t="e">
        <f aca="false">Y156*0.25</f>
        <v>#N/A</v>
      </c>
      <c r="AA156" s="151" t="e">
        <f aca="false">+Z156+Y156</f>
        <v>#N/A</v>
      </c>
      <c r="AB156" s="153"/>
      <c r="AC156" s="65"/>
      <c r="AD156" s="65"/>
      <c r="AE156" s="154" t="e">
        <f aca="false">VLOOKUP($A:$A,'[2]SUMMARY BCEA LEAVE FEB'!B$1:C$1048576,2,0)</f>
        <v>#N/A</v>
      </c>
      <c r="AF156" s="156" t="s">
        <v>152</v>
      </c>
      <c r="AG156" s="156"/>
    </row>
    <row r="157" customFormat="false" ht="13.8" hidden="false" customHeight="false" outlineLevel="0" collapsed="false">
      <c r="A157" s="24" t="s">
        <v>35</v>
      </c>
      <c r="B157" s="64" t="e">
        <f aca="false">VLOOKUP($A:$A,'[1]Summary Accessory Sales'!$A$1:$B$1048576,2,0)</f>
        <v>#N/A</v>
      </c>
      <c r="C157" s="65" t="n">
        <v>0</v>
      </c>
      <c r="D157" s="148" t="e">
        <f aca="false">B157/M157</f>
        <v>#N/A</v>
      </c>
      <c r="E157" s="148" t="e">
        <f aca="false">B157/M157</f>
        <v>#N/A</v>
      </c>
      <c r="F157" s="64" t="e">
        <f aca="false">VLOOKUP($A:$A,'[1]Summary Other sales'!A$1:B$1048576,2,0)</f>
        <v>#N/A</v>
      </c>
      <c r="G157" s="65" t="n">
        <v>0</v>
      </c>
      <c r="H157" s="149" t="e">
        <f aca="false">20/26*(26-AE157)</f>
        <v>#N/A</v>
      </c>
      <c r="I157" s="64" t="e">
        <f aca="false">VLOOKUP($A:$A,'[1]Summary Contract Line Comm'!A$1:B$1048576,2,0)</f>
        <v>#N/A</v>
      </c>
      <c r="J157" s="65" t="n">
        <v>0</v>
      </c>
      <c r="K157" s="64" t="n">
        <v>0</v>
      </c>
      <c r="L157" s="65" t="n">
        <v>0</v>
      </c>
      <c r="M157" s="150" t="e">
        <f aca="false">+K157+I157</f>
        <v>#N/A</v>
      </c>
      <c r="N157" s="151" t="n">
        <f aca="false">+L157+J157</f>
        <v>0</v>
      </c>
      <c r="O157" s="64" t="n">
        <v>0</v>
      </c>
      <c r="P157" s="66" t="n">
        <v>0</v>
      </c>
      <c r="Q157" s="152" t="e">
        <f aca="false">O157/M157</f>
        <v>#N/A</v>
      </c>
      <c r="R157" s="64" t="e">
        <f aca="false">VLOOKUP($A:$A,'[3]Summary Migrations February'!A$1:B$1048576,2,0)</f>
        <v>#N/A</v>
      </c>
      <c r="S157" s="65" t="n">
        <v>0</v>
      </c>
      <c r="T157" s="65" t="n">
        <f aca="false">S157*0.2</f>
        <v>0</v>
      </c>
      <c r="U157" s="64"/>
      <c r="V157" s="65" t="n">
        <v>0</v>
      </c>
      <c r="W157" s="65" t="n">
        <f aca="false">+C157+G157+N157+P157+T157+V157</f>
        <v>0</v>
      </c>
      <c r="X157" s="151"/>
      <c r="Y157" s="65" t="n">
        <f aca="false">+X157+W157</f>
        <v>0</v>
      </c>
      <c r="Z157" s="151"/>
      <c r="AA157" s="151" t="n">
        <f aca="false">+Z157+Y157</f>
        <v>0</v>
      </c>
      <c r="AB157" s="153"/>
      <c r="AC157" s="65"/>
      <c r="AD157" s="65"/>
      <c r="AE157" s="154" t="e">
        <f aca="false">VLOOKUP($A:$A,'[2]SUMMARY BCEA LEAVE FEB'!B$1:C$1048576,2,0)</f>
        <v>#N/A</v>
      </c>
      <c r="AF157" s="155" t="s">
        <v>153</v>
      </c>
      <c r="AG157" s="155"/>
    </row>
    <row r="158" customFormat="false" ht="13.8" hidden="false" customHeight="false" outlineLevel="0" collapsed="false">
      <c r="A158" s="24" t="s">
        <v>35</v>
      </c>
      <c r="B158" s="64" t="e">
        <f aca="false">VLOOKUP($A:$A,'[1]Summary Accessory Sales'!$A$1:$B$1048576,2,0)</f>
        <v>#N/A</v>
      </c>
      <c r="C158" s="65" t="n">
        <v>0</v>
      </c>
      <c r="D158" s="148" t="e">
        <f aca="false">B158/M158</f>
        <v>#N/A</v>
      </c>
      <c r="E158" s="148" t="e">
        <f aca="false">B158/M158</f>
        <v>#N/A</v>
      </c>
      <c r="F158" s="64" t="e">
        <f aca="false">VLOOKUP($A:$A,'[1]Summary Other sales'!A$1:B$1048576,2,0)</f>
        <v>#N/A</v>
      </c>
      <c r="G158" s="65" t="n">
        <v>0</v>
      </c>
      <c r="H158" s="149" t="n">
        <f aca="false">20/26*(26-AE158)</f>
        <v>20</v>
      </c>
      <c r="I158" s="64" t="e">
        <f aca="false">VLOOKUP($A:$A,'[1]Summary Contract Line Comm'!A$1:B$1048576,2,0)</f>
        <v>#N/A</v>
      </c>
      <c r="J158" s="65" t="n">
        <v>0</v>
      </c>
      <c r="K158" s="64" t="n">
        <v>0</v>
      </c>
      <c r="L158" s="65" t="n">
        <v>0</v>
      </c>
      <c r="M158" s="150" t="e">
        <f aca="false">+K158+I158</f>
        <v>#N/A</v>
      </c>
      <c r="N158" s="151" t="n">
        <f aca="false">+L158+J158</f>
        <v>0</v>
      </c>
      <c r="O158" s="64" t="e">
        <f aca="false">VLOOKUP($A:$A,[4]Summary!A$1:B$1048576,2,0)</f>
        <v>#N/A</v>
      </c>
      <c r="P158" s="66" t="n">
        <v>0</v>
      </c>
      <c r="Q158" s="152" t="e">
        <f aca="false">O158/M158</f>
        <v>#N/A</v>
      </c>
      <c r="R158" s="64" t="e">
        <f aca="false">VLOOKUP($A:$A,'[3]Summary Migrations February'!A$1:B$1048576,2,0)</f>
        <v>#N/A</v>
      </c>
      <c r="S158" s="65" t="n">
        <v>0</v>
      </c>
      <c r="T158" s="65" t="n">
        <f aca="false">S158*0.2</f>
        <v>0</v>
      </c>
      <c r="U158" s="64"/>
      <c r="V158" s="65" t="n">
        <v>0</v>
      </c>
      <c r="W158" s="65" t="n">
        <f aca="false">+C158+G158+N158+P158+T158+V158</f>
        <v>0</v>
      </c>
      <c r="X158" s="151"/>
      <c r="Y158" s="151" t="n">
        <f aca="false">+X158+W158</f>
        <v>0</v>
      </c>
      <c r="Z158" s="151" t="n">
        <f aca="false">Y158*0.25</f>
        <v>0</v>
      </c>
      <c r="AA158" s="151" t="n">
        <f aca="false">+Z158+Y158</f>
        <v>0</v>
      </c>
      <c r="AB158" s="153"/>
      <c r="AC158" s="65"/>
      <c r="AD158" s="65"/>
      <c r="AE158" s="154" t="n">
        <v>0</v>
      </c>
      <c r="AF158" s="156" t="s">
        <v>154</v>
      </c>
      <c r="AG158" s="156"/>
    </row>
    <row r="159" customFormat="false" ht="13.8" hidden="false" customHeight="false" outlineLevel="0" collapsed="false">
      <c r="A159" s="24" t="s">
        <v>35</v>
      </c>
      <c r="B159" s="64" t="e">
        <f aca="false">VLOOKUP($A:$A,'[1]Summary Accessory Sales'!$A$1:$B$1048576,2,0)</f>
        <v>#N/A</v>
      </c>
      <c r="C159" s="65" t="n">
        <v>0</v>
      </c>
      <c r="D159" s="148" t="e">
        <f aca="false">B159/M159</f>
        <v>#N/A</v>
      </c>
      <c r="E159" s="148" t="e">
        <f aca="false">B159/M159</f>
        <v>#N/A</v>
      </c>
      <c r="F159" s="64" t="e">
        <f aca="false">VLOOKUP($A:$A,'[1]Summary Other sales'!A$1:B$1048576,2,0)</f>
        <v>#N/A</v>
      </c>
      <c r="G159" s="65" t="n">
        <v>0</v>
      </c>
      <c r="H159" s="149" t="n">
        <f aca="false">20/26*(26-AE159)</f>
        <v>20</v>
      </c>
      <c r="I159" s="64" t="e">
        <f aca="false">VLOOKUP($A:$A,'[1]Summary Contract Line Comm'!A$1:B$1048576,2,0)</f>
        <v>#N/A</v>
      </c>
      <c r="J159" s="65" t="n">
        <v>0</v>
      </c>
      <c r="K159" s="64" t="n">
        <v>0</v>
      </c>
      <c r="L159" s="65" t="n">
        <v>0</v>
      </c>
      <c r="M159" s="150" t="e">
        <f aca="false">+K159+I159</f>
        <v>#N/A</v>
      </c>
      <c r="N159" s="151" t="n">
        <f aca="false">+L159+J159</f>
        <v>0</v>
      </c>
      <c r="O159" s="64" t="e">
        <f aca="false">VLOOKUP($A:$A,[4]Summary!A$1:B$1048576,2,0)</f>
        <v>#N/A</v>
      </c>
      <c r="P159" s="66" t="n">
        <v>0</v>
      </c>
      <c r="Q159" s="152" t="e">
        <f aca="false">O159/M159</f>
        <v>#N/A</v>
      </c>
      <c r="R159" s="64" t="e">
        <f aca="false">VLOOKUP($A:$A,'[3]Summary Migrations February'!A$1:B$1048576,2,0)</f>
        <v>#N/A</v>
      </c>
      <c r="S159" s="65" t="n">
        <v>0</v>
      </c>
      <c r="T159" s="65" t="n">
        <f aca="false">S159*0.2</f>
        <v>0</v>
      </c>
      <c r="U159" s="64"/>
      <c r="V159" s="65" t="n">
        <v>0</v>
      </c>
      <c r="W159" s="65" t="n">
        <f aca="false">+C159+G159+N159+P159+T159+V159</f>
        <v>0</v>
      </c>
      <c r="X159" s="151"/>
      <c r="Y159" s="65" t="n">
        <f aca="false">+X159+W159</f>
        <v>0</v>
      </c>
      <c r="Z159" s="151"/>
      <c r="AA159" s="151" t="n">
        <f aca="false">+Z159+Y159</f>
        <v>0</v>
      </c>
      <c r="AB159" s="153"/>
      <c r="AC159" s="65"/>
      <c r="AD159" s="65"/>
      <c r="AE159" s="154" t="n">
        <v>0</v>
      </c>
      <c r="AF159" s="155" t="s">
        <v>155</v>
      </c>
      <c r="AG159" s="155"/>
    </row>
    <row r="160" customFormat="false" ht="13.8" hidden="false" customHeight="false" outlineLevel="0" collapsed="false">
      <c r="A160" s="24" t="s">
        <v>35</v>
      </c>
      <c r="B160" s="64" t="e">
        <f aca="false">VLOOKUP($A:$A,'[1]Summary Accessory Sales'!$A$1:$B$1048576,2,0)</f>
        <v>#N/A</v>
      </c>
      <c r="C160" s="65" t="n">
        <v>0</v>
      </c>
      <c r="D160" s="148" t="e">
        <f aca="false">B160/M160</f>
        <v>#N/A</v>
      </c>
      <c r="E160" s="148" t="e">
        <f aca="false">B160/M160</f>
        <v>#N/A</v>
      </c>
      <c r="F160" s="64" t="e">
        <f aca="false">VLOOKUP($A:$A,'[1]Summary Other sales'!A$1:B$1048576,2,0)</f>
        <v>#N/A</v>
      </c>
      <c r="G160" s="65" t="n">
        <v>0</v>
      </c>
      <c r="H160" s="149" t="n">
        <f aca="false">20/26*(26-AE160)</f>
        <v>20</v>
      </c>
      <c r="I160" s="64" t="e">
        <f aca="false">VLOOKUP($A:$A,'[1]Summary Contract Line Comm'!A$1:B$1048576,2,0)</f>
        <v>#N/A</v>
      </c>
      <c r="J160" s="65" t="n">
        <v>0</v>
      </c>
      <c r="K160" s="64" t="n">
        <v>0</v>
      </c>
      <c r="L160" s="65" t="n">
        <v>0</v>
      </c>
      <c r="M160" s="150" t="e">
        <f aca="false">+K160+I160</f>
        <v>#N/A</v>
      </c>
      <c r="N160" s="151" t="n">
        <f aca="false">+L160+J160</f>
        <v>0</v>
      </c>
      <c r="O160" s="64" t="n">
        <v>0</v>
      </c>
      <c r="P160" s="66" t="n">
        <v>0</v>
      </c>
      <c r="Q160" s="152" t="e">
        <f aca="false">O160/M160</f>
        <v>#N/A</v>
      </c>
      <c r="R160" s="64" t="e">
        <f aca="false">VLOOKUP($A:$A,'[3]Summary Migrations February'!A$1:B$1048576,2,0)</f>
        <v>#N/A</v>
      </c>
      <c r="S160" s="65" t="n">
        <v>0</v>
      </c>
      <c r="T160" s="65" t="n">
        <f aca="false">S160*0.2</f>
        <v>0</v>
      </c>
      <c r="U160" s="64"/>
      <c r="V160" s="65" t="n">
        <v>0</v>
      </c>
      <c r="W160" s="65" t="n">
        <f aca="false">+C160+G160+N160+P160+T160+V160</f>
        <v>0</v>
      </c>
      <c r="X160" s="151"/>
      <c r="Y160" s="65" t="n">
        <f aca="false">+X160+W160</f>
        <v>0</v>
      </c>
      <c r="Z160" s="151"/>
      <c r="AA160" s="151" t="n">
        <f aca="false">+Z160+Y160</f>
        <v>0</v>
      </c>
      <c r="AB160" s="153"/>
      <c r="AC160" s="65"/>
      <c r="AD160" s="65"/>
      <c r="AE160" s="154" t="n">
        <v>0</v>
      </c>
      <c r="AF160" s="177" t="s">
        <v>156</v>
      </c>
      <c r="AG160" s="156"/>
    </row>
    <row r="161" customFormat="false" ht="13.8" hidden="false" customHeight="false" outlineLevel="0" collapsed="false">
      <c r="A161" s="24" t="s">
        <v>35</v>
      </c>
      <c r="B161" s="64" t="e">
        <f aca="false">VLOOKUP($A:$A,'[1]Summary Accessory Sales'!$A$1:$B$1048576,2,0)</f>
        <v>#N/A</v>
      </c>
      <c r="C161" s="65" t="n">
        <v>0</v>
      </c>
      <c r="D161" s="148" t="e">
        <f aca="false">B161/M161</f>
        <v>#N/A</v>
      </c>
      <c r="E161" s="148" t="e">
        <f aca="false">B161/M161</f>
        <v>#N/A</v>
      </c>
      <c r="F161" s="64" t="e">
        <f aca="false">VLOOKUP($A:$A,'[1]Summary Other sales'!A$1:B$1048576,2,0)</f>
        <v>#N/A</v>
      </c>
      <c r="G161" s="65" t="n">
        <v>0</v>
      </c>
      <c r="H161" s="149" t="e">
        <f aca="false">20/26*(26-AE161)</f>
        <v>#N/A</v>
      </c>
      <c r="I161" s="64" t="e">
        <f aca="false">VLOOKUP($A:$A,'[1]Summary Contract Line Comm'!A$1:B$1048576,2,0)</f>
        <v>#N/A</v>
      </c>
      <c r="J161" s="65" t="n">
        <v>0</v>
      </c>
      <c r="K161" s="64" t="n">
        <v>0</v>
      </c>
      <c r="L161" s="65" t="n">
        <v>0</v>
      </c>
      <c r="M161" s="150" t="e">
        <f aca="false">+K161+I161</f>
        <v>#N/A</v>
      </c>
      <c r="N161" s="151" t="n">
        <f aca="false">+L161+J161</f>
        <v>0</v>
      </c>
      <c r="O161" s="64" t="e">
        <f aca="false">VLOOKUP($A:$A,[4]Summary!A$1:B$1048576,2,0)</f>
        <v>#N/A</v>
      </c>
      <c r="P161" s="66" t="n">
        <v>0</v>
      </c>
      <c r="Q161" s="152" t="e">
        <f aca="false">O161/M161</f>
        <v>#N/A</v>
      </c>
      <c r="R161" s="64" t="e">
        <f aca="false">VLOOKUP($A:$A,'[3]Summary Migrations February'!A$1:B$1048576,2,0)</f>
        <v>#N/A</v>
      </c>
      <c r="S161" s="65" t="n">
        <v>0</v>
      </c>
      <c r="T161" s="65" t="n">
        <f aca="false">S161*0.2</f>
        <v>0</v>
      </c>
      <c r="U161" s="64"/>
      <c r="V161" s="65" t="e">
        <f aca="false">VLOOKUP($A:$A,[5]Summary!D$1:J$1048576,7,0)</f>
        <v>#N/A</v>
      </c>
      <c r="W161" s="65" t="e">
        <f aca="false">+C161+G161+N161+P161+T161+V161</f>
        <v>#N/A</v>
      </c>
      <c r="X161" s="151"/>
      <c r="Y161" s="65" t="e">
        <f aca="false">+X161+W161</f>
        <v>#N/A</v>
      </c>
      <c r="Z161" s="151"/>
      <c r="AA161" s="151" t="e">
        <f aca="false">+Z161+Y161</f>
        <v>#N/A</v>
      </c>
      <c r="AB161" s="153"/>
      <c r="AC161" s="65"/>
      <c r="AD161" s="65"/>
      <c r="AE161" s="154" t="e">
        <f aca="false">VLOOKUP($A:$A,'[2]SUMMARY BCEA LEAVE FEB'!B$1:C$1048576,2,0)</f>
        <v>#N/A</v>
      </c>
      <c r="AF161" s="156" t="s">
        <v>157</v>
      </c>
      <c r="AG161" s="156"/>
    </row>
    <row r="162" customFormat="false" ht="13.8" hidden="false" customHeight="false" outlineLevel="0" collapsed="false">
      <c r="A162" s="24" t="s">
        <v>35</v>
      </c>
      <c r="B162" s="64" t="e">
        <f aca="false">VLOOKUP($A:$A,'[1]Summary Accessory Sales'!$A$1:$B$1048576,2,0)</f>
        <v>#N/A</v>
      </c>
      <c r="C162" s="65" t="n">
        <v>0</v>
      </c>
      <c r="D162" s="148" t="e">
        <f aca="false">B162/M162</f>
        <v>#N/A</v>
      </c>
      <c r="E162" s="148" t="e">
        <f aca="false">B162/M162</f>
        <v>#N/A</v>
      </c>
      <c r="F162" s="64" t="e">
        <f aca="false">VLOOKUP($A:$A,'[1]Summary Other sales'!A$1:B$1048576,2,0)</f>
        <v>#N/A</v>
      </c>
      <c r="G162" s="65" t="n">
        <v>0</v>
      </c>
      <c r="H162" s="149" t="e">
        <f aca="false">20/26*(26-AE162)</f>
        <v>#N/A</v>
      </c>
      <c r="I162" s="64" t="e">
        <f aca="false">VLOOKUP($A:$A,'[1]Summary Contract Line Comm'!A$1:B$1048576,2,0)</f>
        <v>#N/A</v>
      </c>
      <c r="J162" s="65" t="n">
        <v>0</v>
      </c>
      <c r="K162" s="64" t="n">
        <v>0</v>
      </c>
      <c r="L162" s="65" t="n">
        <v>0</v>
      </c>
      <c r="M162" s="150" t="e">
        <f aca="false">+K162+I162</f>
        <v>#N/A</v>
      </c>
      <c r="N162" s="151" t="n">
        <f aca="false">+L162+J162</f>
        <v>0</v>
      </c>
      <c r="O162" s="64" t="e">
        <f aca="false">VLOOKUP($A:$A,[4]Summary!A$1:B$1048576,2,0)</f>
        <v>#N/A</v>
      </c>
      <c r="P162" s="66" t="n">
        <v>0</v>
      </c>
      <c r="Q162" s="152" t="e">
        <f aca="false">O162/M162</f>
        <v>#N/A</v>
      </c>
      <c r="R162" s="64" t="e">
        <f aca="false">VLOOKUP($A:$A,'[3]Summary Migrations February'!A$1:B$1048576,2,0)</f>
        <v>#N/A</v>
      </c>
      <c r="S162" s="65" t="n">
        <v>0</v>
      </c>
      <c r="T162" s="65" t="n">
        <f aca="false">S162*0.2</f>
        <v>0</v>
      </c>
      <c r="U162" s="64"/>
      <c r="V162" s="65" t="e">
        <f aca="false">VLOOKUP($A:$A,[5]Summary!D$1:J$1048576,7,0)</f>
        <v>#N/A</v>
      </c>
      <c r="W162" s="65" t="e">
        <f aca="false">+C162+G162+N162+P162+T162+V162</f>
        <v>#N/A</v>
      </c>
      <c r="X162" s="151"/>
      <c r="Y162" s="65" t="e">
        <f aca="false">+X162+W162</f>
        <v>#N/A</v>
      </c>
      <c r="Z162" s="151" t="e">
        <f aca="false">-Y162*0.25</f>
        <v>#N/A</v>
      </c>
      <c r="AA162" s="151" t="e">
        <f aca="false">+Z162+Y162</f>
        <v>#N/A</v>
      </c>
      <c r="AB162" s="153"/>
      <c r="AC162" s="65"/>
      <c r="AD162" s="65"/>
      <c r="AE162" s="154" t="e">
        <f aca="false">VLOOKUP($A:$A,'[2]SUMMARY BCEA LEAVE FEB'!B$1:C$1048576,2,0)</f>
        <v>#N/A</v>
      </c>
      <c r="AF162" s="156" t="s">
        <v>158</v>
      </c>
      <c r="AG162" s="156"/>
    </row>
    <row r="163" customFormat="false" ht="13.8" hidden="false" customHeight="false" outlineLevel="0" collapsed="false">
      <c r="A163" s="24" t="s">
        <v>35</v>
      </c>
      <c r="B163" s="64" t="e">
        <f aca="false">VLOOKUP($A:$A,'[1]Summary Accessory Sales'!$A$1:$B$1048576,2,0)</f>
        <v>#N/A</v>
      </c>
      <c r="C163" s="65" t="n">
        <v>0</v>
      </c>
      <c r="D163" s="148" t="e">
        <f aca="false">B163/M163</f>
        <v>#N/A</v>
      </c>
      <c r="E163" s="148" t="e">
        <f aca="false">B163/M163</f>
        <v>#N/A</v>
      </c>
      <c r="F163" s="64" t="e">
        <f aca="false">VLOOKUP($A:$A,'[1]Summary Other sales'!A$1:B$1048576,2,0)</f>
        <v>#N/A</v>
      </c>
      <c r="G163" s="65" t="n">
        <v>0</v>
      </c>
      <c r="H163" s="149" t="e">
        <f aca="false">20/26*(26-AE163)</f>
        <v>#N/A</v>
      </c>
      <c r="I163" s="64" t="e">
        <f aca="false">VLOOKUP($A:$A,'[1]Summary Contract Line Comm'!A$1:B$1048576,2,0)</f>
        <v>#N/A</v>
      </c>
      <c r="J163" s="65" t="n">
        <v>0</v>
      </c>
      <c r="K163" s="64" t="n">
        <v>0</v>
      </c>
      <c r="L163" s="65" t="n">
        <v>0</v>
      </c>
      <c r="M163" s="150" t="e">
        <f aca="false">+K163+I163</f>
        <v>#N/A</v>
      </c>
      <c r="N163" s="151" t="n">
        <f aca="false">+L163+J163</f>
        <v>0</v>
      </c>
      <c r="O163" s="64" t="n">
        <v>0</v>
      </c>
      <c r="P163" s="66" t="n">
        <v>0</v>
      </c>
      <c r="Q163" s="152" t="e">
        <f aca="false">O163/M163</f>
        <v>#N/A</v>
      </c>
      <c r="R163" s="64" t="e">
        <f aca="false">VLOOKUP($A:$A,'[3]Summary Migrations February'!A$1:B$1048576,2,0)</f>
        <v>#N/A</v>
      </c>
      <c r="S163" s="65" t="n">
        <v>0</v>
      </c>
      <c r="T163" s="65" t="n">
        <f aca="false">S163*0.2</f>
        <v>0</v>
      </c>
      <c r="U163" s="64"/>
      <c r="V163" s="65" t="n">
        <v>0</v>
      </c>
      <c r="W163" s="65" t="n">
        <f aca="false">+C163+G163+N163+P163+T163+V163</f>
        <v>0</v>
      </c>
      <c r="X163" s="151"/>
      <c r="Y163" s="65" t="n">
        <f aca="false">+X163+W163</f>
        <v>0</v>
      </c>
      <c r="Z163" s="151"/>
      <c r="AA163" s="151" t="n">
        <f aca="false">+Z163+Y163</f>
        <v>0</v>
      </c>
      <c r="AB163" s="153"/>
      <c r="AC163" s="65"/>
      <c r="AD163" s="65"/>
      <c r="AE163" s="154" t="e">
        <f aca="false">VLOOKUP($A:$A,'[2]SUMMARY BCEA LEAVE FEB'!B$1:C$1048576,2,0)</f>
        <v>#N/A</v>
      </c>
      <c r="AF163" s="156" t="s">
        <v>159</v>
      </c>
      <c r="AG163" s="48"/>
    </row>
    <row r="164" customFormat="false" ht="13.8" hidden="false" customHeight="false" outlineLevel="0" collapsed="false">
      <c r="A164" s="24" t="s">
        <v>35</v>
      </c>
      <c r="B164" s="64" t="e">
        <f aca="false">VLOOKUP($A:$A,'[1]Summary Accessory Sales'!$A$1:$B$1048576,2,0)</f>
        <v>#N/A</v>
      </c>
      <c r="C164" s="65" t="n">
        <v>0</v>
      </c>
      <c r="D164" s="148" t="e">
        <f aca="false">B164/M164</f>
        <v>#N/A</v>
      </c>
      <c r="E164" s="148" t="e">
        <f aca="false">B164/M164</f>
        <v>#N/A</v>
      </c>
      <c r="F164" s="64" t="e">
        <f aca="false">VLOOKUP($A:$A,'[1]Summary Other sales'!A$1:B$1048576,2,0)</f>
        <v>#N/A</v>
      </c>
      <c r="G164" s="65" t="n">
        <v>0</v>
      </c>
      <c r="H164" s="149" t="n">
        <f aca="false">20/26*(26-AE164)</f>
        <v>20</v>
      </c>
      <c r="I164" s="64" t="e">
        <f aca="false">VLOOKUP($A:$A,'[1]Summary Contract Line Comm'!A$1:B$1048576,2,0)</f>
        <v>#N/A</v>
      </c>
      <c r="J164" s="65" t="n">
        <v>0</v>
      </c>
      <c r="K164" s="64" t="n">
        <v>0</v>
      </c>
      <c r="L164" s="65" t="n">
        <v>0</v>
      </c>
      <c r="M164" s="150" t="e">
        <f aca="false">+K164+I164</f>
        <v>#N/A</v>
      </c>
      <c r="N164" s="151" t="n">
        <f aca="false">+L164+J164</f>
        <v>0</v>
      </c>
      <c r="O164" s="64" t="e">
        <f aca="false">VLOOKUP($A:$A,[4]Summary!A$1:B$1048576,2,0)</f>
        <v>#N/A</v>
      </c>
      <c r="P164" s="66" t="n">
        <v>0</v>
      </c>
      <c r="Q164" s="152" t="e">
        <f aca="false">O164/M164</f>
        <v>#N/A</v>
      </c>
      <c r="R164" s="64" t="e">
        <f aca="false">VLOOKUP($A:$A,'[3]Summary Migrations February'!A$1:B$1048576,2,0)</f>
        <v>#N/A</v>
      </c>
      <c r="S164" s="65" t="n">
        <v>0</v>
      </c>
      <c r="T164" s="65" t="n">
        <f aca="false">S164*0.2</f>
        <v>0</v>
      </c>
      <c r="U164" s="64"/>
      <c r="V164" s="65" t="e">
        <f aca="false">VLOOKUP($A:$A,[5]Summary!D$1:J$1048576,7,0)</f>
        <v>#N/A</v>
      </c>
      <c r="W164" s="65" t="e">
        <f aca="false">+C164+G164+N164+P164+T164+V164</f>
        <v>#N/A</v>
      </c>
      <c r="X164" s="151"/>
      <c r="Y164" s="65" t="e">
        <f aca="false">+X164+W164</f>
        <v>#N/A</v>
      </c>
      <c r="Z164" s="151"/>
      <c r="AA164" s="151" t="e">
        <f aca="false">+Z164+Y164</f>
        <v>#N/A</v>
      </c>
      <c r="AB164" s="153"/>
      <c r="AC164" s="65"/>
      <c r="AD164" s="65"/>
      <c r="AE164" s="154" t="n">
        <v>0</v>
      </c>
      <c r="AF164" s="155" t="s">
        <v>160</v>
      </c>
      <c r="AG164" s="155"/>
    </row>
    <row r="165" customFormat="false" ht="13.8" hidden="false" customHeight="false" outlineLevel="0" collapsed="false">
      <c r="A165" s="24" t="s">
        <v>35</v>
      </c>
      <c r="B165" s="64" t="e">
        <f aca="false">VLOOKUP($A:$A,'[1]Summary Accessory Sales'!$A$1:$B$1048576,2,0)</f>
        <v>#N/A</v>
      </c>
      <c r="C165" s="65" t="n">
        <v>0</v>
      </c>
      <c r="D165" s="148" t="e">
        <f aca="false">B165/M165</f>
        <v>#N/A</v>
      </c>
      <c r="E165" s="148" t="e">
        <f aca="false">B165/M165</f>
        <v>#N/A</v>
      </c>
      <c r="F165" s="64" t="e">
        <f aca="false">VLOOKUP($A:$A,'[1]Summary Other sales'!A$1:B$1048576,2,0)</f>
        <v>#N/A</v>
      </c>
      <c r="G165" s="65" t="n">
        <v>0</v>
      </c>
      <c r="H165" s="149" t="n">
        <f aca="false">20/26*(26-AE165)</f>
        <v>20</v>
      </c>
      <c r="I165" s="64" t="e">
        <f aca="false">VLOOKUP($A:$A,'[1]Summary Contract Line Comm'!A$1:B$1048576,2,0)</f>
        <v>#N/A</v>
      </c>
      <c r="J165" s="65" t="n">
        <v>0</v>
      </c>
      <c r="K165" s="64" t="n">
        <v>0</v>
      </c>
      <c r="L165" s="65" t="n">
        <v>0</v>
      </c>
      <c r="M165" s="150" t="e">
        <f aca="false">+K165+I165</f>
        <v>#N/A</v>
      </c>
      <c r="N165" s="151" t="n">
        <f aca="false">+L165+J165</f>
        <v>0</v>
      </c>
      <c r="O165" s="64" t="n">
        <v>0</v>
      </c>
      <c r="P165" s="66" t="n">
        <v>0</v>
      </c>
      <c r="Q165" s="152" t="e">
        <f aca="false">O165/M165</f>
        <v>#N/A</v>
      </c>
      <c r="R165" s="64" t="e">
        <f aca="false">VLOOKUP($A:$A,'[3]Summary Migrations February'!A$1:B$1048576,2,0)</f>
        <v>#N/A</v>
      </c>
      <c r="S165" s="65" t="n">
        <v>0</v>
      </c>
      <c r="T165" s="65" t="n">
        <f aca="false">S165*0.2</f>
        <v>0</v>
      </c>
      <c r="U165" s="64"/>
      <c r="V165" s="65" t="n">
        <v>0</v>
      </c>
      <c r="W165" s="65" t="n">
        <f aca="false">+C165+G165+N165+P165+T165+V165</f>
        <v>0</v>
      </c>
      <c r="X165" s="151"/>
      <c r="Y165" s="151" t="n">
        <f aca="false">+X165+W165</f>
        <v>0</v>
      </c>
      <c r="Z165" s="151" t="n">
        <f aca="false">Y165*0.25</f>
        <v>0</v>
      </c>
      <c r="AA165" s="151" t="n">
        <f aca="false">+Z165+Y165</f>
        <v>0</v>
      </c>
      <c r="AB165" s="153"/>
      <c r="AC165" s="65"/>
      <c r="AD165" s="65"/>
      <c r="AE165" s="154" t="n">
        <v>0</v>
      </c>
      <c r="AF165" s="156" t="s">
        <v>118</v>
      </c>
      <c r="AG165" s="156"/>
    </row>
    <row r="166" customFormat="false" ht="13.8" hidden="false" customHeight="false" outlineLevel="0" collapsed="false">
      <c r="A166" s="24" t="s">
        <v>35</v>
      </c>
      <c r="B166" s="64" t="e">
        <f aca="false">VLOOKUP($A:$A,'[1]Summary Accessory Sales'!$A$1:$B$1048576,2,0)</f>
        <v>#N/A</v>
      </c>
      <c r="C166" s="65" t="n">
        <v>0</v>
      </c>
      <c r="D166" s="148" t="e">
        <f aca="false">B166/M166</f>
        <v>#N/A</v>
      </c>
      <c r="E166" s="148" t="e">
        <f aca="false">B166/M166</f>
        <v>#N/A</v>
      </c>
      <c r="F166" s="64" t="e">
        <f aca="false">VLOOKUP($A:$A,'[1]Summary Other sales'!A$1:B$1048576,2,0)</f>
        <v>#N/A</v>
      </c>
      <c r="G166" s="65" t="n">
        <v>0</v>
      </c>
      <c r="H166" s="149" t="n">
        <f aca="false">20/26*(26-AE166)</f>
        <v>20</v>
      </c>
      <c r="I166" s="64" t="e">
        <f aca="false">VLOOKUP($A:$A,'[1]Summary Contract Line Comm'!A$1:B$1048576,2,0)</f>
        <v>#N/A</v>
      </c>
      <c r="J166" s="65" t="n">
        <v>0</v>
      </c>
      <c r="K166" s="64" t="n">
        <v>0</v>
      </c>
      <c r="L166" s="65" t="n">
        <v>0</v>
      </c>
      <c r="M166" s="150" t="e">
        <f aca="false">+K166+I166</f>
        <v>#N/A</v>
      </c>
      <c r="N166" s="151" t="n">
        <f aca="false">+L166+J166</f>
        <v>0</v>
      </c>
      <c r="O166" s="64" t="e">
        <f aca="false">VLOOKUP($A:$A,[4]Summary!A$1:B$1048576,2,0)</f>
        <v>#N/A</v>
      </c>
      <c r="P166" s="66" t="n">
        <v>0</v>
      </c>
      <c r="Q166" s="152" t="e">
        <f aca="false">O166/M166</f>
        <v>#N/A</v>
      </c>
      <c r="R166" s="64" t="e">
        <f aca="false">VLOOKUP($A:$A,'[3]Summary Migrations February'!A$1:B$1048576,2,0)</f>
        <v>#N/A</v>
      </c>
      <c r="S166" s="65" t="n">
        <v>0</v>
      </c>
      <c r="T166" s="65" t="n">
        <f aca="false">S166*0.2</f>
        <v>0</v>
      </c>
      <c r="U166" s="64"/>
      <c r="V166" s="65" t="n">
        <v>0</v>
      </c>
      <c r="W166" s="65" t="n">
        <f aca="false">+C166+G166+N166+P166+T166+V166</f>
        <v>0</v>
      </c>
      <c r="X166" s="151"/>
      <c r="Y166" s="151" t="n">
        <f aca="false">+X166+W166</f>
        <v>0</v>
      </c>
      <c r="Z166" s="151"/>
      <c r="AA166" s="151" t="n">
        <f aca="false">+Z166+Y166</f>
        <v>0</v>
      </c>
      <c r="AB166" s="153"/>
      <c r="AC166" s="65"/>
      <c r="AD166" s="65"/>
      <c r="AE166" s="154" t="n">
        <v>0</v>
      </c>
      <c r="AF166" s="155" t="s">
        <v>108</v>
      </c>
      <c r="AG166" s="156"/>
    </row>
    <row r="167" customFormat="false" ht="13.8" hidden="false" customHeight="false" outlineLevel="0" collapsed="false">
      <c r="A167" s="24" t="s">
        <v>35</v>
      </c>
      <c r="B167" s="64" t="e">
        <f aca="false">VLOOKUP($A:$A,'[1]Summary Accessory Sales'!$A$1:$B$1048576,2,0)</f>
        <v>#N/A</v>
      </c>
      <c r="C167" s="65" t="n">
        <v>0</v>
      </c>
      <c r="D167" s="148" t="e">
        <f aca="false">B167/M167</f>
        <v>#N/A</v>
      </c>
      <c r="E167" s="148" t="e">
        <f aca="false">B167/M167</f>
        <v>#N/A</v>
      </c>
      <c r="F167" s="64" t="e">
        <f aca="false">VLOOKUP($A:$A,'[1]Summary Other sales'!A$1:B$1048576,2,0)</f>
        <v>#N/A</v>
      </c>
      <c r="G167" s="65" t="n">
        <v>0</v>
      </c>
      <c r="H167" s="149" t="e">
        <f aca="false">20/26*(26-AE167)</f>
        <v>#N/A</v>
      </c>
      <c r="I167" s="64" t="e">
        <f aca="false">VLOOKUP($A:$A,'[1]Summary Contract Line Comm'!A$1:B$1048576,2,0)</f>
        <v>#N/A</v>
      </c>
      <c r="J167" s="65" t="n">
        <v>0</v>
      </c>
      <c r="K167" s="64" t="n">
        <v>0</v>
      </c>
      <c r="L167" s="65" t="n">
        <v>0</v>
      </c>
      <c r="M167" s="150" t="e">
        <f aca="false">+K167+I167</f>
        <v>#N/A</v>
      </c>
      <c r="N167" s="151" t="n">
        <f aca="false">+L167+J167</f>
        <v>0</v>
      </c>
      <c r="O167" s="64" t="n">
        <v>0</v>
      </c>
      <c r="P167" s="66" t="n">
        <v>0</v>
      </c>
      <c r="Q167" s="152" t="e">
        <f aca="false">O167/M167</f>
        <v>#N/A</v>
      </c>
      <c r="R167" s="64" t="e">
        <f aca="false">VLOOKUP($A:$A,'[3]Summary Migrations February'!A$1:B$1048576,2,0)</f>
        <v>#N/A</v>
      </c>
      <c r="S167" s="65" t="n">
        <v>0</v>
      </c>
      <c r="T167" s="65" t="n">
        <f aca="false">S167*0.2</f>
        <v>0</v>
      </c>
      <c r="U167" s="64"/>
      <c r="V167" s="65" t="e">
        <f aca="false">VLOOKUP($A:$A,[5]Summary!D$1:J$1048576,7,0)</f>
        <v>#N/A</v>
      </c>
      <c r="W167" s="65" t="e">
        <f aca="false">+C167+G167+N167+P167+T167+V167</f>
        <v>#N/A</v>
      </c>
      <c r="X167" s="151"/>
      <c r="Y167" s="65" t="e">
        <f aca="false">+X167+W167</f>
        <v>#N/A</v>
      </c>
      <c r="Z167" s="151" t="e">
        <f aca="false">-Y167*0.25</f>
        <v>#N/A</v>
      </c>
      <c r="AA167" s="151" t="e">
        <f aca="false">+Z167+Y167</f>
        <v>#N/A</v>
      </c>
      <c r="AB167" s="153"/>
      <c r="AC167" s="65"/>
      <c r="AD167" s="65"/>
      <c r="AE167" s="154" t="e">
        <f aca="false">VLOOKUP($A:$A,'[2]SUMMARY BCEA LEAVE FEB'!B$1:C$1048576,2,0)</f>
        <v>#N/A</v>
      </c>
      <c r="AF167" s="155" t="s">
        <v>54</v>
      </c>
      <c r="AG167" s="155"/>
    </row>
    <row r="168" customFormat="false" ht="13.8" hidden="false" customHeight="false" outlineLevel="0" collapsed="false">
      <c r="A168" s="24" t="s">
        <v>35</v>
      </c>
      <c r="B168" s="64" t="e">
        <f aca="false">VLOOKUP($A:$A,'[1]Summary Accessory Sales'!$A$1:$B$1048576,2,0)</f>
        <v>#N/A</v>
      </c>
      <c r="C168" s="65" t="n">
        <v>0</v>
      </c>
      <c r="D168" s="148" t="e">
        <f aca="false">B168/M168</f>
        <v>#N/A</v>
      </c>
      <c r="E168" s="148" t="e">
        <f aca="false">B168/M168</f>
        <v>#N/A</v>
      </c>
      <c r="F168" s="64" t="e">
        <f aca="false">VLOOKUP($A:$A,'[1]Summary Other sales'!A$1:B$1048576,2,0)</f>
        <v>#N/A</v>
      </c>
      <c r="G168" s="65" t="n">
        <v>0</v>
      </c>
      <c r="H168" s="149" t="e">
        <f aca="false">20/26*(26-AE168)</f>
        <v>#N/A</v>
      </c>
      <c r="I168" s="64" t="e">
        <f aca="false">VLOOKUP($A:$A,'[1]Summary Contract Line Comm'!A$1:B$1048576,2,0)</f>
        <v>#N/A</v>
      </c>
      <c r="J168" s="65" t="n">
        <v>0</v>
      </c>
      <c r="K168" s="64" t="n">
        <v>0</v>
      </c>
      <c r="L168" s="65" t="n">
        <v>0</v>
      </c>
      <c r="M168" s="150" t="e">
        <f aca="false">+K168+I168</f>
        <v>#N/A</v>
      </c>
      <c r="N168" s="151" t="n">
        <f aca="false">+L168+J168</f>
        <v>0</v>
      </c>
      <c r="O168" s="64" t="e">
        <f aca="false">VLOOKUP($A:$A,[4]Summary!A$1:B$1048576,2,0)</f>
        <v>#N/A</v>
      </c>
      <c r="P168" s="66" t="n">
        <v>0</v>
      </c>
      <c r="Q168" s="152" t="e">
        <f aca="false">O168/M168</f>
        <v>#N/A</v>
      </c>
      <c r="R168" s="64" t="e">
        <f aca="false">VLOOKUP($A:$A,'[3]Summary Migrations February'!A$1:B$1048576,2,0)</f>
        <v>#N/A</v>
      </c>
      <c r="S168" s="65" t="n">
        <v>0</v>
      </c>
      <c r="T168" s="65" t="n">
        <f aca="false">S168*0.2</f>
        <v>0</v>
      </c>
      <c r="U168" s="64"/>
      <c r="V168" s="65" t="e">
        <f aca="false">VLOOKUP($A:$A,[5]Summary!D$1:J$1048576,7,0)</f>
        <v>#N/A</v>
      </c>
      <c r="W168" s="65" t="e">
        <f aca="false">+C168+G168+N168+P168+T168+V168</f>
        <v>#N/A</v>
      </c>
      <c r="X168" s="151"/>
      <c r="Y168" s="65" t="e">
        <f aca="false">+X168+W168</f>
        <v>#N/A</v>
      </c>
      <c r="Z168" s="151"/>
      <c r="AA168" s="151" t="e">
        <f aca="false">+Z168+Y168</f>
        <v>#N/A</v>
      </c>
      <c r="AB168" s="153"/>
      <c r="AC168" s="65"/>
      <c r="AD168" s="65"/>
      <c r="AE168" s="154" t="e">
        <f aca="false">VLOOKUP($A:$A,'[2]SUMMARY BCEA LEAVE FEB'!B$1:C$1048576,2,0)</f>
        <v>#N/A</v>
      </c>
      <c r="AF168" s="156" t="s">
        <v>161</v>
      </c>
      <c r="AG168" s="156"/>
    </row>
    <row r="169" customFormat="false" ht="13.8" hidden="false" customHeight="false" outlineLevel="0" collapsed="false">
      <c r="A169" s="24" t="s">
        <v>35</v>
      </c>
      <c r="B169" s="64" t="e">
        <f aca="false">VLOOKUP($A:$A,'[1]Summary Accessory Sales'!$A$1:$B$1048576,2,0)</f>
        <v>#N/A</v>
      </c>
      <c r="C169" s="65" t="n">
        <v>0</v>
      </c>
      <c r="D169" s="148" t="e">
        <f aca="false">B169/M169</f>
        <v>#N/A</v>
      </c>
      <c r="E169" s="148" t="e">
        <f aca="false">B169/M169</f>
        <v>#N/A</v>
      </c>
      <c r="F169" s="64" t="e">
        <f aca="false">VLOOKUP($A:$A,'[1]Summary Other sales'!A$1:B$1048576,2,0)</f>
        <v>#N/A</v>
      </c>
      <c r="G169" s="65" t="n">
        <v>0</v>
      </c>
      <c r="H169" s="149" t="e">
        <f aca="false">20/26*(26-AE169)</f>
        <v>#N/A</v>
      </c>
      <c r="I169" s="64" t="e">
        <f aca="false">VLOOKUP($A:$A,'[1]Summary Contract Line Comm'!A$1:B$1048576,2,0)</f>
        <v>#N/A</v>
      </c>
      <c r="J169" s="65" t="n">
        <v>0</v>
      </c>
      <c r="K169" s="64" t="n">
        <v>0</v>
      </c>
      <c r="L169" s="65" t="n">
        <v>0</v>
      </c>
      <c r="M169" s="150" t="e">
        <f aca="false">+K169+I169</f>
        <v>#N/A</v>
      </c>
      <c r="N169" s="151" t="n">
        <f aca="false">+L169+J169</f>
        <v>0</v>
      </c>
      <c r="O169" s="64" t="e">
        <f aca="false">VLOOKUP($A:$A,[4]Summary!A$1:B$1048576,2,0)</f>
        <v>#N/A</v>
      </c>
      <c r="P169" s="66" t="n">
        <v>0</v>
      </c>
      <c r="Q169" s="152" t="e">
        <f aca="false">O169/M169</f>
        <v>#N/A</v>
      </c>
      <c r="R169" s="64" t="e">
        <f aca="false">VLOOKUP($A:$A,'[3]Summary Migrations February'!A$1:B$1048576,2,0)</f>
        <v>#N/A</v>
      </c>
      <c r="S169" s="65" t="n">
        <v>0</v>
      </c>
      <c r="T169" s="65" t="n">
        <f aca="false">S169*0.2</f>
        <v>0</v>
      </c>
      <c r="U169" s="64"/>
      <c r="V169" s="65" t="n">
        <v>0</v>
      </c>
      <c r="W169" s="65" t="n">
        <f aca="false">+C169+G169+N169+P169+T169+V169</f>
        <v>0</v>
      </c>
      <c r="X169" s="151"/>
      <c r="Y169" s="65" t="n">
        <f aca="false">+X169+W169</f>
        <v>0</v>
      </c>
      <c r="Z169" s="151"/>
      <c r="AA169" s="151" t="n">
        <f aca="false">+Z169+Y169</f>
        <v>0</v>
      </c>
      <c r="AB169" s="153"/>
      <c r="AC169" s="65"/>
      <c r="AD169" s="65"/>
      <c r="AE169" s="154" t="e">
        <f aca="false">VLOOKUP($A:$A,'[2]SUMMARY BCEA LEAVE FEB'!B$1:C$1048576,2,0)</f>
        <v>#N/A</v>
      </c>
      <c r="AF169" s="156" t="s">
        <v>71</v>
      </c>
      <c r="AG169" s="156"/>
    </row>
    <row r="170" customFormat="false" ht="13.8" hidden="false" customHeight="false" outlineLevel="0" collapsed="false">
      <c r="A170" s="24" t="s">
        <v>35</v>
      </c>
      <c r="B170" s="64" t="e">
        <f aca="false">VLOOKUP($A:$A,'[1]Summary Accessory Sales'!$A$1:$B$1048576,2,0)</f>
        <v>#N/A</v>
      </c>
      <c r="C170" s="65" t="n">
        <v>0</v>
      </c>
      <c r="D170" s="148" t="e">
        <f aca="false">B170/M170</f>
        <v>#N/A</v>
      </c>
      <c r="E170" s="148" t="e">
        <f aca="false">B170/M170</f>
        <v>#N/A</v>
      </c>
      <c r="F170" s="64" t="e">
        <f aca="false">VLOOKUP($A:$A,'[1]Summary Other sales'!A$1:B$1048576,2,0)</f>
        <v>#N/A</v>
      </c>
      <c r="G170" s="65" t="n">
        <v>0</v>
      </c>
      <c r="H170" s="149" t="n">
        <f aca="false">20/26*(26-AE170)</f>
        <v>20</v>
      </c>
      <c r="I170" s="64" t="e">
        <f aca="false">VLOOKUP($A:$A,'[1]Summary Contract Line Comm'!A$1:B$1048576,2,0)</f>
        <v>#N/A</v>
      </c>
      <c r="J170" s="65" t="n">
        <v>0</v>
      </c>
      <c r="K170" s="64" t="n">
        <v>0</v>
      </c>
      <c r="L170" s="65" t="n">
        <v>0</v>
      </c>
      <c r="M170" s="150" t="e">
        <f aca="false">+K170+I170</f>
        <v>#N/A</v>
      </c>
      <c r="N170" s="151" t="n">
        <f aca="false">+L170+J170</f>
        <v>0</v>
      </c>
      <c r="O170" s="64" t="e">
        <f aca="false">VLOOKUP($A:$A,[4]Summary!A$1:B$1048576,2,0)</f>
        <v>#N/A</v>
      </c>
      <c r="P170" s="66" t="n">
        <v>0</v>
      </c>
      <c r="Q170" s="152" t="e">
        <f aca="false">O170/M170</f>
        <v>#N/A</v>
      </c>
      <c r="R170" s="64" t="e">
        <f aca="false">VLOOKUP($A:$A,'[3]Summary Migrations February'!A$1:B$1048576,2,0)</f>
        <v>#N/A</v>
      </c>
      <c r="S170" s="65" t="n">
        <v>0</v>
      </c>
      <c r="T170" s="65" t="n">
        <f aca="false">S170*0.2</f>
        <v>0</v>
      </c>
      <c r="U170" s="64"/>
      <c r="V170" s="65" t="e">
        <f aca="false">VLOOKUP($A:$A,[5]Summary!D$1:J$1048576,7,0)</f>
        <v>#N/A</v>
      </c>
      <c r="W170" s="65" t="e">
        <f aca="false">+C170+G170+N170+P170+T170+V170</f>
        <v>#N/A</v>
      </c>
      <c r="X170" s="151"/>
      <c r="Y170" s="65" t="e">
        <f aca="false">+X170+W170</f>
        <v>#N/A</v>
      </c>
      <c r="Z170" s="151"/>
      <c r="AA170" s="151" t="e">
        <f aca="false">+Z170+Y170</f>
        <v>#N/A</v>
      </c>
      <c r="AB170" s="153"/>
      <c r="AC170" s="65"/>
      <c r="AD170" s="65"/>
      <c r="AE170" s="154" t="n">
        <v>0</v>
      </c>
      <c r="AF170" s="156" t="s">
        <v>136</v>
      </c>
      <c r="AG170" s="156"/>
    </row>
    <row r="171" customFormat="false" ht="13.8" hidden="false" customHeight="false" outlineLevel="0" collapsed="false">
      <c r="A171" s="24" t="s">
        <v>35</v>
      </c>
      <c r="B171" s="64" t="e">
        <f aca="false">VLOOKUP($A:$A,'[1]Summary Accessory Sales'!$A$1:$B$1048576,2,0)</f>
        <v>#N/A</v>
      </c>
      <c r="C171" s="65" t="n">
        <v>0</v>
      </c>
      <c r="D171" s="148" t="e">
        <f aca="false">B171/M171</f>
        <v>#N/A</v>
      </c>
      <c r="E171" s="148" t="e">
        <f aca="false">B171/M171</f>
        <v>#N/A</v>
      </c>
      <c r="F171" s="64" t="e">
        <f aca="false">VLOOKUP($A:$A,'[1]Summary Other sales'!A$1:B$1048576,2,0)</f>
        <v>#N/A</v>
      </c>
      <c r="G171" s="65" t="n">
        <v>0</v>
      </c>
      <c r="H171" s="149" t="e">
        <f aca="false">20/26*(26-AE171)</f>
        <v>#N/A</v>
      </c>
      <c r="I171" s="64" t="e">
        <f aca="false">VLOOKUP($A:$A,'[1]Summary Contract Line Comm'!A$1:B$1048576,2,0)</f>
        <v>#N/A</v>
      </c>
      <c r="J171" s="65" t="n">
        <v>0</v>
      </c>
      <c r="K171" s="64" t="n">
        <v>0</v>
      </c>
      <c r="L171" s="65" t="n">
        <v>0</v>
      </c>
      <c r="M171" s="150" t="e">
        <f aca="false">+K171+I171</f>
        <v>#N/A</v>
      </c>
      <c r="N171" s="151" t="n">
        <f aca="false">+L171+J171</f>
        <v>0</v>
      </c>
      <c r="O171" s="64" t="e">
        <f aca="false">VLOOKUP($A:$A,[4]Summary!A$1:B$1048576,2,0)</f>
        <v>#N/A</v>
      </c>
      <c r="P171" s="66" t="n">
        <v>0</v>
      </c>
      <c r="Q171" s="152" t="e">
        <f aca="false">O171/M171</f>
        <v>#N/A</v>
      </c>
      <c r="R171" s="64" t="e">
        <f aca="false">VLOOKUP($A:$A,'[3]Summary Migrations February'!A$1:B$1048576,2,0)</f>
        <v>#N/A</v>
      </c>
      <c r="S171" s="65" t="n">
        <v>0</v>
      </c>
      <c r="T171" s="65" t="n">
        <f aca="false">S171*0.2</f>
        <v>0</v>
      </c>
      <c r="U171" s="64"/>
      <c r="V171" s="65" t="e">
        <f aca="false">VLOOKUP($A:$A,[5]Summary!D$1:J$1048576,7,0)</f>
        <v>#N/A</v>
      </c>
      <c r="W171" s="65" t="e">
        <f aca="false">+C171+G171+N171+P171+T171+V171</f>
        <v>#N/A</v>
      </c>
      <c r="X171" s="151"/>
      <c r="Y171" s="65" t="e">
        <f aca="false">+X171+W171</f>
        <v>#N/A</v>
      </c>
      <c r="Z171" s="151" t="e">
        <f aca="false">-Y171*0.25</f>
        <v>#N/A</v>
      </c>
      <c r="AA171" s="151" t="e">
        <f aca="false">+Z171+Y171</f>
        <v>#N/A</v>
      </c>
      <c r="AB171" s="153"/>
      <c r="AC171" s="65"/>
      <c r="AD171" s="65"/>
      <c r="AE171" s="154" t="e">
        <f aca="false">VLOOKUP($A:$A,'[2]SUMMARY BCEA LEAVE FEB'!B$1:C$1048576,2,0)</f>
        <v>#N/A</v>
      </c>
      <c r="AF171" s="155" t="s">
        <v>162</v>
      </c>
      <c r="AG171" s="156"/>
    </row>
    <row r="172" customFormat="false" ht="13.8" hidden="false" customHeight="false" outlineLevel="0" collapsed="false">
      <c r="A172" s="24" t="s">
        <v>35</v>
      </c>
      <c r="B172" s="64" t="e">
        <f aca="false">VLOOKUP($A:$A,'[1]Summary Accessory Sales'!$A$1:$B$1048576,2,0)</f>
        <v>#N/A</v>
      </c>
      <c r="C172" s="65" t="n">
        <v>0</v>
      </c>
      <c r="D172" s="148" t="e">
        <f aca="false">B172/M172</f>
        <v>#N/A</v>
      </c>
      <c r="E172" s="148" t="e">
        <f aca="false">B172/M172</f>
        <v>#N/A</v>
      </c>
      <c r="F172" s="64" t="e">
        <f aca="false">VLOOKUP($A:$A,'[1]Summary Other sales'!A$1:B$1048576,2,0)</f>
        <v>#N/A</v>
      </c>
      <c r="G172" s="65" t="n">
        <v>0</v>
      </c>
      <c r="H172" s="149" t="n">
        <f aca="false">20/26*(26-AE172)</f>
        <v>20</v>
      </c>
      <c r="I172" s="64" t="e">
        <f aca="false">VLOOKUP($A:$A,'[1]Summary Contract Line Comm'!A$1:B$1048576,2,0)</f>
        <v>#N/A</v>
      </c>
      <c r="J172" s="65" t="n">
        <v>0</v>
      </c>
      <c r="K172" s="64" t="n">
        <v>0</v>
      </c>
      <c r="L172" s="65" t="n">
        <v>0</v>
      </c>
      <c r="M172" s="150" t="e">
        <f aca="false">+K172+I172</f>
        <v>#N/A</v>
      </c>
      <c r="N172" s="151" t="n">
        <f aca="false">+L172+J172</f>
        <v>0</v>
      </c>
      <c r="O172" s="64" t="e">
        <f aca="false">VLOOKUP($A:$A,[4]Summary!A$1:B$1048576,2,0)</f>
        <v>#N/A</v>
      </c>
      <c r="P172" s="66" t="n">
        <v>0</v>
      </c>
      <c r="Q172" s="152" t="e">
        <f aca="false">O172/M172</f>
        <v>#N/A</v>
      </c>
      <c r="R172" s="64" t="e">
        <f aca="false">VLOOKUP($A:$A,'[3]Summary Migrations February'!A$1:B$1048576,2,0)</f>
        <v>#N/A</v>
      </c>
      <c r="S172" s="65" t="n">
        <v>0</v>
      </c>
      <c r="T172" s="65" t="n">
        <f aca="false">S172*0.2</f>
        <v>0</v>
      </c>
      <c r="U172" s="64"/>
      <c r="V172" s="65" t="e">
        <f aca="false">VLOOKUP($A:$A,[5]Summary!D$1:J$1048576,7,0)</f>
        <v>#N/A</v>
      </c>
      <c r="W172" s="65" t="e">
        <f aca="false">+C172+G172+N172+P172+T172+V172</f>
        <v>#N/A</v>
      </c>
      <c r="X172" s="151"/>
      <c r="Y172" s="65" t="e">
        <f aca="false">+X172+W172</f>
        <v>#N/A</v>
      </c>
      <c r="Z172" s="151"/>
      <c r="AA172" s="151" t="e">
        <f aca="false">+Z172+Y172</f>
        <v>#N/A</v>
      </c>
      <c r="AB172" s="153"/>
      <c r="AC172" s="65"/>
      <c r="AD172" s="65"/>
      <c r="AE172" s="154" t="n">
        <v>0</v>
      </c>
      <c r="AF172" s="156" t="s">
        <v>163</v>
      </c>
      <c r="AG172" s="155"/>
    </row>
    <row r="173" customFormat="false" ht="13.8" hidden="false" customHeight="false" outlineLevel="0" collapsed="false">
      <c r="A173" s="24" t="s">
        <v>35</v>
      </c>
      <c r="B173" s="64" t="e">
        <f aca="false">VLOOKUP($A:$A,'[1]Summary Accessory Sales'!$A$1:$B$1048576,2,0)</f>
        <v>#N/A</v>
      </c>
      <c r="C173" s="65" t="n">
        <v>0</v>
      </c>
      <c r="D173" s="148" t="e">
        <f aca="false">B173/M173</f>
        <v>#N/A</v>
      </c>
      <c r="E173" s="148" t="e">
        <f aca="false">B173/M173</f>
        <v>#N/A</v>
      </c>
      <c r="F173" s="64" t="e">
        <f aca="false">VLOOKUP($A:$A,'[1]Summary Other sales'!A$1:B$1048576,2,0)</f>
        <v>#N/A</v>
      </c>
      <c r="G173" s="65" t="n">
        <v>0</v>
      </c>
      <c r="H173" s="149" t="n">
        <f aca="false">20/26*(26-AE173)</f>
        <v>20</v>
      </c>
      <c r="I173" s="64" t="e">
        <f aca="false">VLOOKUP($A:$A,'[1]Summary Contract Line Comm'!A$1:B$1048576,2,0)</f>
        <v>#N/A</v>
      </c>
      <c r="J173" s="65" t="n">
        <v>0</v>
      </c>
      <c r="K173" s="64" t="n">
        <v>0</v>
      </c>
      <c r="L173" s="65" t="n">
        <v>0</v>
      </c>
      <c r="M173" s="150" t="e">
        <f aca="false">+K173+I173</f>
        <v>#N/A</v>
      </c>
      <c r="N173" s="151" t="n">
        <f aca="false">+L173+J173</f>
        <v>0</v>
      </c>
      <c r="O173" s="64" t="e">
        <f aca="false">VLOOKUP($A:$A,[4]Summary!A$1:B$1048576,2,0)</f>
        <v>#N/A</v>
      </c>
      <c r="P173" s="66" t="n">
        <v>0</v>
      </c>
      <c r="Q173" s="152" t="e">
        <f aca="false">O173/M173</f>
        <v>#N/A</v>
      </c>
      <c r="R173" s="64" t="e">
        <f aca="false">VLOOKUP($A:$A,'[3]Summary Migrations February'!A$1:B$1048576,2,0)</f>
        <v>#N/A</v>
      </c>
      <c r="S173" s="65" t="n">
        <v>0</v>
      </c>
      <c r="T173" s="65" t="n">
        <f aca="false">S173*0.2</f>
        <v>0</v>
      </c>
      <c r="U173" s="64"/>
      <c r="V173" s="65" t="e">
        <f aca="false">VLOOKUP($A:$A,[5]Summary!D$1:J$1048576,7,0)</f>
        <v>#N/A</v>
      </c>
      <c r="W173" s="65" t="e">
        <f aca="false">+C173+G173+N173+P173+T173+V173</f>
        <v>#N/A</v>
      </c>
      <c r="X173" s="151"/>
      <c r="Y173" s="65" t="e">
        <f aca="false">+X173+W173</f>
        <v>#N/A</v>
      </c>
      <c r="Z173" s="151" t="e">
        <f aca="false">Y173*0.25</f>
        <v>#N/A</v>
      </c>
      <c r="AA173" s="151" t="e">
        <f aca="false">+Z173+Y173</f>
        <v>#N/A</v>
      </c>
      <c r="AB173" s="153"/>
      <c r="AC173" s="65"/>
      <c r="AD173" s="65"/>
      <c r="AE173" s="154" t="n">
        <v>0</v>
      </c>
      <c r="AF173" s="156" t="s">
        <v>164</v>
      </c>
      <c r="AG173" s="156"/>
    </row>
    <row r="174" customFormat="false" ht="13.8" hidden="false" customHeight="false" outlineLevel="0" collapsed="false">
      <c r="A174" s="24" t="s">
        <v>35</v>
      </c>
      <c r="B174" s="64" t="e">
        <f aca="false">VLOOKUP($A:$A,'[1]Summary Accessory Sales'!$A$1:$B$1048576,2,0)</f>
        <v>#N/A</v>
      </c>
      <c r="C174" s="65" t="e">
        <f aca="false">VLOOKUP($A:$A,'[1]Summary Accessory Sales'!A$1:C$1048576,3,0)</f>
        <v>#N/A</v>
      </c>
      <c r="D174" s="148" t="e">
        <f aca="false">B174/M174</f>
        <v>#N/A</v>
      </c>
      <c r="E174" s="148" t="e">
        <f aca="false">B174/M174</f>
        <v>#N/A</v>
      </c>
      <c r="F174" s="64" t="e">
        <f aca="false">VLOOKUP($A:$A,'[1]Summary Other sales'!A$1:B$1048576,2,0)</f>
        <v>#N/A</v>
      </c>
      <c r="G174" s="65" t="e">
        <f aca="false">VLOOKUP($A:$A,'[1]Summary Other sales'!A$1:C$1048576,3,0)</f>
        <v>#N/A</v>
      </c>
      <c r="H174" s="149" t="e">
        <f aca="false">20/26*(26-AE174)</f>
        <v>#N/A</v>
      </c>
      <c r="I174" s="64" t="e">
        <f aca="false">VLOOKUP($A:$A,'[1]Summary Contract Line Comm'!A$1:B$1048576,2,0)</f>
        <v>#N/A</v>
      </c>
      <c r="J174" s="65" t="e">
        <f aca="false">VLOOKUP($A:$A,'[1]Summary Contract Line Comm'!A$1:C$1048576,3,0)</f>
        <v>#N/A</v>
      </c>
      <c r="K174" s="64" t="n">
        <v>0</v>
      </c>
      <c r="L174" s="65" t="n">
        <v>0</v>
      </c>
      <c r="M174" s="150" t="e">
        <f aca="false">+K174+I174</f>
        <v>#N/A</v>
      </c>
      <c r="N174" s="151" t="e">
        <f aca="false">+L174+J174</f>
        <v>#N/A</v>
      </c>
      <c r="O174" s="64" t="n">
        <v>0</v>
      </c>
      <c r="P174" s="66" t="n">
        <v>0</v>
      </c>
      <c r="Q174" s="152" t="e">
        <f aca="false">O174/M174</f>
        <v>#N/A</v>
      </c>
      <c r="R174" s="64" t="e">
        <f aca="false">VLOOKUP($A:$A,'[3]Summary Migrations February'!A$1:B$1048576,2,0)</f>
        <v>#N/A</v>
      </c>
      <c r="S174" s="65" t="e">
        <f aca="false">VLOOKUP($A:$A,'[3]Summary Migrations February'!A$1:C$1048576,3,0)</f>
        <v>#N/A</v>
      </c>
      <c r="T174" s="65" t="e">
        <f aca="false">S174*0.2</f>
        <v>#N/A</v>
      </c>
      <c r="U174" s="64"/>
      <c r="V174" s="65" t="e">
        <f aca="false">VLOOKUP($A:$A,[5]Summary!D$1:J$1048576,7,0)</f>
        <v>#N/A</v>
      </c>
      <c r="W174" s="65" t="e">
        <f aca="false">+C174+G174+N174+P174+T174+V174</f>
        <v>#N/A</v>
      </c>
      <c r="X174" s="151" t="e">
        <f aca="false">-W174*0.25</f>
        <v>#N/A</v>
      </c>
      <c r="Y174" s="65" t="e">
        <f aca="false">+X174+W174</f>
        <v>#N/A</v>
      </c>
      <c r="Z174" s="151"/>
      <c r="AA174" s="151" t="e">
        <f aca="false">+Z174+Y174</f>
        <v>#N/A</v>
      </c>
      <c r="AB174" s="153"/>
      <c r="AC174" s="65"/>
      <c r="AD174" s="65"/>
      <c r="AE174" s="154" t="e">
        <f aca="false">VLOOKUP($A:$A,'[2]SUMMARY BCEA LEAVE FEB'!B$1:C$1048576,2,0)</f>
        <v>#N/A</v>
      </c>
      <c r="AF174" s="155" t="s">
        <v>165</v>
      </c>
      <c r="AG174" s="156"/>
    </row>
    <row r="175" customFormat="false" ht="13.8" hidden="false" customHeight="false" outlineLevel="0" collapsed="false">
      <c r="A175" s="24" t="s">
        <v>35</v>
      </c>
      <c r="B175" s="64" t="e">
        <f aca="false">VLOOKUP($A:$A,'[1]Summary Accessory Sales'!$A$1:$B$1048576,2,0)</f>
        <v>#N/A</v>
      </c>
      <c r="C175" s="65" t="e">
        <f aca="false">VLOOKUP($A:$A,'[1]Summary Accessory Sales'!A$1:C$1048576,3,0)</f>
        <v>#N/A</v>
      </c>
      <c r="D175" s="148" t="e">
        <f aca="false">B175/M175</f>
        <v>#N/A</v>
      </c>
      <c r="E175" s="148" t="e">
        <f aca="false">B175/M175</f>
        <v>#N/A</v>
      </c>
      <c r="F175" s="64" t="e">
        <f aca="false">VLOOKUP($A:$A,'[1]Summary Other sales'!A$1:B$1048576,2,0)</f>
        <v>#N/A</v>
      </c>
      <c r="G175" s="65" t="e">
        <f aca="false">VLOOKUP($A:$A,'[1]Summary Other sales'!A$1:C$1048576,3,0)</f>
        <v>#N/A</v>
      </c>
      <c r="H175" s="149" t="e">
        <f aca="false">20/26*(26-AE175)</f>
        <v>#N/A</v>
      </c>
      <c r="I175" s="64" t="e">
        <f aca="false">VLOOKUP($A:$A,'[1]Summary Contract Line Comm'!A$1:B$1048576,2,0)</f>
        <v>#N/A</v>
      </c>
      <c r="J175" s="65" t="e">
        <f aca="false">VLOOKUP($A:$A,'[1]Summary Contract Line Comm'!A$1:C$1048576,3,0)</f>
        <v>#N/A</v>
      </c>
      <c r="K175" s="64" t="n">
        <v>0</v>
      </c>
      <c r="L175" s="65" t="n">
        <v>0</v>
      </c>
      <c r="M175" s="150" t="e">
        <f aca="false">+K175+I175</f>
        <v>#N/A</v>
      </c>
      <c r="N175" s="151" t="e">
        <f aca="false">+L175+J175</f>
        <v>#N/A</v>
      </c>
      <c r="O175" s="64" t="n">
        <v>0</v>
      </c>
      <c r="P175" s="66" t="n">
        <v>0</v>
      </c>
      <c r="Q175" s="152" t="e">
        <f aca="false">O175/M175</f>
        <v>#N/A</v>
      </c>
      <c r="R175" s="64" t="e">
        <f aca="false">VLOOKUP($A:$A,'[3]Summary Migrations February'!A$1:B$1048576,2,0)</f>
        <v>#N/A</v>
      </c>
      <c r="S175" s="65" t="e">
        <f aca="false">VLOOKUP($A:$A,'[3]Summary Migrations February'!A$1:C$1048576,3,0)</f>
        <v>#N/A</v>
      </c>
      <c r="T175" s="65" t="e">
        <f aca="false">S175*0.2</f>
        <v>#N/A</v>
      </c>
      <c r="U175" s="64"/>
      <c r="V175" s="65" t="e">
        <f aca="false">VLOOKUP($A:$A,[5]Summary!D$1:J$1048576,7,0)</f>
        <v>#N/A</v>
      </c>
      <c r="W175" s="65" t="e">
        <f aca="false">+C175+G175+N175+P175+T175+V175</f>
        <v>#N/A</v>
      </c>
      <c r="X175" s="151" t="e">
        <f aca="false">-W175*0.25</f>
        <v>#N/A</v>
      </c>
      <c r="Y175" s="65" t="e">
        <f aca="false">+X175+W175</f>
        <v>#N/A</v>
      </c>
      <c r="Z175" s="151"/>
      <c r="AA175" s="151" t="e">
        <f aca="false">+Z175+Y175</f>
        <v>#N/A</v>
      </c>
      <c r="AB175" s="153"/>
      <c r="AC175" s="65"/>
      <c r="AD175" s="65"/>
      <c r="AE175" s="154" t="e">
        <f aca="false">VLOOKUP($A:$A,'[2]SUMMARY BCEA LEAVE FEB'!B$1:C$1048576,2,0)</f>
        <v>#N/A</v>
      </c>
      <c r="AF175" s="156" t="s">
        <v>166</v>
      </c>
      <c r="AG175" s="156"/>
    </row>
    <row r="176" customFormat="false" ht="13.8" hidden="false" customHeight="false" outlineLevel="0" collapsed="false">
      <c r="A176" s="24" t="s">
        <v>35</v>
      </c>
      <c r="B176" s="64" t="e">
        <f aca="false">VLOOKUP($A:$A,'[1]Summary Accessory Sales'!$A$1:$B$1048576,2,0)</f>
        <v>#N/A</v>
      </c>
      <c r="C176" s="65" t="e">
        <f aca="false">VLOOKUP($A:$A,'[1]Summary Accessory Sales'!A$1:C$1048576,3,0)</f>
        <v>#N/A</v>
      </c>
      <c r="D176" s="148" t="e">
        <f aca="false">B176/M176</f>
        <v>#N/A</v>
      </c>
      <c r="E176" s="148" t="e">
        <f aca="false">B176/M176</f>
        <v>#N/A</v>
      </c>
      <c r="F176" s="64" t="e">
        <f aca="false">VLOOKUP($A:$A,'[1]Summary Other sales'!A$1:B$1048576,2,0)</f>
        <v>#N/A</v>
      </c>
      <c r="G176" s="65" t="e">
        <f aca="false">VLOOKUP($A:$A,'[1]Summary Other sales'!A$1:C$1048576,3,0)</f>
        <v>#N/A</v>
      </c>
      <c r="H176" s="149" t="e">
        <f aca="false">20/26*(26-AE176)</f>
        <v>#N/A</v>
      </c>
      <c r="I176" s="64" t="e">
        <f aca="false">VLOOKUP($A:$A,'[1]Summary Contract Line Comm'!A$1:B$1048576,2,0)</f>
        <v>#N/A</v>
      </c>
      <c r="J176" s="65" t="e">
        <f aca="false">VLOOKUP($A:$A,'[1]Summary Contract Line Comm'!A$1:C$1048576,3,0)</f>
        <v>#N/A</v>
      </c>
      <c r="K176" s="64" t="n">
        <v>0</v>
      </c>
      <c r="L176" s="65" t="n">
        <v>0</v>
      </c>
      <c r="M176" s="150" t="e">
        <f aca="false">+K176+I176</f>
        <v>#N/A</v>
      </c>
      <c r="N176" s="151" t="e">
        <f aca="false">+L176+J176</f>
        <v>#N/A</v>
      </c>
      <c r="O176" s="64" t="e">
        <f aca="false">VLOOKUP($A:$A,[4]Summary!A$1:B$1048576,2,0)</f>
        <v>#N/A</v>
      </c>
      <c r="P176" s="66" t="e">
        <f aca="false">O176*17.5</f>
        <v>#N/A</v>
      </c>
      <c r="Q176" s="152" t="e">
        <f aca="false">O176/M176</f>
        <v>#N/A</v>
      </c>
      <c r="R176" s="64" t="e">
        <f aca="false">VLOOKUP($A:$A,'[3]Summary Migrations February'!A$1:B$1048576,2,0)</f>
        <v>#N/A</v>
      </c>
      <c r="S176" s="65" t="e">
        <f aca="false">VLOOKUP($A:$A,'[3]Summary Migrations February'!A$1:C$1048576,3,0)</f>
        <v>#N/A</v>
      </c>
      <c r="T176" s="65" t="e">
        <f aca="false">S176*0.2</f>
        <v>#N/A</v>
      </c>
      <c r="U176" s="64"/>
      <c r="V176" s="65" t="n">
        <v>0</v>
      </c>
      <c r="W176" s="65" t="e">
        <f aca="false">+C176+G176+N176+P176+T176+V176</f>
        <v>#N/A</v>
      </c>
      <c r="X176" s="151" t="e">
        <f aca="false">-W176*0.25</f>
        <v>#N/A</v>
      </c>
      <c r="Y176" s="65" t="e">
        <f aca="false">+X176+W176</f>
        <v>#N/A</v>
      </c>
      <c r="Z176" s="151" t="e">
        <f aca="false">Y176*0.25</f>
        <v>#N/A</v>
      </c>
      <c r="AA176" s="151" t="e">
        <f aca="false">+Z176+Y176</f>
        <v>#N/A</v>
      </c>
      <c r="AB176" s="153"/>
      <c r="AC176" s="65"/>
      <c r="AD176" s="65"/>
      <c r="AE176" s="154" t="e">
        <f aca="false">VLOOKUP($A:$A,'[2]SUMMARY BCEA LEAVE FEB'!B$1:C$1048576,2,0)</f>
        <v>#N/A</v>
      </c>
      <c r="AF176" s="155" t="s">
        <v>75</v>
      </c>
      <c r="AG176" s="156"/>
    </row>
    <row r="177" customFormat="false" ht="13.8" hidden="false" customHeight="false" outlineLevel="0" collapsed="false">
      <c r="A177" s="24" t="s">
        <v>35</v>
      </c>
      <c r="B177" s="64" t="e">
        <f aca="false">VLOOKUP($A:$A,'[1]Summary Accessory Sales'!$A$1:$B$1048576,2,0)</f>
        <v>#N/A</v>
      </c>
      <c r="C177" s="65" t="e">
        <f aca="false">VLOOKUP($A:$A,'[1]Summary Accessory Sales'!A$1:C$1048576,3,0)</f>
        <v>#N/A</v>
      </c>
      <c r="D177" s="148" t="e">
        <f aca="false">B177/M177</f>
        <v>#N/A</v>
      </c>
      <c r="E177" s="148" t="e">
        <f aca="false">B177/M177</f>
        <v>#N/A</v>
      </c>
      <c r="F177" s="64" t="e">
        <f aca="false">VLOOKUP($A:$A,'[1]Summary Other sales'!A$1:B$1048576,2,0)</f>
        <v>#N/A</v>
      </c>
      <c r="G177" s="65" t="e">
        <f aca="false">VLOOKUP($A:$A,'[1]Summary Other sales'!A$1:C$1048576,3,0)</f>
        <v>#N/A</v>
      </c>
      <c r="H177" s="149" t="e">
        <f aca="false">20/26*(26-AE177)</f>
        <v>#N/A</v>
      </c>
      <c r="I177" s="64" t="e">
        <f aca="false">VLOOKUP($A:$A,'[1]Summary Contract Line Comm'!A$1:B$1048576,2,0)</f>
        <v>#N/A</v>
      </c>
      <c r="J177" s="65" t="e">
        <f aca="false">VLOOKUP($A:$A,'[1]Summary Contract Line Comm'!A$1:C$1048576,3,0)</f>
        <v>#N/A</v>
      </c>
      <c r="K177" s="64" t="n">
        <v>0</v>
      </c>
      <c r="L177" s="65" t="n">
        <v>0</v>
      </c>
      <c r="M177" s="150" t="e">
        <f aca="false">+K177+I177</f>
        <v>#N/A</v>
      </c>
      <c r="N177" s="151" t="e">
        <f aca="false">+L177+J177</f>
        <v>#N/A</v>
      </c>
      <c r="O177" s="64" t="e">
        <f aca="false">VLOOKUP($A:$A,[4]Summary!A$1:B$1048576,2,0)</f>
        <v>#N/A</v>
      </c>
      <c r="P177" s="66" t="e">
        <f aca="false">O177*17.5</f>
        <v>#N/A</v>
      </c>
      <c r="Q177" s="152" t="e">
        <f aca="false">O177/M177</f>
        <v>#N/A</v>
      </c>
      <c r="R177" s="64" t="e">
        <f aca="false">VLOOKUP($A:$A,'[3]Summary Migrations February'!A$1:B$1048576,2,0)</f>
        <v>#N/A</v>
      </c>
      <c r="S177" s="65" t="e">
        <f aca="false">VLOOKUP($A:$A,'[3]Summary Migrations February'!A$1:C$1048576,3,0)</f>
        <v>#N/A</v>
      </c>
      <c r="T177" s="65" t="e">
        <f aca="false">S177*0.2</f>
        <v>#N/A</v>
      </c>
      <c r="U177" s="64"/>
      <c r="V177" s="65" t="e">
        <f aca="false">VLOOKUP($A:$A,[5]Summary!D$1:J$1048576,7,0)</f>
        <v>#N/A</v>
      </c>
      <c r="W177" s="65" t="e">
        <f aca="false">+C177+G177+N177+P177+T177+V177</f>
        <v>#N/A</v>
      </c>
      <c r="X177" s="151" t="e">
        <f aca="false">-W177*0.25</f>
        <v>#N/A</v>
      </c>
      <c r="Y177" s="65" t="e">
        <f aca="false">+X177+W177</f>
        <v>#N/A</v>
      </c>
      <c r="Z177" s="151" t="e">
        <f aca="false">Y177*0.25</f>
        <v>#N/A</v>
      </c>
      <c r="AA177" s="151" t="e">
        <f aca="false">+Z177+Y177</f>
        <v>#N/A</v>
      </c>
      <c r="AB177" s="153"/>
      <c r="AC177" s="65"/>
      <c r="AD177" s="65"/>
      <c r="AE177" s="154" t="e">
        <f aca="false">VLOOKUP($A:$A,'[2]SUMMARY BCEA LEAVE FEB'!B$1:C$1048576,2,0)</f>
        <v>#N/A</v>
      </c>
      <c r="AF177" s="156" t="s">
        <v>167</v>
      </c>
      <c r="AG177" s="155"/>
    </row>
    <row r="178" customFormat="false" ht="13.8" hidden="false" customHeight="false" outlineLevel="0" collapsed="false">
      <c r="A178" s="24" t="s">
        <v>35</v>
      </c>
      <c r="B178" s="64" t="e">
        <f aca="false">VLOOKUP($A:$A,'[1]Summary Accessory Sales'!$A$1:$B$1048576,2,0)</f>
        <v>#N/A</v>
      </c>
      <c r="C178" s="65" t="e">
        <f aca="false">VLOOKUP($A:$A,'[1]Summary Accessory Sales'!A$1:C$1048576,3,0)</f>
        <v>#N/A</v>
      </c>
      <c r="D178" s="148" t="e">
        <f aca="false">B178/M178</f>
        <v>#N/A</v>
      </c>
      <c r="E178" s="148" t="e">
        <f aca="false">B178/M178</f>
        <v>#N/A</v>
      </c>
      <c r="F178" s="64" t="e">
        <f aca="false">VLOOKUP($A:$A,'[1]Summary Other sales'!A$1:B$1048576,2,0)</f>
        <v>#N/A</v>
      </c>
      <c r="G178" s="65" t="e">
        <f aca="false">VLOOKUP($A:$A,'[1]Summary Other sales'!A$1:C$1048576,3,0)</f>
        <v>#N/A</v>
      </c>
      <c r="H178" s="149" t="e">
        <f aca="false">20/26*(26-AE178)</f>
        <v>#N/A</v>
      </c>
      <c r="I178" s="64" t="e">
        <f aca="false">VLOOKUP($A:$A,'[1]Summary Contract Line Comm'!A$1:B$1048576,2,0)</f>
        <v>#N/A</v>
      </c>
      <c r="J178" s="65" t="e">
        <f aca="false">VLOOKUP($A:$A,'[1]Summary Contract Line Comm'!A$1:C$1048576,3,0)</f>
        <v>#N/A</v>
      </c>
      <c r="K178" s="64" t="n">
        <v>0</v>
      </c>
      <c r="L178" s="65" t="n">
        <v>0</v>
      </c>
      <c r="M178" s="150" t="e">
        <f aca="false">+K178+I178</f>
        <v>#N/A</v>
      </c>
      <c r="N178" s="151" t="e">
        <f aca="false">+L178+J178</f>
        <v>#N/A</v>
      </c>
      <c r="O178" s="64" t="n">
        <v>0</v>
      </c>
      <c r="P178" s="66" t="n">
        <f aca="false">O178*17.5</f>
        <v>0</v>
      </c>
      <c r="Q178" s="152" t="e">
        <f aca="false">O178/M178</f>
        <v>#N/A</v>
      </c>
      <c r="R178" s="64" t="e">
        <f aca="false">VLOOKUP($A:$A,'[3]Summary Migrations February'!A$1:B$1048576,2,0)</f>
        <v>#N/A</v>
      </c>
      <c r="S178" s="65" t="e">
        <f aca="false">VLOOKUP($A:$A,'[3]Summary Migrations February'!A$1:C$1048576,3,0)</f>
        <v>#N/A</v>
      </c>
      <c r="T178" s="65" t="e">
        <f aca="false">S178*0.2</f>
        <v>#N/A</v>
      </c>
      <c r="U178" s="64"/>
      <c r="V178" s="65" t="e">
        <f aca="false">VLOOKUP($A:$A,[5]Summary!D$1:J$1048576,7,0)</f>
        <v>#N/A</v>
      </c>
      <c r="W178" s="65" t="e">
        <f aca="false">+C178+G178+N178+P178+T178+V178</f>
        <v>#N/A</v>
      </c>
      <c r="X178" s="151" t="e">
        <f aca="false">-W178*0.25</f>
        <v>#N/A</v>
      </c>
      <c r="Y178" s="65" t="e">
        <f aca="false">+X178+W178</f>
        <v>#N/A</v>
      </c>
      <c r="Z178" s="151" t="e">
        <f aca="false">Y178*0.25</f>
        <v>#N/A</v>
      </c>
      <c r="AA178" s="151" t="e">
        <f aca="false">+Z178+Y178</f>
        <v>#N/A</v>
      </c>
      <c r="AB178" s="153"/>
      <c r="AC178" s="65"/>
      <c r="AD178" s="65"/>
      <c r="AE178" s="154" t="e">
        <f aca="false">VLOOKUP($A:$A,'[2]SUMMARY BCEA LEAVE FEB'!B$1:C$1048576,2,0)</f>
        <v>#N/A</v>
      </c>
      <c r="AF178" s="156" t="s">
        <v>168</v>
      </c>
      <c r="AG178" s="156"/>
    </row>
    <row r="179" customFormat="false" ht="18" hidden="false" customHeight="true" outlineLevel="0" collapsed="false">
      <c r="A179" s="24" t="s">
        <v>35</v>
      </c>
      <c r="B179" s="64" t="e">
        <f aca="false">VLOOKUP($A:$A,'[1]Summary Accessory Sales'!$A$1:$B$1048576,2,0)</f>
        <v>#N/A</v>
      </c>
      <c r="C179" s="65" t="e">
        <f aca="false">VLOOKUP($A:$A,'[1]Summary Accessory Sales'!A$1:C$1048576,3,0)</f>
        <v>#N/A</v>
      </c>
      <c r="D179" s="148" t="e">
        <f aca="false">B179/M179</f>
        <v>#N/A</v>
      </c>
      <c r="E179" s="148" t="e">
        <f aca="false">B179/M179</f>
        <v>#N/A</v>
      </c>
      <c r="F179" s="64" t="e">
        <f aca="false">VLOOKUP($A:$A,'[1]Summary Other sales'!A$1:B$1048576,2,0)</f>
        <v>#N/A</v>
      </c>
      <c r="G179" s="65" t="e">
        <f aca="false">VLOOKUP($A:$A,'[1]Summary Other sales'!A$1:C$1048576,3,0)</f>
        <v>#N/A</v>
      </c>
      <c r="H179" s="149" t="n">
        <f aca="false">20/26*(26-AE179)</f>
        <v>20</v>
      </c>
      <c r="I179" s="64" t="e">
        <f aca="false">VLOOKUP($A:$A,'[1]Summary Contract Line Comm'!A$1:B$1048576,2,0)</f>
        <v>#N/A</v>
      </c>
      <c r="J179" s="65" t="e">
        <f aca="false">VLOOKUP($A:$A,'[1]Summary Contract Line Comm'!A$1:C$1048576,3,0)</f>
        <v>#N/A</v>
      </c>
      <c r="K179" s="64" t="n">
        <v>0</v>
      </c>
      <c r="L179" s="65" t="n">
        <v>0</v>
      </c>
      <c r="M179" s="150" t="e">
        <f aca="false">+K179+I179</f>
        <v>#N/A</v>
      </c>
      <c r="N179" s="151" t="e">
        <f aca="false">+L179+J179</f>
        <v>#N/A</v>
      </c>
      <c r="O179" s="64" t="e">
        <f aca="false">VLOOKUP($A:$A,[4]Summary!A$1:B$1048576,2,0)</f>
        <v>#N/A</v>
      </c>
      <c r="P179" s="66" t="e">
        <f aca="false">O179*17.5</f>
        <v>#N/A</v>
      </c>
      <c r="Q179" s="152" t="e">
        <f aca="false">O179/M179</f>
        <v>#N/A</v>
      </c>
      <c r="R179" s="64" t="n">
        <v>0</v>
      </c>
      <c r="S179" s="65" t="n">
        <v>0</v>
      </c>
      <c r="T179" s="65" t="n">
        <f aca="false">S179*0.2</f>
        <v>0</v>
      </c>
      <c r="U179" s="64"/>
      <c r="V179" s="65" t="e">
        <f aca="false">VLOOKUP($A:$A,[5]Summary!D$1:J$1048576,7,0)</f>
        <v>#N/A</v>
      </c>
      <c r="W179" s="65" t="e">
        <f aca="false">+C179+G179+N179+P179+T179+V179</f>
        <v>#N/A</v>
      </c>
      <c r="X179" s="151" t="e">
        <f aca="false">-W179*0.25</f>
        <v>#N/A</v>
      </c>
      <c r="Y179" s="65" t="e">
        <f aca="false">+X179+W179</f>
        <v>#N/A</v>
      </c>
      <c r="Z179" s="151"/>
      <c r="AA179" s="151" t="e">
        <f aca="false">+Z179+Y179</f>
        <v>#N/A</v>
      </c>
      <c r="AB179" s="153"/>
      <c r="AC179" s="65"/>
      <c r="AD179" s="65"/>
      <c r="AE179" s="154" t="n">
        <v>0</v>
      </c>
      <c r="AF179" s="155" t="s">
        <v>169</v>
      </c>
      <c r="AG179" s="156"/>
    </row>
    <row r="180" customFormat="false" ht="13.8" hidden="false" customHeight="false" outlineLevel="0" collapsed="false">
      <c r="A180" s="24" t="s">
        <v>35</v>
      </c>
      <c r="B180" s="64" t="e">
        <f aca="false">VLOOKUP($A:$A,'[1]Summary Accessory Sales'!$A$1:$B$1048576,2,0)</f>
        <v>#N/A</v>
      </c>
      <c r="C180" s="65" t="e">
        <f aca="false">VLOOKUP($A:$A,'[1]Summary Accessory Sales'!A$1:C$1048576,3,0)</f>
        <v>#N/A</v>
      </c>
      <c r="D180" s="148" t="e">
        <f aca="false">B180/M180</f>
        <v>#N/A</v>
      </c>
      <c r="E180" s="148" t="e">
        <f aca="false">B180/M180</f>
        <v>#N/A</v>
      </c>
      <c r="F180" s="64" t="e">
        <f aca="false">VLOOKUP($A:$A,'[1]Summary Other sales'!A$1:B$1048576,2,0)</f>
        <v>#N/A</v>
      </c>
      <c r="G180" s="65" t="e">
        <f aca="false">VLOOKUP($A:$A,'[1]Summary Other sales'!A$1:C$1048576,3,0)</f>
        <v>#N/A</v>
      </c>
      <c r="H180" s="149" t="e">
        <f aca="false">20/26*(26-AE180)</f>
        <v>#N/A</v>
      </c>
      <c r="I180" s="64" t="e">
        <f aca="false">VLOOKUP($A:$A,'[1]Summary Contract Line Comm'!A$1:B$1048576,2,0)</f>
        <v>#N/A</v>
      </c>
      <c r="J180" s="65" t="e">
        <f aca="false">VLOOKUP($A:$A,'[1]Summary Contract Line Comm'!A$1:C$1048576,3,0)</f>
        <v>#N/A</v>
      </c>
      <c r="K180" s="64" t="n">
        <v>0</v>
      </c>
      <c r="L180" s="65" t="n">
        <v>0</v>
      </c>
      <c r="M180" s="150" t="e">
        <f aca="false">+K180+I180</f>
        <v>#N/A</v>
      </c>
      <c r="N180" s="151" t="e">
        <f aca="false">+L180+J180</f>
        <v>#N/A</v>
      </c>
      <c r="O180" s="64" t="e">
        <f aca="false">VLOOKUP($A:$A,[4]Summary!A$1:B$1048576,2,0)</f>
        <v>#N/A</v>
      </c>
      <c r="P180" s="66" t="e">
        <f aca="false">O180*17.5</f>
        <v>#N/A</v>
      </c>
      <c r="Q180" s="152" t="e">
        <f aca="false">O180/M180</f>
        <v>#N/A</v>
      </c>
      <c r="R180" s="64" t="e">
        <f aca="false">VLOOKUP($A:$A,'[3]Summary Migrations February'!A$1:B$1048576,2,0)</f>
        <v>#N/A</v>
      </c>
      <c r="S180" s="65" t="e">
        <f aca="false">VLOOKUP($A:$A,'[3]Summary Migrations February'!A$1:C$1048576,3,0)</f>
        <v>#N/A</v>
      </c>
      <c r="T180" s="65" t="e">
        <f aca="false">S180*0.2</f>
        <v>#N/A</v>
      </c>
      <c r="U180" s="64"/>
      <c r="V180" s="65" t="e">
        <f aca="false">VLOOKUP($A:$A,[5]Summary!D$1:J$1048576,7,0)</f>
        <v>#N/A</v>
      </c>
      <c r="W180" s="65" t="e">
        <f aca="false">+C180+G180+N180+P180+T180+V180</f>
        <v>#N/A</v>
      </c>
      <c r="X180" s="151" t="e">
        <f aca="false">-W180*0.25</f>
        <v>#N/A</v>
      </c>
      <c r="Y180" s="65" t="e">
        <f aca="false">+X180+W180</f>
        <v>#N/A</v>
      </c>
      <c r="Z180" s="151"/>
      <c r="AA180" s="151" t="e">
        <f aca="false">+Z180+Y180</f>
        <v>#N/A</v>
      </c>
      <c r="AB180" s="153"/>
      <c r="AC180" s="65"/>
      <c r="AD180" s="65"/>
      <c r="AE180" s="154" t="e">
        <f aca="false">VLOOKUP($A:$A,'[2]SUMMARY BCEA LEAVE FEB'!B$1:C$1048576,2,0)</f>
        <v>#N/A</v>
      </c>
      <c r="AF180" s="156" t="s">
        <v>170</v>
      </c>
      <c r="AG180" s="156"/>
    </row>
    <row r="181" customFormat="false" ht="13.8" hidden="false" customHeight="false" outlineLevel="0" collapsed="false">
      <c r="A181" s="24" t="s">
        <v>35</v>
      </c>
      <c r="B181" s="64" t="e">
        <f aca="false">VLOOKUP($A:$A,'[1]Summary Accessory Sales'!$A$1:$B$1048576,2,0)</f>
        <v>#N/A</v>
      </c>
      <c r="C181" s="65" t="e">
        <f aca="false">VLOOKUP($A:$A,'[1]Summary Accessory Sales'!A$1:C$1048576,3,0)</f>
        <v>#N/A</v>
      </c>
      <c r="D181" s="148" t="e">
        <f aca="false">B181/M181</f>
        <v>#N/A</v>
      </c>
      <c r="E181" s="148" t="e">
        <f aca="false">B181/M181</f>
        <v>#N/A</v>
      </c>
      <c r="F181" s="64" t="e">
        <f aca="false">VLOOKUP($A:$A,'[1]Summary Other sales'!A$1:B$1048576,2,0)</f>
        <v>#N/A</v>
      </c>
      <c r="G181" s="65" t="e">
        <f aca="false">VLOOKUP($A:$A,'[1]Summary Other sales'!A$1:C$1048576,3,0)</f>
        <v>#N/A</v>
      </c>
      <c r="H181" s="178" t="e">
        <f aca="false">20/26*(26-AE181)</f>
        <v>#N/A</v>
      </c>
      <c r="I181" s="64" t="e">
        <f aca="false">VLOOKUP($A:$A,'[1]Summary Contract Line Comm'!A$1:B$1048576,2,0)</f>
        <v>#N/A</v>
      </c>
      <c r="J181" s="65" t="e">
        <f aca="false">VLOOKUP($A:$A,'[1]Summary Contract Line Comm'!A$1:C$1048576,3,0)</f>
        <v>#N/A</v>
      </c>
      <c r="K181" s="64" t="n">
        <v>0</v>
      </c>
      <c r="L181" s="65" t="n">
        <v>0</v>
      </c>
      <c r="M181" s="150" t="e">
        <f aca="false">+K181+I181</f>
        <v>#N/A</v>
      </c>
      <c r="N181" s="151" t="e">
        <f aca="false">+L181+J181</f>
        <v>#N/A</v>
      </c>
      <c r="O181" s="64" t="n">
        <v>0</v>
      </c>
      <c r="P181" s="66" t="n">
        <f aca="false">O181*17.5</f>
        <v>0</v>
      </c>
      <c r="Q181" s="152" t="e">
        <f aca="false">O181/M181</f>
        <v>#N/A</v>
      </c>
      <c r="R181" s="64" t="e">
        <f aca="false">VLOOKUP($A:$A,'[3]Summary Migrations February'!A$1:B$1048576,2,0)</f>
        <v>#N/A</v>
      </c>
      <c r="S181" s="65" t="e">
        <f aca="false">VLOOKUP($A:$A,'[3]Summary Migrations February'!A$1:C$1048576,3,0)</f>
        <v>#N/A</v>
      </c>
      <c r="T181" s="65" t="e">
        <f aca="false">S181*0.2</f>
        <v>#N/A</v>
      </c>
      <c r="U181" s="64"/>
      <c r="V181" s="65" t="e">
        <f aca="false">VLOOKUP($A:$A,[5]Summary!D$1:J$1048576,7,0)</f>
        <v>#N/A</v>
      </c>
      <c r="W181" s="65" t="e">
        <f aca="false">+C181+G181+N181+P181+T181+V181</f>
        <v>#N/A</v>
      </c>
      <c r="X181" s="151" t="e">
        <f aca="false">-W181*0.25</f>
        <v>#N/A</v>
      </c>
      <c r="Y181" s="65" t="e">
        <f aca="false">+X181+W181</f>
        <v>#N/A</v>
      </c>
      <c r="Z181" s="151"/>
      <c r="AA181" s="151" t="e">
        <f aca="false">+Z181+Y181</f>
        <v>#N/A</v>
      </c>
      <c r="AB181" s="153"/>
      <c r="AC181" s="65"/>
      <c r="AD181" s="65"/>
      <c r="AE181" s="154" t="e">
        <f aca="false">VLOOKUP($A:$A,'[2]SUMMARY BCEA LEAVE FEB'!B$1:C$1048576,2,0)</f>
        <v>#N/A</v>
      </c>
      <c r="AF181" s="155" t="s">
        <v>97</v>
      </c>
      <c r="AG181" s="155"/>
    </row>
    <row r="182" customFormat="false" ht="13.8" hidden="false" customHeight="false" outlineLevel="0" collapsed="false">
      <c r="A182" s="24" t="s">
        <v>35</v>
      </c>
      <c r="B182" s="64" t="e">
        <f aca="false">VLOOKUP($A:$A,'[1]Summary Accessory Sales'!$A$1:$B$1048576,2,0)</f>
        <v>#N/A</v>
      </c>
      <c r="C182" s="65" t="e">
        <f aca="false">VLOOKUP($A:$A,'[1]Summary Accessory Sales'!A$1:C$1048576,3,0)</f>
        <v>#N/A</v>
      </c>
      <c r="D182" s="148" t="e">
        <f aca="false">B182/M182</f>
        <v>#N/A</v>
      </c>
      <c r="E182" s="148" t="e">
        <f aca="false">B182/M182</f>
        <v>#N/A</v>
      </c>
      <c r="F182" s="64" t="e">
        <f aca="false">VLOOKUP($A:$A,'[1]Summary Other sales'!A$1:B$1048576,2,0)</f>
        <v>#N/A</v>
      </c>
      <c r="G182" s="65" t="e">
        <f aca="false">VLOOKUP($A:$A,'[1]Summary Other sales'!A$1:C$1048576,3,0)</f>
        <v>#N/A</v>
      </c>
      <c r="H182" s="149" t="e">
        <f aca="false">20/26*(26-AE182)</f>
        <v>#N/A</v>
      </c>
      <c r="I182" s="64" t="e">
        <f aca="false">VLOOKUP($A:$A,'[1]Summary Contract Line Comm'!A$1:B$1048576,2,0)</f>
        <v>#N/A</v>
      </c>
      <c r="J182" s="65" t="e">
        <f aca="false">VLOOKUP($A:$A,'[1]Summary Contract Line Comm'!A$1:C$1048576,3,0)</f>
        <v>#N/A</v>
      </c>
      <c r="K182" s="64" t="n">
        <v>0</v>
      </c>
      <c r="L182" s="65" t="n">
        <v>0</v>
      </c>
      <c r="M182" s="150" t="e">
        <f aca="false">+K182+I182</f>
        <v>#N/A</v>
      </c>
      <c r="N182" s="151" t="e">
        <f aca="false">+L182+J182</f>
        <v>#N/A</v>
      </c>
      <c r="O182" s="64" t="n">
        <v>0</v>
      </c>
      <c r="P182" s="66" t="n">
        <f aca="false">O182*17.5</f>
        <v>0</v>
      </c>
      <c r="Q182" s="152" t="e">
        <f aca="false">O182/M182</f>
        <v>#N/A</v>
      </c>
      <c r="R182" s="64" t="e">
        <f aca="false">VLOOKUP($A:$A,'[3]Summary Migrations February'!A$1:B$1048576,2,0)</f>
        <v>#N/A</v>
      </c>
      <c r="S182" s="65" t="e">
        <f aca="false">VLOOKUP($A:$A,'[3]Summary Migrations February'!A$1:C$1048576,3,0)</f>
        <v>#N/A</v>
      </c>
      <c r="T182" s="65" t="e">
        <f aca="false">S182*0.2</f>
        <v>#N/A</v>
      </c>
      <c r="U182" s="64"/>
      <c r="V182" s="65" t="e">
        <f aca="false">VLOOKUP($A:$A,[5]Summary!D$1:J$1048576,7,0)</f>
        <v>#N/A</v>
      </c>
      <c r="W182" s="65" t="e">
        <f aca="false">+C182+G182+N182+P182+T182+V182</f>
        <v>#N/A</v>
      </c>
      <c r="X182" s="151" t="e">
        <f aca="false">-W182*0.25</f>
        <v>#N/A</v>
      </c>
      <c r="Y182" s="65" t="e">
        <f aca="false">+X182+W182</f>
        <v>#N/A</v>
      </c>
      <c r="Z182" s="151"/>
      <c r="AA182" s="151" t="e">
        <f aca="false">+Z182+Y182</f>
        <v>#N/A</v>
      </c>
      <c r="AB182" s="153"/>
      <c r="AC182" s="65"/>
      <c r="AD182" s="65"/>
      <c r="AE182" s="154" t="e">
        <f aca="false">VLOOKUP($A:$A,'[2]SUMMARY BCEA LEAVE FEB'!B$1:C$1048576,2,0)</f>
        <v>#N/A</v>
      </c>
      <c r="AF182" s="155" t="s">
        <v>54</v>
      </c>
      <c r="AG182" s="156"/>
    </row>
    <row r="183" customFormat="false" ht="13.8" hidden="false" customHeight="false" outlineLevel="0" collapsed="false">
      <c r="A183" s="24" t="s">
        <v>35</v>
      </c>
      <c r="B183" s="64" t="e">
        <f aca="false">VLOOKUP($A:$A,'[1]Summary Accessory Sales'!$A$1:$B$1048576,2,0)</f>
        <v>#N/A</v>
      </c>
      <c r="C183" s="65" t="e">
        <f aca="false">VLOOKUP($A:$A,'[1]Summary Accessory Sales'!A$1:C$1048576,3,0)</f>
        <v>#N/A</v>
      </c>
      <c r="D183" s="148" t="e">
        <f aca="false">B183/M183</f>
        <v>#N/A</v>
      </c>
      <c r="E183" s="148" t="e">
        <f aca="false">B183/M183</f>
        <v>#N/A</v>
      </c>
      <c r="F183" s="64" t="e">
        <f aca="false">VLOOKUP($A:$A,'[1]Summary Other sales'!A$1:B$1048576,2,0)</f>
        <v>#N/A</v>
      </c>
      <c r="G183" s="65" t="e">
        <f aca="false">VLOOKUP($A:$A,'[1]Summary Other sales'!A$1:C$1048576,3,0)</f>
        <v>#N/A</v>
      </c>
      <c r="H183" s="149" t="n">
        <f aca="false">20/26*(26-AE183)</f>
        <v>20</v>
      </c>
      <c r="I183" s="64" t="e">
        <f aca="false">VLOOKUP($A:$A,'[1]Summary Contract Line Comm'!A$1:B$1048576,2,0)</f>
        <v>#N/A</v>
      </c>
      <c r="J183" s="65" t="e">
        <f aca="false">VLOOKUP($A:$A,'[1]Summary Contract Line Comm'!A$1:C$1048576,3,0)</f>
        <v>#N/A</v>
      </c>
      <c r="K183" s="64" t="n">
        <v>0</v>
      </c>
      <c r="L183" s="65" t="n">
        <v>0</v>
      </c>
      <c r="M183" s="150" t="e">
        <f aca="false">+K183+I183</f>
        <v>#N/A</v>
      </c>
      <c r="N183" s="151" t="e">
        <f aca="false">+L183+J183</f>
        <v>#N/A</v>
      </c>
      <c r="O183" s="64" t="e">
        <f aca="false">VLOOKUP($A:$A,[4]Summary!A$1:B$1048576,2,0)</f>
        <v>#N/A</v>
      </c>
      <c r="P183" s="66" t="e">
        <f aca="false">O183*17.5</f>
        <v>#N/A</v>
      </c>
      <c r="Q183" s="152" t="e">
        <f aca="false">O183/M183</f>
        <v>#N/A</v>
      </c>
      <c r="R183" s="64" t="e">
        <f aca="false">VLOOKUP($A:$A,'[3]Summary Migrations February'!A$1:B$1048576,2,0)</f>
        <v>#N/A</v>
      </c>
      <c r="S183" s="65" t="e">
        <f aca="false">VLOOKUP($A:$A,'[3]Summary Migrations February'!A$1:C$1048576,3,0)</f>
        <v>#N/A</v>
      </c>
      <c r="T183" s="65" t="e">
        <f aca="false">S183*0.2</f>
        <v>#N/A</v>
      </c>
      <c r="U183" s="64"/>
      <c r="V183" s="65" t="e">
        <f aca="false">VLOOKUP($A:$A,[5]Summary!D$1:J$1048576,7,0)</f>
        <v>#N/A</v>
      </c>
      <c r="W183" s="65" t="e">
        <f aca="false">+C183+G183+N183+P183+T183+V183</f>
        <v>#N/A</v>
      </c>
      <c r="X183" s="151" t="e">
        <f aca="false">-W183*0.25</f>
        <v>#N/A</v>
      </c>
      <c r="Y183" s="65" t="e">
        <f aca="false">+X183+W183</f>
        <v>#N/A</v>
      </c>
      <c r="Z183" s="151" t="e">
        <f aca="false">Y183*0.25</f>
        <v>#N/A</v>
      </c>
      <c r="AA183" s="151" t="e">
        <f aca="false">+Z183+Y183</f>
        <v>#N/A</v>
      </c>
      <c r="AB183" s="153"/>
      <c r="AC183" s="65"/>
      <c r="AD183" s="65"/>
      <c r="AE183" s="154" t="n">
        <v>0</v>
      </c>
      <c r="AF183" s="155" t="s">
        <v>171</v>
      </c>
      <c r="AG183" s="156"/>
    </row>
    <row r="184" customFormat="false" ht="13.8" hidden="false" customHeight="false" outlineLevel="0" collapsed="false">
      <c r="A184" s="24" t="s">
        <v>35</v>
      </c>
      <c r="B184" s="64" t="e">
        <f aca="false">VLOOKUP($A:$A,'[1]Summary Accessory Sales'!$A$1:$B$1048576,2,0)</f>
        <v>#N/A</v>
      </c>
      <c r="C184" s="65" t="e">
        <f aca="false">VLOOKUP($A:$A,'[1]Summary Accessory Sales'!A$1:C$1048576,3,0)</f>
        <v>#N/A</v>
      </c>
      <c r="D184" s="148" t="e">
        <f aca="false">B184/M184</f>
        <v>#N/A</v>
      </c>
      <c r="E184" s="148" t="e">
        <f aca="false">B184/M184</f>
        <v>#N/A</v>
      </c>
      <c r="F184" s="64" t="e">
        <f aca="false">VLOOKUP($A:$A,'[1]Summary Other sales'!A$1:B$1048576,2,0)</f>
        <v>#N/A</v>
      </c>
      <c r="G184" s="65" t="e">
        <f aca="false">VLOOKUP($A:$A,'[1]Summary Other sales'!A$1:C$1048576,3,0)</f>
        <v>#N/A</v>
      </c>
      <c r="H184" s="149" t="n">
        <f aca="false">20/26*(26-AE184)</f>
        <v>20</v>
      </c>
      <c r="I184" s="64" t="e">
        <f aca="false">VLOOKUP($A:$A,'[1]Summary Contract Line Comm'!A$1:B$1048576,2,0)</f>
        <v>#N/A</v>
      </c>
      <c r="J184" s="65" t="e">
        <f aca="false">VLOOKUP($A:$A,'[1]Summary Contract Line Comm'!A$1:C$1048576,3,0)</f>
        <v>#N/A</v>
      </c>
      <c r="K184" s="64" t="n">
        <v>0</v>
      </c>
      <c r="L184" s="65" t="n">
        <v>0</v>
      </c>
      <c r="M184" s="150" t="e">
        <f aca="false">+K184+I184</f>
        <v>#N/A</v>
      </c>
      <c r="N184" s="151" t="e">
        <f aca="false">+L184+J184</f>
        <v>#N/A</v>
      </c>
      <c r="O184" s="64" t="e">
        <f aca="false">VLOOKUP($A:$A,[4]Summary!A$1:B$1048576,2,0)</f>
        <v>#N/A</v>
      </c>
      <c r="P184" s="66" t="e">
        <f aca="false">O184*17.5</f>
        <v>#N/A</v>
      </c>
      <c r="Q184" s="152" t="e">
        <f aca="false">O184/M184</f>
        <v>#N/A</v>
      </c>
      <c r="R184" s="64" t="e">
        <f aca="false">VLOOKUP($A:$A,'[3]Summary Migrations February'!A$1:B$1048576,2,0)</f>
        <v>#N/A</v>
      </c>
      <c r="S184" s="65" t="e">
        <f aca="false">VLOOKUP($A:$A,'[3]Summary Migrations February'!A$1:C$1048576,3,0)</f>
        <v>#N/A</v>
      </c>
      <c r="T184" s="65" t="e">
        <f aca="false">S184*0.2</f>
        <v>#N/A</v>
      </c>
      <c r="U184" s="64"/>
      <c r="V184" s="65" t="n">
        <v>0</v>
      </c>
      <c r="W184" s="65" t="e">
        <f aca="false">+C184+G184+N184+P184+T184+V184</f>
        <v>#N/A</v>
      </c>
      <c r="X184" s="151"/>
      <c r="Y184" s="65" t="e">
        <f aca="false">+X184+W184</f>
        <v>#N/A</v>
      </c>
      <c r="Z184" s="151"/>
      <c r="AA184" s="151" t="e">
        <f aca="false">+Z184+Y184</f>
        <v>#N/A</v>
      </c>
      <c r="AB184" s="153"/>
      <c r="AC184" s="65"/>
      <c r="AD184" s="65"/>
      <c r="AE184" s="154" t="n">
        <v>0</v>
      </c>
      <c r="AF184" s="155" t="s">
        <v>126</v>
      </c>
      <c r="AG184" s="155"/>
    </row>
    <row r="185" customFormat="false" ht="13.8" hidden="false" customHeight="false" outlineLevel="0" collapsed="false">
      <c r="A185" s="24" t="s">
        <v>35</v>
      </c>
      <c r="B185" s="64" t="e">
        <f aca="false">VLOOKUP($A:$A,'[1]Summary Accessory Sales'!$A$1:$B$1048576,2,0)</f>
        <v>#N/A</v>
      </c>
      <c r="C185" s="65" t="e">
        <f aca="false">VLOOKUP($A:$A,'[1]Summary Accessory Sales'!A$1:C$1048576,3,0)</f>
        <v>#N/A</v>
      </c>
      <c r="D185" s="148" t="e">
        <f aca="false">B185/M185</f>
        <v>#N/A</v>
      </c>
      <c r="E185" s="148" t="e">
        <f aca="false">B185/M185</f>
        <v>#N/A</v>
      </c>
      <c r="F185" s="64" t="e">
        <f aca="false">VLOOKUP($A:$A,'[1]Summary Other sales'!A$1:B$1048576,2,0)</f>
        <v>#N/A</v>
      </c>
      <c r="G185" s="65" t="e">
        <f aca="false">VLOOKUP($A:$A,'[1]Summary Other sales'!A$1:C$1048576,3,0)</f>
        <v>#N/A</v>
      </c>
      <c r="H185" s="149" t="n">
        <f aca="false">20/26*(26-AE185)</f>
        <v>20</v>
      </c>
      <c r="I185" s="64" t="e">
        <f aca="false">VLOOKUP($A:$A,'[1]Summary Contract Line Comm'!A$1:B$1048576,2,0)</f>
        <v>#N/A</v>
      </c>
      <c r="J185" s="65" t="e">
        <f aca="false">VLOOKUP($A:$A,'[1]Summary Contract Line Comm'!A$1:C$1048576,3,0)</f>
        <v>#N/A</v>
      </c>
      <c r="K185" s="64" t="n">
        <v>0</v>
      </c>
      <c r="L185" s="65" t="n">
        <v>0</v>
      </c>
      <c r="M185" s="150" t="e">
        <f aca="false">+K185+I185</f>
        <v>#N/A</v>
      </c>
      <c r="N185" s="151" t="e">
        <f aca="false">+L185+J185</f>
        <v>#N/A</v>
      </c>
      <c r="O185" s="64" t="e">
        <f aca="false">VLOOKUP($A:$A,[4]Summary!A$1:B$1048576,2,0)</f>
        <v>#N/A</v>
      </c>
      <c r="P185" s="66" t="e">
        <f aca="false">O185*17.5</f>
        <v>#N/A</v>
      </c>
      <c r="Q185" s="152" t="e">
        <f aca="false">O185/M185</f>
        <v>#N/A</v>
      </c>
      <c r="R185" s="64" t="e">
        <f aca="false">VLOOKUP($A:$A,'[3]Summary Migrations February'!A$1:B$1048576,2,0)</f>
        <v>#N/A</v>
      </c>
      <c r="S185" s="65" t="e">
        <f aca="false">VLOOKUP($A:$A,'[3]Summary Migrations February'!A$1:C$1048576,3,0)</f>
        <v>#N/A</v>
      </c>
      <c r="T185" s="65" t="e">
        <f aca="false">S185*0.2</f>
        <v>#N/A</v>
      </c>
      <c r="U185" s="64"/>
      <c r="V185" s="65" t="n">
        <v>0</v>
      </c>
      <c r="W185" s="65" t="e">
        <f aca="false">+C185+G185+N185+P185+T185+V185</f>
        <v>#N/A</v>
      </c>
      <c r="X185" s="151" t="e">
        <f aca="false">-W185*0.25</f>
        <v>#N/A</v>
      </c>
      <c r="Y185" s="151" t="e">
        <f aca="false">+X185+W185</f>
        <v>#N/A</v>
      </c>
      <c r="Z185" s="151"/>
      <c r="AA185" s="151" t="e">
        <f aca="false">+Z185+Y185</f>
        <v>#N/A</v>
      </c>
      <c r="AB185" s="153"/>
      <c r="AC185" s="65"/>
      <c r="AD185" s="65"/>
      <c r="AE185" s="154" t="n">
        <v>0</v>
      </c>
      <c r="AF185" s="156" t="s">
        <v>172</v>
      </c>
      <c r="AG185" s="156"/>
    </row>
    <row r="186" customFormat="false" ht="13.8" hidden="false" customHeight="false" outlineLevel="0" collapsed="false">
      <c r="A186" s="24" t="s">
        <v>35</v>
      </c>
      <c r="B186" s="64" t="e">
        <f aca="false">VLOOKUP($A:$A,'[1]Summary Accessory Sales'!$A$1:$B$1048576,2,0)</f>
        <v>#N/A</v>
      </c>
      <c r="C186" s="65" t="e">
        <f aca="false">VLOOKUP($A:$A,'[1]Summary Accessory Sales'!A$1:C$1048576,3,0)</f>
        <v>#N/A</v>
      </c>
      <c r="D186" s="148" t="e">
        <f aca="false">B186/M186</f>
        <v>#N/A</v>
      </c>
      <c r="E186" s="148" t="e">
        <f aca="false">B186/M186</f>
        <v>#N/A</v>
      </c>
      <c r="F186" s="64" t="e">
        <f aca="false">VLOOKUP($A:$A,'[1]Summary Other sales'!A$1:B$1048576,2,0)</f>
        <v>#N/A</v>
      </c>
      <c r="G186" s="65" t="e">
        <f aca="false">VLOOKUP($A:$A,'[1]Summary Other sales'!A$1:C$1048576,3,0)</f>
        <v>#N/A</v>
      </c>
      <c r="H186" s="149" t="e">
        <f aca="false">20/26*(26-AE186)</f>
        <v>#N/A</v>
      </c>
      <c r="I186" s="64" t="e">
        <f aca="false">VLOOKUP($A:$A,'[1]Summary Contract Line Comm'!A$1:B$1048576,2,0)</f>
        <v>#N/A</v>
      </c>
      <c r="J186" s="65" t="e">
        <f aca="false">VLOOKUP($A:$A,'[1]Summary Contract Line Comm'!A$1:C$1048576,3,0)</f>
        <v>#N/A</v>
      </c>
      <c r="K186" s="64" t="n">
        <v>0</v>
      </c>
      <c r="L186" s="65" t="n">
        <v>0</v>
      </c>
      <c r="M186" s="150" t="e">
        <f aca="false">+K186+I186</f>
        <v>#N/A</v>
      </c>
      <c r="N186" s="151" t="e">
        <f aca="false">+L186+J186</f>
        <v>#N/A</v>
      </c>
      <c r="O186" s="64" t="e">
        <f aca="false">VLOOKUP($A:$A,[4]Summary!A$1:B$1048576,2,0)</f>
        <v>#N/A</v>
      </c>
      <c r="P186" s="66" t="e">
        <f aca="false">O186*17.5</f>
        <v>#N/A</v>
      </c>
      <c r="Q186" s="152" t="e">
        <f aca="false">O186/M186</f>
        <v>#N/A</v>
      </c>
      <c r="R186" s="64" t="e">
        <f aca="false">VLOOKUP($A:$A,'[3]Summary Migrations February'!A$1:B$1048576,2,0)</f>
        <v>#N/A</v>
      </c>
      <c r="S186" s="65" t="e">
        <f aca="false">VLOOKUP($A:$A,'[3]Summary Migrations February'!A$1:C$1048576,3,0)</f>
        <v>#N/A</v>
      </c>
      <c r="T186" s="65" t="e">
        <f aca="false">S186*0.2</f>
        <v>#N/A</v>
      </c>
      <c r="U186" s="64"/>
      <c r="V186" s="65" t="n">
        <v>0</v>
      </c>
      <c r="W186" s="65" t="e">
        <f aca="false">+C186+G186+N186+P186+T186+V186</f>
        <v>#N/A</v>
      </c>
      <c r="X186" s="151" t="e">
        <f aca="false">-W186*0.25</f>
        <v>#N/A</v>
      </c>
      <c r="Y186" s="65" t="e">
        <f aca="false">+X186+W186</f>
        <v>#N/A</v>
      </c>
      <c r="Z186" s="151"/>
      <c r="AA186" s="151" t="e">
        <f aca="false">+Z186+Y186</f>
        <v>#N/A</v>
      </c>
      <c r="AB186" s="153"/>
      <c r="AC186" s="65"/>
      <c r="AD186" s="65"/>
      <c r="AE186" s="154" t="e">
        <f aca="false">VLOOKUP($A:$A,'[2]SUMMARY BCEA LEAVE FEB'!B$1:C$1048576,2,0)</f>
        <v>#N/A</v>
      </c>
      <c r="AF186" s="156" t="s">
        <v>173</v>
      </c>
      <c r="AG186" s="156"/>
    </row>
    <row r="187" customFormat="false" ht="13.8" hidden="false" customHeight="false" outlineLevel="0" collapsed="false">
      <c r="A187" s="24" t="s">
        <v>35</v>
      </c>
      <c r="B187" s="64" t="e">
        <f aca="false">VLOOKUP($A:$A,'[1]Summary Accessory Sales'!$A$1:$B$1048576,2,0)</f>
        <v>#N/A</v>
      </c>
      <c r="C187" s="65" t="e">
        <f aca="false">VLOOKUP($A:$A,'[1]Summary Accessory Sales'!A$1:C$1048576,3,0)</f>
        <v>#N/A</v>
      </c>
      <c r="D187" s="148" t="e">
        <f aca="false">B187/M187</f>
        <v>#N/A</v>
      </c>
      <c r="E187" s="148" t="e">
        <f aca="false">B187/M187</f>
        <v>#N/A</v>
      </c>
      <c r="F187" s="64" t="e">
        <f aca="false">VLOOKUP($A:$A,'[1]Summary Other sales'!A$1:B$1048576,2,0)</f>
        <v>#N/A</v>
      </c>
      <c r="G187" s="65" t="e">
        <f aca="false">VLOOKUP($A:$A,'[1]Summary Other sales'!A$1:C$1048576,3,0)</f>
        <v>#N/A</v>
      </c>
      <c r="H187" s="149" t="e">
        <f aca="false">20/26*(26-AE187)</f>
        <v>#N/A</v>
      </c>
      <c r="I187" s="64" t="e">
        <f aca="false">VLOOKUP($A:$A,'[1]Summary Contract Line Comm'!A$1:B$1048576,2,0)</f>
        <v>#N/A</v>
      </c>
      <c r="J187" s="65" t="e">
        <f aca="false">VLOOKUP($A:$A,'[1]Summary Contract Line Comm'!A$1:C$1048576,3,0)</f>
        <v>#N/A</v>
      </c>
      <c r="K187" s="64" t="n">
        <v>0</v>
      </c>
      <c r="L187" s="65" t="n">
        <v>0</v>
      </c>
      <c r="M187" s="150" t="e">
        <f aca="false">+K187+I187</f>
        <v>#N/A</v>
      </c>
      <c r="N187" s="151" t="e">
        <f aca="false">+L187+J187</f>
        <v>#N/A</v>
      </c>
      <c r="O187" s="64" t="e">
        <f aca="false">VLOOKUP($A:$A,[4]Summary!A$1:B$1048576,2,0)</f>
        <v>#N/A</v>
      </c>
      <c r="P187" s="66" t="e">
        <f aca="false">O187*17.5</f>
        <v>#N/A</v>
      </c>
      <c r="Q187" s="152" t="e">
        <f aca="false">O187/M187</f>
        <v>#N/A</v>
      </c>
      <c r="R187" s="64" t="e">
        <f aca="false">VLOOKUP($A:$A,'[3]Summary Migrations February'!A$1:B$1048576,2,0)</f>
        <v>#N/A</v>
      </c>
      <c r="S187" s="65" t="e">
        <f aca="false">VLOOKUP($A:$A,'[3]Summary Migrations February'!A$1:C$1048576,3,0)</f>
        <v>#N/A</v>
      </c>
      <c r="T187" s="65" t="e">
        <f aca="false">S187*0.2</f>
        <v>#N/A</v>
      </c>
      <c r="U187" s="64"/>
      <c r="V187" s="65" t="n">
        <v>0</v>
      </c>
      <c r="W187" s="65" t="e">
        <f aca="false">+C187+G187+N187+P187+T187+V187</f>
        <v>#N/A</v>
      </c>
      <c r="X187" s="151" t="e">
        <f aca="false">-W187*0.25</f>
        <v>#N/A</v>
      </c>
      <c r="Y187" s="65" t="e">
        <f aca="false">+X187+W187</f>
        <v>#N/A</v>
      </c>
      <c r="Z187" s="151" t="e">
        <f aca="false">Y187*0.25</f>
        <v>#N/A</v>
      </c>
      <c r="AA187" s="151" t="e">
        <f aca="false">+Z187+Y187</f>
        <v>#N/A</v>
      </c>
      <c r="AB187" s="153"/>
      <c r="AC187" s="65"/>
      <c r="AD187" s="65"/>
      <c r="AE187" s="154" t="e">
        <f aca="false">VLOOKUP($A:$A,'[2]SUMMARY BCEA LEAVE FEB'!B$1:C$1048576,2,0)</f>
        <v>#N/A</v>
      </c>
      <c r="AF187" s="156" t="s">
        <v>174</v>
      </c>
      <c r="AG187" s="155"/>
    </row>
    <row r="188" customFormat="false" ht="13.8" hidden="false" customHeight="false" outlineLevel="0" collapsed="false">
      <c r="A188" s="24" t="s">
        <v>35</v>
      </c>
      <c r="B188" s="64" t="e">
        <f aca="false">VLOOKUP($A:$A,'[1]Summary Accessory Sales'!$A$1:$B$1048576,2,0)</f>
        <v>#N/A</v>
      </c>
      <c r="C188" s="65" t="e">
        <f aca="false">VLOOKUP($A:$A,'[1]Summary Accessory Sales'!A$1:C$1048576,3,0)</f>
        <v>#N/A</v>
      </c>
      <c r="D188" s="148" t="e">
        <f aca="false">B188/M188</f>
        <v>#N/A</v>
      </c>
      <c r="E188" s="148" t="e">
        <f aca="false">B188/M188</f>
        <v>#N/A</v>
      </c>
      <c r="F188" s="64" t="e">
        <f aca="false">VLOOKUP($A:$A,'[1]Summary Other sales'!A$1:B$1048576,2,0)</f>
        <v>#N/A</v>
      </c>
      <c r="G188" s="65" t="e">
        <f aca="false">VLOOKUP($A:$A,'[1]Summary Other sales'!A$1:C$1048576,3,0)</f>
        <v>#N/A</v>
      </c>
      <c r="H188" s="149" t="n">
        <f aca="false">20/26*(26-AE188)</f>
        <v>20</v>
      </c>
      <c r="I188" s="64" t="e">
        <f aca="false">VLOOKUP($A:$A,'[1]Summary Contract Line Comm'!A$1:B$1048576,2,0)</f>
        <v>#N/A</v>
      </c>
      <c r="J188" s="65" t="e">
        <f aca="false">VLOOKUP($A:$A,'[1]Summary Contract Line Comm'!A$1:C$1048576,3,0)</f>
        <v>#N/A</v>
      </c>
      <c r="K188" s="64" t="n">
        <v>0</v>
      </c>
      <c r="L188" s="65" t="n">
        <v>0</v>
      </c>
      <c r="M188" s="150" t="e">
        <f aca="false">+K188+I188</f>
        <v>#N/A</v>
      </c>
      <c r="N188" s="151" t="e">
        <f aca="false">+L188+J188</f>
        <v>#N/A</v>
      </c>
      <c r="O188" s="64" t="e">
        <f aca="false">VLOOKUP($A:$A,[4]Summary!A$1:B$1048576,2,0)</f>
        <v>#N/A</v>
      </c>
      <c r="P188" s="66" t="e">
        <f aca="false">O188*17.5</f>
        <v>#N/A</v>
      </c>
      <c r="Q188" s="152" t="e">
        <f aca="false">O188/M188</f>
        <v>#N/A</v>
      </c>
      <c r="R188" s="64" t="e">
        <f aca="false">VLOOKUP($A:$A,'[3]Summary Migrations February'!A$1:B$1048576,2,0)</f>
        <v>#N/A</v>
      </c>
      <c r="S188" s="65" t="e">
        <f aca="false">VLOOKUP($A:$A,'[3]Summary Migrations February'!A$1:C$1048576,3,0)</f>
        <v>#N/A</v>
      </c>
      <c r="T188" s="65" t="e">
        <f aca="false">S188*0.2</f>
        <v>#N/A</v>
      </c>
      <c r="U188" s="64"/>
      <c r="V188" s="65" t="e">
        <f aca="false">VLOOKUP($A:$A,[5]Summary!D$1:J$1048576,7,0)</f>
        <v>#N/A</v>
      </c>
      <c r="W188" s="65" t="e">
        <f aca="false">+C188+G188+N188+P188+T188+V188</f>
        <v>#N/A</v>
      </c>
      <c r="X188" s="151"/>
      <c r="Y188" s="151" t="e">
        <f aca="false">+X188+W188</f>
        <v>#N/A</v>
      </c>
      <c r="Z188" s="151"/>
      <c r="AA188" s="151" t="e">
        <f aca="false">+Z188+Y188</f>
        <v>#N/A</v>
      </c>
      <c r="AB188" s="153"/>
      <c r="AC188" s="65"/>
      <c r="AD188" s="65"/>
      <c r="AE188" s="154" t="n">
        <v>0</v>
      </c>
      <c r="AF188" s="156" t="s">
        <v>118</v>
      </c>
      <c r="AG188" s="155"/>
    </row>
    <row r="189" customFormat="false" ht="13.8" hidden="false" customHeight="false" outlineLevel="0" collapsed="false">
      <c r="A189" s="24" t="s">
        <v>35</v>
      </c>
      <c r="B189" s="64" t="e">
        <f aca="false">VLOOKUP($A:$A,'[1]Summary Accessory Sales'!$A$1:$B$1048576,2,0)</f>
        <v>#N/A</v>
      </c>
      <c r="C189" s="65" t="e">
        <f aca="false">VLOOKUP($A:$A,'[1]Summary Accessory Sales'!A$1:C$1048576,3,0)</f>
        <v>#N/A</v>
      </c>
      <c r="D189" s="148" t="e">
        <f aca="false">B189/M189</f>
        <v>#N/A</v>
      </c>
      <c r="E189" s="148" t="e">
        <f aca="false">B189/M189</f>
        <v>#N/A</v>
      </c>
      <c r="F189" s="64" t="e">
        <f aca="false">VLOOKUP($A:$A,'[1]Summary Other sales'!A$1:B$1048576,2,0)</f>
        <v>#N/A</v>
      </c>
      <c r="G189" s="65" t="e">
        <f aca="false">VLOOKUP($A:$A,'[1]Summary Other sales'!A$1:C$1048576,3,0)</f>
        <v>#N/A</v>
      </c>
      <c r="H189" s="149" t="n">
        <f aca="false">20/26*(26-AE189)</f>
        <v>20</v>
      </c>
      <c r="I189" s="64" t="e">
        <f aca="false">VLOOKUP($A:$A,'[1]Summary Contract Line Comm'!A$1:B$1048576,2,0)</f>
        <v>#N/A</v>
      </c>
      <c r="J189" s="65" t="e">
        <f aca="false">VLOOKUP($A:$A,'[1]Summary Contract Line Comm'!A$1:C$1048576,3,0)</f>
        <v>#N/A</v>
      </c>
      <c r="K189" s="64" t="n">
        <v>0</v>
      </c>
      <c r="L189" s="65" t="n">
        <v>0</v>
      </c>
      <c r="M189" s="150" t="e">
        <f aca="false">+K189+I189</f>
        <v>#N/A</v>
      </c>
      <c r="N189" s="151" t="e">
        <f aca="false">+L189+J189</f>
        <v>#N/A</v>
      </c>
      <c r="O189" s="64" t="n">
        <v>0</v>
      </c>
      <c r="P189" s="66" t="n">
        <f aca="false">O189*17.5</f>
        <v>0</v>
      </c>
      <c r="Q189" s="152" t="e">
        <f aca="false">O189/M189</f>
        <v>#N/A</v>
      </c>
      <c r="R189" s="64" t="e">
        <f aca="false">VLOOKUP($A:$A,'[3]Summary Migrations February'!A$1:B$1048576,2,0)</f>
        <v>#N/A</v>
      </c>
      <c r="S189" s="65" t="e">
        <f aca="false">VLOOKUP($A:$A,'[3]Summary Migrations February'!A$1:C$1048576,3,0)</f>
        <v>#N/A</v>
      </c>
      <c r="T189" s="65" t="e">
        <f aca="false">S189*0.2</f>
        <v>#N/A</v>
      </c>
      <c r="U189" s="64"/>
      <c r="V189" s="65" t="e">
        <f aca="false">VLOOKUP($A:$A,[5]Summary!D$1:J$1048576,7,0)</f>
        <v>#N/A</v>
      </c>
      <c r="W189" s="65" t="e">
        <f aca="false">+C189+G189+N189+P189+T189+V189</f>
        <v>#N/A</v>
      </c>
      <c r="X189" s="151" t="e">
        <f aca="false">-W189*0.25</f>
        <v>#N/A</v>
      </c>
      <c r="Y189" s="65" t="e">
        <f aca="false">+X189+W189</f>
        <v>#N/A</v>
      </c>
      <c r="Z189" s="151"/>
      <c r="AA189" s="151" t="e">
        <f aca="false">+Z189+Y189</f>
        <v>#N/A</v>
      </c>
      <c r="AB189" s="153"/>
      <c r="AC189" s="65"/>
      <c r="AD189" s="65"/>
      <c r="AE189" s="154" t="n">
        <v>0</v>
      </c>
      <c r="AF189" s="156" t="s">
        <v>175</v>
      </c>
      <c r="AG189" s="156"/>
    </row>
    <row r="190" customFormat="false" ht="13.8" hidden="false" customHeight="false" outlineLevel="0" collapsed="false">
      <c r="A190" s="24" t="s">
        <v>35</v>
      </c>
      <c r="B190" s="64" t="e">
        <f aca="false">VLOOKUP($A:$A,'[1]Summary Accessory Sales'!$A$1:$B$1048576,2,0)</f>
        <v>#N/A</v>
      </c>
      <c r="C190" s="65" t="e">
        <f aca="false">VLOOKUP($A:$A,'[1]Summary Accessory Sales'!A$1:C$1048576,3,0)</f>
        <v>#N/A</v>
      </c>
      <c r="D190" s="148" t="e">
        <f aca="false">B190/M190</f>
        <v>#N/A</v>
      </c>
      <c r="E190" s="148" t="e">
        <f aca="false">B190/M190</f>
        <v>#N/A</v>
      </c>
      <c r="F190" s="64" t="e">
        <f aca="false">VLOOKUP($A:$A,'[1]Summary Other sales'!A$1:B$1048576,2,0)</f>
        <v>#N/A</v>
      </c>
      <c r="G190" s="65" t="e">
        <f aca="false">VLOOKUP($A:$A,'[1]Summary Other sales'!A$1:C$1048576,3,0)</f>
        <v>#N/A</v>
      </c>
      <c r="H190" s="149" t="n">
        <f aca="false">20/26*(26-AE190)</f>
        <v>20</v>
      </c>
      <c r="I190" s="64" t="e">
        <f aca="false">VLOOKUP($A:$A,'[1]Summary Contract Line Comm'!A$1:B$1048576,2,0)</f>
        <v>#N/A</v>
      </c>
      <c r="J190" s="65" t="e">
        <f aca="false">VLOOKUP($A:$A,'[1]Summary Contract Line Comm'!A$1:C$1048576,3,0)</f>
        <v>#N/A</v>
      </c>
      <c r="K190" s="64" t="n">
        <v>0</v>
      </c>
      <c r="L190" s="65" t="n">
        <v>0</v>
      </c>
      <c r="M190" s="150" t="e">
        <f aca="false">+K190+I190</f>
        <v>#N/A</v>
      </c>
      <c r="N190" s="151" t="e">
        <f aca="false">+L190+J190</f>
        <v>#N/A</v>
      </c>
      <c r="O190" s="64" t="n">
        <v>0</v>
      </c>
      <c r="P190" s="66" t="n">
        <f aca="false">O190*17.5</f>
        <v>0</v>
      </c>
      <c r="Q190" s="152" t="e">
        <f aca="false">O190/M190</f>
        <v>#N/A</v>
      </c>
      <c r="R190" s="64" t="e">
        <f aca="false">VLOOKUP($A:$A,'[3]Summary Migrations February'!A$1:B$1048576,2,0)</f>
        <v>#N/A</v>
      </c>
      <c r="S190" s="65" t="e">
        <f aca="false">VLOOKUP($A:$A,'[3]Summary Migrations February'!A$1:C$1048576,3,0)</f>
        <v>#N/A</v>
      </c>
      <c r="T190" s="65" t="e">
        <f aca="false">S190*0.2</f>
        <v>#N/A</v>
      </c>
      <c r="U190" s="64"/>
      <c r="V190" s="65" t="e">
        <f aca="false">VLOOKUP($A:$A,[5]Summary!D$1:J$1048576,7,0)</f>
        <v>#N/A</v>
      </c>
      <c r="W190" s="65" t="e">
        <f aca="false">+C190+G190+N190+P190+T190+V190</f>
        <v>#N/A</v>
      </c>
      <c r="X190" s="151" t="e">
        <f aca="false">-W190*0.25</f>
        <v>#N/A</v>
      </c>
      <c r="Y190" s="65" t="e">
        <f aca="false">+X190+W190</f>
        <v>#N/A</v>
      </c>
      <c r="Z190" s="151"/>
      <c r="AA190" s="151" t="e">
        <f aca="false">+Z190+Y190</f>
        <v>#N/A</v>
      </c>
      <c r="AB190" s="153"/>
      <c r="AC190" s="65"/>
      <c r="AD190" s="65"/>
      <c r="AE190" s="154" t="n">
        <v>0</v>
      </c>
      <c r="AF190" s="155" t="s">
        <v>97</v>
      </c>
      <c r="AG190" s="155"/>
    </row>
    <row r="191" customFormat="false" ht="13.8" hidden="false" customHeight="false" outlineLevel="0" collapsed="false">
      <c r="A191" s="24" t="s">
        <v>35</v>
      </c>
      <c r="B191" s="64" t="e">
        <f aca="false">VLOOKUP($A:$A,'[1]Summary Accessory Sales'!$A$1:$B$1048576,2,0)</f>
        <v>#N/A</v>
      </c>
      <c r="C191" s="65" t="e">
        <f aca="false">VLOOKUP($A:$A,'[1]Summary Accessory Sales'!A$1:C$1048576,3,0)</f>
        <v>#N/A</v>
      </c>
      <c r="D191" s="148" t="e">
        <f aca="false">B191/M191</f>
        <v>#N/A</v>
      </c>
      <c r="E191" s="148" t="e">
        <f aca="false">B191/M191</f>
        <v>#N/A</v>
      </c>
      <c r="F191" s="64" t="e">
        <f aca="false">VLOOKUP($A:$A,'[1]Summary Other sales'!A$1:B$1048576,2,0)</f>
        <v>#N/A</v>
      </c>
      <c r="G191" s="65" t="e">
        <f aca="false">VLOOKUP($A:$A,'[1]Summary Other sales'!A$1:C$1048576,3,0)</f>
        <v>#N/A</v>
      </c>
      <c r="H191" s="149" t="n">
        <f aca="false">20/26*(26-AE191)</f>
        <v>20</v>
      </c>
      <c r="I191" s="64" t="e">
        <f aca="false">VLOOKUP($A:$A,'[1]Summary Contract Line Comm'!A$1:B$1048576,2,0)</f>
        <v>#N/A</v>
      </c>
      <c r="J191" s="65" t="e">
        <f aca="false">VLOOKUP($A:$A,'[1]Summary Contract Line Comm'!A$1:C$1048576,3,0)</f>
        <v>#N/A</v>
      </c>
      <c r="K191" s="64" t="n">
        <v>0</v>
      </c>
      <c r="L191" s="65" t="n">
        <v>0</v>
      </c>
      <c r="M191" s="150" t="e">
        <f aca="false">+K191+I191</f>
        <v>#N/A</v>
      </c>
      <c r="N191" s="151" t="e">
        <f aca="false">+L191+J191</f>
        <v>#N/A</v>
      </c>
      <c r="O191" s="64" t="n">
        <v>0</v>
      </c>
      <c r="P191" s="66" t="n">
        <f aca="false">O191*17.5</f>
        <v>0</v>
      </c>
      <c r="Q191" s="152" t="e">
        <f aca="false">O191/M191</f>
        <v>#N/A</v>
      </c>
      <c r="R191" s="64" t="e">
        <f aca="false">VLOOKUP($A:$A,'[3]Summary Migrations February'!A$1:B$1048576,2,0)</f>
        <v>#N/A</v>
      </c>
      <c r="S191" s="65" t="e">
        <f aca="false">VLOOKUP($A:$A,'[3]Summary Migrations February'!A$1:C$1048576,3,0)</f>
        <v>#N/A</v>
      </c>
      <c r="T191" s="65" t="e">
        <f aca="false">S191*0.2</f>
        <v>#N/A</v>
      </c>
      <c r="U191" s="64"/>
      <c r="V191" s="65" t="e">
        <f aca="false">VLOOKUP($A:$A,[5]Summary!D$1:J$1048576,7,0)</f>
        <v>#N/A</v>
      </c>
      <c r="W191" s="65" t="e">
        <f aca="false">+C191+G191+N191+P191+T191+V191</f>
        <v>#N/A</v>
      </c>
      <c r="X191" s="151" t="e">
        <f aca="false">-W191*0.25</f>
        <v>#N/A</v>
      </c>
      <c r="Y191" s="65" t="e">
        <f aca="false">+X191+W191</f>
        <v>#N/A</v>
      </c>
      <c r="Z191" s="151" t="e">
        <f aca="false">Y191*0.25</f>
        <v>#N/A</v>
      </c>
      <c r="AA191" s="151" t="e">
        <f aca="false">+Z191+Y191</f>
        <v>#N/A</v>
      </c>
      <c r="AB191" s="153"/>
      <c r="AC191" s="65"/>
      <c r="AD191" s="65"/>
      <c r="AE191" s="154" t="n">
        <v>0</v>
      </c>
      <c r="AF191" s="156" t="s">
        <v>176</v>
      </c>
      <c r="AG191" s="156"/>
    </row>
    <row r="192" customFormat="false" ht="13.8" hidden="false" customHeight="false" outlineLevel="0" collapsed="false">
      <c r="A192" s="24" t="s">
        <v>35</v>
      </c>
      <c r="B192" s="64" t="e">
        <f aca="false">VLOOKUP($A:$A,'[1]Summary Accessory Sales'!$A$1:$B$1048576,2,0)</f>
        <v>#N/A</v>
      </c>
      <c r="C192" s="65" t="e">
        <f aca="false">VLOOKUP($A:$A,'[1]Summary Accessory Sales'!A$1:C$1048576,3,0)</f>
        <v>#N/A</v>
      </c>
      <c r="D192" s="148" t="e">
        <f aca="false">B192/M192</f>
        <v>#N/A</v>
      </c>
      <c r="E192" s="148" t="e">
        <f aca="false">B192/M192</f>
        <v>#N/A</v>
      </c>
      <c r="F192" s="64" t="e">
        <f aca="false">VLOOKUP($A:$A,'[1]Summary Other sales'!A$1:B$1048576,2,0)</f>
        <v>#N/A</v>
      </c>
      <c r="G192" s="65" t="e">
        <f aca="false">VLOOKUP($A:$A,'[1]Summary Other sales'!A$1:C$1048576,3,0)</f>
        <v>#N/A</v>
      </c>
      <c r="H192" s="149" t="n">
        <f aca="false">20/26*(26-AE192)</f>
        <v>20</v>
      </c>
      <c r="I192" s="64" t="e">
        <f aca="false">VLOOKUP($A:$A,'[1]Summary Contract Line Comm'!A$1:B$1048576,2,0)</f>
        <v>#N/A</v>
      </c>
      <c r="J192" s="65" t="e">
        <f aca="false">VLOOKUP($A:$A,'[1]Summary Contract Line Comm'!A$1:C$1048576,3,0)</f>
        <v>#N/A</v>
      </c>
      <c r="K192" s="64" t="n">
        <v>0</v>
      </c>
      <c r="L192" s="65" t="n">
        <v>0</v>
      </c>
      <c r="M192" s="150" t="e">
        <f aca="false">+K192+I192</f>
        <v>#N/A</v>
      </c>
      <c r="N192" s="151" t="e">
        <f aca="false">+L192+J192</f>
        <v>#N/A</v>
      </c>
      <c r="O192" s="64" t="e">
        <f aca="false">VLOOKUP($A:$A,[4]Summary!A$1:B$1048576,2,0)</f>
        <v>#N/A</v>
      </c>
      <c r="P192" s="66" t="e">
        <f aca="false">O192*17.5</f>
        <v>#N/A</v>
      </c>
      <c r="Q192" s="152" t="e">
        <f aca="false">O192/M192</f>
        <v>#N/A</v>
      </c>
      <c r="R192" s="64" t="e">
        <f aca="false">VLOOKUP($A:$A,'[3]Summary Migrations February'!A$1:B$1048576,2,0)</f>
        <v>#N/A</v>
      </c>
      <c r="S192" s="65" t="e">
        <f aca="false">VLOOKUP($A:$A,'[3]Summary Migrations February'!A$1:C$1048576,3,0)</f>
        <v>#N/A</v>
      </c>
      <c r="T192" s="65" t="e">
        <f aca="false">S192*0.2</f>
        <v>#N/A</v>
      </c>
      <c r="U192" s="64"/>
      <c r="V192" s="65" t="n">
        <v>0</v>
      </c>
      <c r="W192" s="65" t="e">
        <f aca="false">+C192+G192+N192+P192+T192+V192</f>
        <v>#N/A</v>
      </c>
      <c r="X192" s="151"/>
      <c r="Y192" s="65" t="e">
        <f aca="false">+X192+W192</f>
        <v>#N/A</v>
      </c>
      <c r="Z192" s="151"/>
      <c r="AA192" s="151" t="e">
        <f aca="false">+Z192+Y192</f>
        <v>#N/A</v>
      </c>
      <c r="AB192" s="153"/>
      <c r="AC192" s="65"/>
      <c r="AD192" s="65"/>
      <c r="AE192" s="154" t="n">
        <v>0</v>
      </c>
      <c r="AF192" s="156" t="s">
        <v>177</v>
      </c>
      <c r="AG192" s="156"/>
    </row>
    <row r="193" customFormat="false" ht="13.8" hidden="false" customHeight="false" outlineLevel="0" collapsed="false">
      <c r="A193" s="24" t="s">
        <v>35</v>
      </c>
      <c r="B193" s="64" t="e">
        <f aca="false">VLOOKUP($A:$A,'[1]Summary Accessory Sales'!$A$1:$B$1048576,2,0)</f>
        <v>#N/A</v>
      </c>
      <c r="C193" s="65" t="e">
        <f aca="false">VLOOKUP($A:$A,'[1]Summary Accessory Sales'!A$1:C$1048576,3,0)</f>
        <v>#N/A</v>
      </c>
      <c r="D193" s="148" t="e">
        <f aca="false">B193/M193</f>
        <v>#N/A</v>
      </c>
      <c r="E193" s="148" t="e">
        <f aca="false">B193/M193</f>
        <v>#N/A</v>
      </c>
      <c r="F193" s="64" t="e">
        <f aca="false">VLOOKUP($A:$A,'[1]Summary Other sales'!A$1:B$1048576,2,0)</f>
        <v>#N/A</v>
      </c>
      <c r="G193" s="65" t="e">
        <f aca="false">VLOOKUP($A:$A,'[1]Summary Other sales'!A$1:C$1048576,3,0)</f>
        <v>#N/A</v>
      </c>
      <c r="H193" s="149" t="n">
        <f aca="false">20/26*(26-AE193)</f>
        <v>20</v>
      </c>
      <c r="I193" s="64" t="e">
        <f aca="false">VLOOKUP($A:$A,'[1]Summary Contract Line Comm'!A$1:B$1048576,2,0)</f>
        <v>#N/A</v>
      </c>
      <c r="J193" s="65" t="e">
        <f aca="false">VLOOKUP($A:$A,'[1]Summary Contract Line Comm'!A$1:C$1048576,3,0)</f>
        <v>#N/A</v>
      </c>
      <c r="K193" s="64" t="n">
        <v>0</v>
      </c>
      <c r="L193" s="65" t="n">
        <v>0</v>
      </c>
      <c r="M193" s="150" t="e">
        <f aca="false">+K193+I193</f>
        <v>#N/A</v>
      </c>
      <c r="N193" s="151" t="e">
        <f aca="false">+L193+J193</f>
        <v>#N/A</v>
      </c>
      <c r="O193" s="64" t="n">
        <v>0</v>
      </c>
      <c r="P193" s="66" t="n">
        <f aca="false">O193*17.5</f>
        <v>0</v>
      </c>
      <c r="Q193" s="152" t="e">
        <f aca="false">O193/M193</f>
        <v>#N/A</v>
      </c>
      <c r="R193" s="64" t="e">
        <f aca="false">VLOOKUP($A:$A,'[3]Summary Migrations February'!A$1:B$1048576,2,0)</f>
        <v>#N/A</v>
      </c>
      <c r="S193" s="65" t="e">
        <f aca="false">VLOOKUP($A:$A,'[3]Summary Migrations February'!A$1:C$1048576,3,0)</f>
        <v>#N/A</v>
      </c>
      <c r="T193" s="65" t="e">
        <f aca="false">S193*0.2</f>
        <v>#N/A</v>
      </c>
      <c r="U193" s="64"/>
      <c r="V193" s="65" t="n">
        <v>0</v>
      </c>
      <c r="W193" s="65" t="e">
        <f aca="false">+C193+G193+N193+P193+T193+V193</f>
        <v>#N/A</v>
      </c>
      <c r="X193" s="151" t="e">
        <f aca="false">-W193*0.25</f>
        <v>#N/A</v>
      </c>
      <c r="Y193" s="65" t="e">
        <f aca="false">+X193+W193</f>
        <v>#N/A</v>
      </c>
      <c r="Z193" s="151" t="e">
        <f aca="false">Y193*0.25</f>
        <v>#N/A</v>
      </c>
      <c r="AA193" s="151" t="e">
        <f aca="false">+Z193+Y193</f>
        <v>#N/A</v>
      </c>
      <c r="AB193" s="153"/>
      <c r="AC193" s="65"/>
      <c r="AD193" s="65"/>
      <c r="AE193" s="154" t="n">
        <v>0</v>
      </c>
      <c r="AF193" s="155" t="s">
        <v>178</v>
      </c>
      <c r="AG193" s="156"/>
    </row>
    <row r="194" customFormat="false" ht="13.8" hidden="false" customHeight="false" outlineLevel="0" collapsed="false">
      <c r="A194" s="24" t="s">
        <v>35</v>
      </c>
      <c r="B194" s="64" t="e">
        <f aca="false">VLOOKUP($A:$A,'[1]Summary Accessory Sales'!$A$1:$B$1048576,2,0)</f>
        <v>#N/A</v>
      </c>
      <c r="C194" s="65" t="e">
        <f aca="false">VLOOKUP($A:$A,'[1]Summary Accessory Sales'!A$1:C$1048576,3,0)</f>
        <v>#N/A</v>
      </c>
      <c r="D194" s="148" t="e">
        <f aca="false">B194/M194</f>
        <v>#N/A</v>
      </c>
      <c r="E194" s="148" t="e">
        <f aca="false">B194/M194</f>
        <v>#N/A</v>
      </c>
      <c r="F194" s="64" t="e">
        <f aca="false">VLOOKUP($A:$A,'[1]Summary Other sales'!A$1:B$1048576,2,0)</f>
        <v>#N/A</v>
      </c>
      <c r="G194" s="65" t="e">
        <f aca="false">VLOOKUP($A:$A,'[1]Summary Other sales'!A$1:C$1048576,3,0)</f>
        <v>#N/A</v>
      </c>
      <c r="H194" s="149" t="n">
        <f aca="false">20/26*(26-AE194)</f>
        <v>20</v>
      </c>
      <c r="I194" s="64" t="e">
        <f aca="false">VLOOKUP($A:$A,'[1]Summary Contract Line Comm'!A$1:B$1048576,2,0)</f>
        <v>#N/A</v>
      </c>
      <c r="J194" s="65" t="e">
        <f aca="false">VLOOKUP($A:$A,'[1]Summary Contract Line Comm'!A$1:C$1048576,3,0)</f>
        <v>#N/A</v>
      </c>
      <c r="K194" s="64" t="n">
        <v>0</v>
      </c>
      <c r="L194" s="65" t="n">
        <v>0</v>
      </c>
      <c r="M194" s="150" t="e">
        <f aca="false">+K194+I194</f>
        <v>#N/A</v>
      </c>
      <c r="N194" s="151" t="e">
        <f aca="false">+L194+J194</f>
        <v>#N/A</v>
      </c>
      <c r="O194" s="64" t="n">
        <v>0</v>
      </c>
      <c r="P194" s="66" t="n">
        <f aca="false">O194*17.5</f>
        <v>0</v>
      </c>
      <c r="Q194" s="152" t="e">
        <f aca="false">O194/M194</f>
        <v>#N/A</v>
      </c>
      <c r="R194" s="64" t="e">
        <f aca="false">VLOOKUP($A:$A,'[3]Summary Migrations February'!A$1:B$1048576,2,0)</f>
        <v>#N/A</v>
      </c>
      <c r="S194" s="65" t="e">
        <f aca="false">VLOOKUP($A:$A,'[3]Summary Migrations February'!A$1:C$1048576,3,0)</f>
        <v>#N/A</v>
      </c>
      <c r="T194" s="65" t="e">
        <f aca="false">S194*0.2</f>
        <v>#N/A</v>
      </c>
      <c r="U194" s="64"/>
      <c r="V194" s="65" t="n">
        <v>0</v>
      </c>
      <c r="W194" s="65" t="e">
        <f aca="false">+C194+G194+N194+P194+T194+V194</f>
        <v>#N/A</v>
      </c>
      <c r="X194" s="151" t="e">
        <f aca="false">-W194*0.25</f>
        <v>#N/A</v>
      </c>
      <c r="Y194" s="65" t="e">
        <f aca="false">+X194+W194</f>
        <v>#N/A</v>
      </c>
      <c r="Z194" s="151"/>
      <c r="AA194" s="151" t="e">
        <f aca="false">+Z194+Y194</f>
        <v>#N/A</v>
      </c>
      <c r="AB194" s="153"/>
      <c r="AC194" s="65"/>
      <c r="AD194" s="65"/>
      <c r="AE194" s="154" t="n">
        <v>0</v>
      </c>
      <c r="AF194" s="156" t="s">
        <v>179</v>
      </c>
      <c r="AG194" s="155"/>
    </row>
    <row r="195" customFormat="false" ht="13.8" hidden="false" customHeight="false" outlineLevel="0" collapsed="false">
      <c r="A195" s="24" t="s">
        <v>35</v>
      </c>
      <c r="B195" s="64" t="e">
        <f aca="false">VLOOKUP($A:$A,'[1]Summary Accessory Sales'!$A$1:$B$1048576,2,0)</f>
        <v>#N/A</v>
      </c>
      <c r="C195" s="65" t="e">
        <f aca="false">VLOOKUP($A:$A,'[1]Summary Accessory Sales'!A$1:C$1048576,3,0)</f>
        <v>#N/A</v>
      </c>
      <c r="D195" s="148" t="e">
        <f aca="false">B195/M195</f>
        <v>#N/A</v>
      </c>
      <c r="E195" s="148" t="e">
        <f aca="false">B195/M195</f>
        <v>#N/A</v>
      </c>
      <c r="F195" s="64" t="e">
        <f aca="false">VLOOKUP($A:$A,'[1]Summary Other sales'!A$1:B$1048576,2,0)</f>
        <v>#N/A</v>
      </c>
      <c r="G195" s="65" t="e">
        <f aca="false">VLOOKUP($A:$A,'[1]Summary Other sales'!A$1:C$1048576,3,0)</f>
        <v>#N/A</v>
      </c>
      <c r="H195" s="149" t="e">
        <f aca="false">20/26*(26-AE195)</f>
        <v>#N/A</v>
      </c>
      <c r="I195" s="64" t="e">
        <f aca="false">VLOOKUP($A:$A,'[1]Summary Contract Line Comm'!A$1:B$1048576,2,0)</f>
        <v>#N/A</v>
      </c>
      <c r="J195" s="65" t="e">
        <f aca="false">VLOOKUP($A:$A,'[1]Summary Contract Line Comm'!A$1:C$1048576,3,0)</f>
        <v>#N/A</v>
      </c>
      <c r="K195" s="64" t="n">
        <v>0</v>
      </c>
      <c r="L195" s="65" t="n">
        <v>0</v>
      </c>
      <c r="M195" s="150" t="e">
        <f aca="false">+K195+I195</f>
        <v>#N/A</v>
      </c>
      <c r="N195" s="151" t="e">
        <f aca="false">+L195+J195</f>
        <v>#N/A</v>
      </c>
      <c r="O195" s="64" t="n">
        <v>0</v>
      </c>
      <c r="P195" s="66" t="n">
        <f aca="false">O195*17.5</f>
        <v>0</v>
      </c>
      <c r="Q195" s="152" t="e">
        <f aca="false">O195/M195</f>
        <v>#N/A</v>
      </c>
      <c r="R195" s="64" t="e">
        <f aca="false">VLOOKUP($A:$A,'[3]Summary Migrations February'!A$1:B$1048576,2,0)</f>
        <v>#N/A</v>
      </c>
      <c r="S195" s="65" t="e">
        <f aca="false">VLOOKUP($A:$A,'[3]Summary Migrations February'!A$1:C$1048576,3,0)</f>
        <v>#N/A</v>
      </c>
      <c r="T195" s="65" t="e">
        <f aca="false">S195*0.2</f>
        <v>#N/A</v>
      </c>
      <c r="U195" s="64"/>
      <c r="V195" s="65" t="e">
        <f aca="false">VLOOKUP($A:$A,[5]Summary!D$1:J$1048576,7,0)</f>
        <v>#N/A</v>
      </c>
      <c r="W195" s="65" t="e">
        <f aca="false">+C195+G195+N195+P195+T195+V195</f>
        <v>#N/A</v>
      </c>
      <c r="X195" s="151" t="e">
        <f aca="false">-W195*0.25</f>
        <v>#N/A</v>
      </c>
      <c r="Y195" s="65" t="e">
        <f aca="false">+X195+W195</f>
        <v>#N/A</v>
      </c>
      <c r="Z195" s="151"/>
      <c r="AA195" s="151" t="e">
        <f aca="false">+Z195+Y195</f>
        <v>#N/A</v>
      </c>
      <c r="AB195" s="153"/>
      <c r="AC195" s="65"/>
      <c r="AD195" s="65"/>
      <c r="AE195" s="154" t="e">
        <f aca="false">VLOOKUP($A:$A,'[2]SUMMARY BCEA LEAVE FEB'!B$1:C$1048576,2,0)</f>
        <v>#N/A</v>
      </c>
      <c r="AF195" s="156" t="s">
        <v>180</v>
      </c>
      <c r="AG195" s="156"/>
    </row>
    <row r="196" customFormat="false" ht="13.8" hidden="false" customHeight="false" outlineLevel="0" collapsed="false">
      <c r="A196" s="24" t="s">
        <v>35</v>
      </c>
      <c r="B196" s="64" t="e">
        <f aca="false">VLOOKUP($A:$A,'[1]Summary Accessory Sales'!$A$1:$B$1048576,2,0)</f>
        <v>#N/A</v>
      </c>
      <c r="C196" s="65" t="e">
        <f aca="false">VLOOKUP($A:$A,'[1]Summary Accessory Sales'!A$1:C$1048576,3,0)</f>
        <v>#N/A</v>
      </c>
      <c r="D196" s="148" t="e">
        <f aca="false">B196/M196</f>
        <v>#N/A</v>
      </c>
      <c r="E196" s="148" t="e">
        <f aca="false">B196/M196</f>
        <v>#N/A</v>
      </c>
      <c r="F196" s="64" t="e">
        <f aca="false">VLOOKUP($A:$A,'[1]Summary Other sales'!A$1:B$1048576,2,0)</f>
        <v>#N/A</v>
      </c>
      <c r="G196" s="65" t="e">
        <f aca="false">VLOOKUP($A:$A,'[1]Summary Other sales'!A$1:C$1048576,3,0)</f>
        <v>#N/A</v>
      </c>
      <c r="H196" s="149" t="n">
        <f aca="false">20/26*(26-AE196)</f>
        <v>20</v>
      </c>
      <c r="I196" s="64" t="e">
        <f aca="false">VLOOKUP($A:$A,'[1]Summary Contract Line Comm'!A$1:B$1048576,2,0)</f>
        <v>#N/A</v>
      </c>
      <c r="J196" s="65" t="e">
        <f aca="false">VLOOKUP($A:$A,'[1]Summary Contract Line Comm'!A$1:C$1048576,3,0)</f>
        <v>#N/A</v>
      </c>
      <c r="K196" s="64" t="n">
        <v>0</v>
      </c>
      <c r="L196" s="65" t="n">
        <v>0</v>
      </c>
      <c r="M196" s="150" t="e">
        <f aca="false">+K196+I196</f>
        <v>#N/A</v>
      </c>
      <c r="N196" s="151" t="e">
        <f aca="false">+L196+J196</f>
        <v>#N/A</v>
      </c>
      <c r="O196" s="64" t="e">
        <f aca="false">VLOOKUP($A:$A,[4]Summary!A$1:B$1048576,2,0)</f>
        <v>#N/A</v>
      </c>
      <c r="P196" s="66" t="e">
        <f aca="false">O196*17.5</f>
        <v>#N/A</v>
      </c>
      <c r="Q196" s="152" t="e">
        <f aca="false">O196/M196</f>
        <v>#N/A</v>
      </c>
      <c r="R196" s="64" t="e">
        <f aca="false">VLOOKUP($A:$A,'[3]Summary Migrations February'!A$1:B$1048576,2,0)</f>
        <v>#N/A</v>
      </c>
      <c r="S196" s="65" t="e">
        <f aca="false">VLOOKUP($A:$A,'[3]Summary Migrations February'!A$1:C$1048576,3,0)</f>
        <v>#N/A</v>
      </c>
      <c r="T196" s="65" t="e">
        <f aca="false">S196*0.2</f>
        <v>#N/A</v>
      </c>
      <c r="U196" s="64"/>
      <c r="V196" s="65" t="e">
        <f aca="false">VLOOKUP($A:$A,[5]Summary!D$1:J$1048576,7,0)</f>
        <v>#N/A</v>
      </c>
      <c r="W196" s="65" t="e">
        <f aca="false">+C196+G196+N196+P196+T196+V196</f>
        <v>#N/A</v>
      </c>
      <c r="X196" s="151"/>
      <c r="Y196" s="65" t="e">
        <f aca="false">+X196+W196</f>
        <v>#N/A</v>
      </c>
      <c r="Z196" s="151"/>
      <c r="AA196" s="151" t="e">
        <f aca="false">+Z196+Y196</f>
        <v>#N/A</v>
      </c>
      <c r="AB196" s="153"/>
      <c r="AC196" s="65"/>
      <c r="AD196" s="65"/>
      <c r="AE196" s="154" t="n">
        <v>0</v>
      </c>
      <c r="AF196" s="156" t="s">
        <v>181</v>
      </c>
      <c r="AG196" s="156"/>
    </row>
    <row r="197" customFormat="false" ht="13.8" hidden="false" customHeight="false" outlineLevel="0" collapsed="false">
      <c r="A197" s="24" t="s">
        <v>35</v>
      </c>
      <c r="B197" s="64" t="e">
        <f aca="false">VLOOKUP($A:$A,'[1]Summary Accessory Sales'!$A$1:$B$1048576,2,0)</f>
        <v>#N/A</v>
      </c>
      <c r="C197" s="65" t="e">
        <f aca="false">VLOOKUP($A:$A,'[1]Summary Accessory Sales'!A$1:C$1048576,3,0)</f>
        <v>#N/A</v>
      </c>
      <c r="D197" s="148" t="e">
        <f aca="false">B197/M197</f>
        <v>#N/A</v>
      </c>
      <c r="E197" s="148" t="e">
        <f aca="false">B197/M197</f>
        <v>#N/A</v>
      </c>
      <c r="F197" s="64" t="e">
        <f aca="false">VLOOKUP($A:$A,'[1]Summary Other sales'!A$1:B$1048576,2,0)</f>
        <v>#N/A</v>
      </c>
      <c r="G197" s="65" t="e">
        <f aca="false">VLOOKUP($A:$A,'[1]Summary Other sales'!A$1:C$1048576,3,0)</f>
        <v>#N/A</v>
      </c>
      <c r="H197" s="149" t="n">
        <f aca="false">20/26*(26-AE197)</f>
        <v>20</v>
      </c>
      <c r="I197" s="64" t="e">
        <f aca="false">VLOOKUP($A:$A,'[1]Summary Contract Line Comm'!A$1:B$1048576,2,0)</f>
        <v>#N/A</v>
      </c>
      <c r="J197" s="65" t="e">
        <f aca="false">VLOOKUP($A:$A,'[1]Summary Contract Line Comm'!A$1:C$1048576,3,0)</f>
        <v>#N/A</v>
      </c>
      <c r="K197" s="64" t="n">
        <v>0</v>
      </c>
      <c r="L197" s="65" t="n">
        <v>0</v>
      </c>
      <c r="M197" s="150" t="e">
        <f aca="false">+K197+I197</f>
        <v>#N/A</v>
      </c>
      <c r="N197" s="151" t="e">
        <f aca="false">+L197+J197</f>
        <v>#N/A</v>
      </c>
      <c r="O197" s="64" t="e">
        <f aca="false">VLOOKUP($A:$A,[4]Summary!A$1:B$1048576,2,0)</f>
        <v>#N/A</v>
      </c>
      <c r="P197" s="66" t="e">
        <f aca="false">O197*17.5</f>
        <v>#N/A</v>
      </c>
      <c r="Q197" s="152" t="e">
        <f aca="false">O197/M197</f>
        <v>#N/A</v>
      </c>
      <c r="R197" s="64" t="e">
        <f aca="false">VLOOKUP($A:$A,'[3]Summary Migrations February'!A$1:B$1048576,2,0)</f>
        <v>#N/A</v>
      </c>
      <c r="S197" s="65" t="e">
        <f aca="false">VLOOKUP($A:$A,'[3]Summary Migrations February'!A$1:C$1048576,3,0)</f>
        <v>#N/A</v>
      </c>
      <c r="T197" s="65" t="e">
        <f aca="false">S197*0.2</f>
        <v>#N/A</v>
      </c>
      <c r="U197" s="64"/>
      <c r="V197" s="65" t="e">
        <f aca="false">VLOOKUP($A:$A,[5]Summary!D$1:J$1048576,7,0)</f>
        <v>#N/A</v>
      </c>
      <c r="W197" s="65" t="e">
        <f aca="false">+C197+G197+N197+P197+T197+V197</f>
        <v>#N/A</v>
      </c>
      <c r="X197" s="151" t="e">
        <f aca="false">-W197*0.25</f>
        <v>#N/A</v>
      </c>
      <c r="Y197" s="65" t="e">
        <f aca="false">+X197+W197</f>
        <v>#N/A</v>
      </c>
      <c r="Z197" s="151"/>
      <c r="AA197" s="151" t="e">
        <f aca="false">+Z197+Y197</f>
        <v>#N/A</v>
      </c>
      <c r="AB197" s="153"/>
      <c r="AC197" s="65"/>
      <c r="AD197" s="65"/>
      <c r="AE197" s="154" t="n">
        <v>0</v>
      </c>
      <c r="AF197" s="156" t="s">
        <v>182</v>
      </c>
      <c r="AG197" s="156"/>
    </row>
    <row r="198" customFormat="false" ht="13.8" hidden="false" customHeight="false" outlineLevel="0" collapsed="false">
      <c r="A198" s="24" t="s">
        <v>35</v>
      </c>
      <c r="B198" s="64" t="e">
        <f aca="false">VLOOKUP($A:$A,'[1]Summary Accessory Sales'!$A$1:$B$1048576,2,0)</f>
        <v>#N/A</v>
      </c>
      <c r="C198" s="65" t="e">
        <f aca="false">VLOOKUP($A:$A,'[1]Summary Accessory Sales'!A$1:C$1048576,3,0)</f>
        <v>#N/A</v>
      </c>
      <c r="D198" s="148" t="e">
        <f aca="false">B198/M198</f>
        <v>#N/A</v>
      </c>
      <c r="E198" s="148" t="e">
        <f aca="false">B198/M198</f>
        <v>#N/A</v>
      </c>
      <c r="F198" s="64" t="e">
        <f aca="false">VLOOKUP($A:$A,'[1]Summary Other sales'!A$1:B$1048576,2,0)</f>
        <v>#N/A</v>
      </c>
      <c r="G198" s="65" t="e">
        <f aca="false">VLOOKUP($A:$A,'[1]Summary Other sales'!A$1:C$1048576,3,0)</f>
        <v>#N/A</v>
      </c>
      <c r="H198" s="149" t="n">
        <f aca="false">20/26*(26-AE198)</f>
        <v>20</v>
      </c>
      <c r="I198" s="64" t="e">
        <f aca="false">VLOOKUP($A:$A,'[1]Summary Contract Line Comm'!A$1:B$1048576,2,0)</f>
        <v>#N/A</v>
      </c>
      <c r="J198" s="65" t="e">
        <f aca="false">VLOOKUP($A:$A,'[1]Summary Contract Line Comm'!A$1:C$1048576,3,0)</f>
        <v>#N/A</v>
      </c>
      <c r="K198" s="64" t="n">
        <v>0</v>
      </c>
      <c r="L198" s="65" t="n">
        <v>0</v>
      </c>
      <c r="M198" s="150" t="e">
        <f aca="false">+K198+I198</f>
        <v>#N/A</v>
      </c>
      <c r="N198" s="151" t="e">
        <f aca="false">+L198+J198</f>
        <v>#N/A</v>
      </c>
      <c r="O198" s="64" t="n">
        <v>0</v>
      </c>
      <c r="P198" s="66" t="n">
        <f aca="false">O198*17.5</f>
        <v>0</v>
      </c>
      <c r="Q198" s="152" t="e">
        <f aca="false">O198/M198</f>
        <v>#N/A</v>
      </c>
      <c r="R198" s="64" t="e">
        <f aca="false">VLOOKUP($A:$A,'[3]Summary Migrations February'!A$1:B$1048576,2,0)</f>
        <v>#N/A</v>
      </c>
      <c r="S198" s="65" t="e">
        <f aca="false">VLOOKUP($A:$A,'[3]Summary Migrations February'!A$1:C$1048576,3,0)</f>
        <v>#N/A</v>
      </c>
      <c r="T198" s="65" t="e">
        <f aca="false">S198*0.2</f>
        <v>#N/A</v>
      </c>
      <c r="U198" s="64"/>
      <c r="V198" s="65" t="e">
        <f aca="false">VLOOKUP($A:$A,[5]Summary!D$1:J$1048576,7,0)</f>
        <v>#N/A</v>
      </c>
      <c r="W198" s="65" t="e">
        <f aca="false">+C198+G198+N198+P198+T198+V198</f>
        <v>#N/A</v>
      </c>
      <c r="X198" s="151" t="e">
        <f aca="false">-W198*0.25</f>
        <v>#N/A</v>
      </c>
      <c r="Y198" s="65" t="e">
        <f aca="false">+X198+W198</f>
        <v>#N/A</v>
      </c>
      <c r="Z198" s="151"/>
      <c r="AA198" s="151" t="e">
        <f aca="false">+Z198+Y198</f>
        <v>#N/A</v>
      </c>
      <c r="AB198" s="153"/>
      <c r="AC198" s="65"/>
      <c r="AD198" s="65"/>
      <c r="AE198" s="154" t="n">
        <v>0</v>
      </c>
      <c r="AF198" s="156" t="s">
        <v>183</v>
      </c>
      <c r="AG198" s="155"/>
    </row>
    <row r="199" customFormat="false" ht="13.8" hidden="false" customHeight="false" outlineLevel="0" collapsed="false">
      <c r="A199" s="24" t="s">
        <v>35</v>
      </c>
      <c r="B199" s="64" t="e">
        <f aca="false">VLOOKUP($A:$A,'[1]Summary Accessory Sales'!$A$1:$B$1048576,2,0)</f>
        <v>#N/A</v>
      </c>
      <c r="C199" s="65" t="e">
        <f aca="false">VLOOKUP($A:$A,'[1]Summary Accessory Sales'!A$1:C$1048576,3,0)</f>
        <v>#N/A</v>
      </c>
      <c r="D199" s="148" t="e">
        <f aca="false">B199/M199</f>
        <v>#N/A</v>
      </c>
      <c r="E199" s="148" t="e">
        <f aca="false">B199/M199</f>
        <v>#N/A</v>
      </c>
      <c r="F199" s="64" t="e">
        <f aca="false">VLOOKUP($A:$A,'[1]Summary Other sales'!A$1:B$1048576,2,0)</f>
        <v>#N/A</v>
      </c>
      <c r="G199" s="65" t="e">
        <f aca="false">VLOOKUP($A:$A,'[1]Summary Other sales'!A$1:C$1048576,3,0)</f>
        <v>#N/A</v>
      </c>
      <c r="H199" s="149" t="n">
        <f aca="false">20/26*(26-AE199)</f>
        <v>20</v>
      </c>
      <c r="I199" s="64" t="e">
        <f aca="false">VLOOKUP($A:$A,'[1]Summary Contract Line Comm'!A$1:B$1048576,2,0)</f>
        <v>#N/A</v>
      </c>
      <c r="J199" s="65" t="e">
        <f aca="false">VLOOKUP($A:$A,'[1]Summary Contract Line Comm'!A$1:C$1048576,3,0)</f>
        <v>#N/A</v>
      </c>
      <c r="K199" s="64" t="n">
        <v>0</v>
      </c>
      <c r="L199" s="65" t="n">
        <v>0</v>
      </c>
      <c r="M199" s="150" t="e">
        <f aca="false">+K199+I199</f>
        <v>#N/A</v>
      </c>
      <c r="N199" s="151" t="e">
        <f aca="false">+L199+J199</f>
        <v>#N/A</v>
      </c>
      <c r="O199" s="64" t="n">
        <v>0</v>
      </c>
      <c r="P199" s="66" t="n">
        <f aca="false">O199*17.5</f>
        <v>0</v>
      </c>
      <c r="Q199" s="152" t="e">
        <f aca="false">O199/M199</f>
        <v>#N/A</v>
      </c>
      <c r="R199" s="64" t="e">
        <f aca="false">VLOOKUP($A:$A,'[3]Summary Migrations February'!A$1:B$1048576,2,0)</f>
        <v>#N/A</v>
      </c>
      <c r="S199" s="65" t="e">
        <f aca="false">VLOOKUP($A:$A,'[3]Summary Migrations February'!A$1:C$1048576,3,0)</f>
        <v>#N/A</v>
      </c>
      <c r="T199" s="65" t="e">
        <f aca="false">S199*0.2</f>
        <v>#N/A</v>
      </c>
      <c r="U199" s="64"/>
      <c r="V199" s="65" t="e">
        <f aca="false">VLOOKUP($A:$A,[5]Summary!D$1:J$1048576,7,0)</f>
        <v>#N/A</v>
      </c>
      <c r="W199" s="65" t="e">
        <f aca="false">+C199+G199+N199+P199+T199+V199</f>
        <v>#N/A</v>
      </c>
      <c r="X199" s="151" t="e">
        <f aca="false">-W199*0.25</f>
        <v>#N/A</v>
      </c>
      <c r="Y199" s="151" t="e">
        <f aca="false">+X199+W199</f>
        <v>#N/A</v>
      </c>
      <c r="Z199" s="151"/>
      <c r="AA199" s="151" t="e">
        <f aca="false">+Z199+Y199</f>
        <v>#N/A</v>
      </c>
      <c r="AB199" s="153"/>
      <c r="AC199" s="65"/>
      <c r="AD199" s="65"/>
      <c r="AE199" s="154" t="n">
        <v>0</v>
      </c>
      <c r="AF199" s="156" t="s">
        <v>118</v>
      </c>
      <c r="AG199" s="155"/>
    </row>
    <row r="200" customFormat="false" ht="13.8" hidden="false" customHeight="false" outlineLevel="0" collapsed="false">
      <c r="A200" s="24" t="s">
        <v>35</v>
      </c>
      <c r="B200" s="64" t="e">
        <f aca="false">VLOOKUP($A:$A,'[1]Summary Accessory Sales'!$A$1:$B$1048576,2,0)</f>
        <v>#N/A</v>
      </c>
      <c r="C200" s="65" t="e">
        <f aca="false">VLOOKUP($A:$A,'[1]Summary Accessory Sales'!A$1:C$1048576,3,0)</f>
        <v>#N/A</v>
      </c>
      <c r="D200" s="148" t="e">
        <f aca="false">B200/M200</f>
        <v>#N/A</v>
      </c>
      <c r="E200" s="148" t="e">
        <f aca="false">B200/M200</f>
        <v>#N/A</v>
      </c>
      <c r="F200" s="64" t="e">
        <f aca="false">VLOOKUP($A:$A,'[1]Summary Other sales'!A$1:B$1048576,2,0)</f>
        <v>#N/A</v>
      </c>
      <c r="G200" s="65" t="e">
        <f aca="false">VLOOKUP($A:$A,'[1]Summary Other sales'!A$1:C$1048576,3,0)</f>
        <v>#N/A</v>
      </c>
      <c r="H200" s="149" t="n">
        <f aca="false">20/26*(26-AE200)</f>
        <v>20</v>
      </c>
      <c r="I200" s="64" t="e">
        <f aca="false">VLOOKUP($A:$A,'[1]Summary Contract Line Comm'!A$1:B$1048576,2,0)</f>
        <v>#N/A</v>
      </c>
      <c r="J200" s="65" t="e">
        <f aca="false">VLOOKUP($A:$A,'[1]Summary Contract Line Comm'!A$1:C$1048576,3,0)</f>
        <v>#N/A</v>
      </c>
      <c r="K200" s="64" t="n">
        <v>0</v>
      </c>
      <c r="L200" s="65" t="n">
        <v>0</v>
      </c>
      <c r="M200" s="150" t="e">
        <f aca="false">+K200+I200</f>
        <v>#N/A</v>
      </c>
      <c r="N200" s="151" t="e">
        <f aca="false">+L200+J200</f>
        <v>#N/A</v>
      </c>
      <c r="O200" s="64" t="e">
        <f aca="false">VLOOKUP($A:$A,[4]Summary!A$1:B$1048576,2,0)</f>
        <v>#N/A</v>
      </c>
      <c r="P200" s="66" t="e">
        <f aca="false">O200*17.5</f>
        <v>#N/A</v>
      </c>
      <c r="Q200" s="152" t="e">
        <f aca="false">O200/M200</f>
        <v>#N/A</v>
      </c>
      <c r="R200" s="64" t="e">
        <f aca="false">VLOOKUP($A:$A,'[3]Summary Migrations February'!A$1:B$1048576,2,0)</f>
        <v>#N/A</v>
      </c>
      <c r="S200" s="65" t="e">
        <f aca="false">VLOOKUP($A:$A,'[3]Summary Migrations February'!A$1:C$1048576,3,0)</f>
        <v>#N/A</v>
      </c>
      <c r="T200" s="65" t="e">
        <f aca="false">S200*0.2</f>
        <v>#N/A</v>
      </c>
      <c r="U200" s="64"/>
      <c r="V200" s="65" t="n">
        <v>0</v>
      </c>
      <c r="W200" s="65" t="e">
        <f aca="false">+C200+G200+N200+P200+T200+V200</f>
        <v>#N/A</v>
      </c>
      <c r="X200" s="151" t="e">
        <f aca="false">-W200*0.25</f>
        <v>#N/A</v>
      </c>
      <c r="Y200" s="65" t="e">
        <f aca="false">+X200+W200</f>
        <v>#N/A</v>
      </c>
      <c r="Z200" s="151"/>
      <c r="AA200" s="151" t="e">
        <f aca="false">+Z200+Y200</f>
        <v>#N/A</v>
      </c>
      <c r="AB200" s="153"/>
      <c r="AC200" s="65"/>
      <c r="AD200" s="65"/>
      <c r="AE200" s="154" t="n">
        <v>0</v>
      </c>
      <c r="AF200" s="156" t="s">
        <v>177</v>
      </c>
      <c r="AG200" s="156"/>
      <c r="AI200" s="62"/>
    </row>
    <row r="201" customFormat="false" ht="13.8" hidden="false" customHeight="false" outlineLevel="0" collapsed="false">
      <c r="A201" s="24" t="s">
        <v>35</v>
      </c>
      <c r="B201" s="64" t="e">
        <f aca="false">VLOOKUP($A:$A,'[1]Summary Accessory Sales'!$A$1:$B$1048576,2,0)</f>
        <v>#N/A</v>
      </c>
      <c r="C201" s="65" t="e">
        <f aca="false">VLOOKUP($A:$A,'[1]Summary Accessory Sales'!A$1:C$1048576,3,0)</f>
        <v>#N/A</v>
      </c>
      <c r="D201" s="148" t="e">
        <f aca="false">B201/M201</f>
        <v>#N/A</v>
      </c>
      <c r="E201" s="148" t="e">
        <f aca="false">B201/M201</f>
        <v>#N/A</v>
      </c>
      <c r="F201" s="64" t="e">
        <f aca="false">VLOOKUP($A:$A,'[1]Summary Other sales'!A$1:B$1048576,2,0)</f>
        <v>#N/A</v>
      </c>
      <c r="G201" s="65" t="e">
        <f aca="false">VLOOKUP($A:$A,'[1]Summary Other sales'!A$1:C$1048576,3,0)</f>
        <v>#N/A</v>
      </c>
      <c r="H201" s="149" t="n">
        <f aca="false">20/26*(26-AE201)</f>
        <v>20</v>
      </c>
      <c r="I201" s="64" t="e">
        <f aca="false">VLOOKUP($A:$A,'[1]Summary Contract Line Comm'!A$1:B$1048576,2,0)</f>
        <v>#N/A</v>
      </c>
      <c r="J201" s="65" t="e">
        <f aca="false">VLOOKUP($A:$A,'[1]Summary Contract Line Comm'!A$1:C$1048576,3,0)</f>
        <v>#N/A</v>
      </c>
      <c r="K201" s="64" t="n">
        <v>0</v>
      </c>
      <c r="L201" s="65" t="n">
        <v>0</v>
      </c>
      <c r="M201" s="150" t="e">
        <f aca="false">+K201+I201</f>
        <v>#N/A</v>
      </c>
      <c r="N201" s="151" t="e">
        <f aca="false">+L201+J201</f>
        <v>#N/A</v>
      </c>
      <c r="O201" s="64" t="e">
        <f aca="false">VLOOKUP($A:$A,[4]Summary!A$1:B$1048576,2,0)</f>
        <v>#N/A</v>
      </c>
      <c r="P201" s="66" t="e">
        <f aca="false">O201*17.5</f>
        <v>#N/A</v>
      </c>
      <c r="Q201" s="152" t="e">
        <f aca="false">O201/M201</f>
        <v>#N/A</v>
      </c>
      <c r="R201" s="64" t="e">
        <f aca="false">VLOOKUP($A:$A,'[3]Summary Migrations February'!A$1:B$1048576,2,0)</f>
        <v>#N/A</v>
      </c>
      <c r="S201" s="65" t="e">
        <f aca="false">VLOOKUP($A:$A,'[3]Summary Migrations February'!A$1:C$1048576,3,0)</f>
        <v>#N/A</v>
      </c>
      <c r="T201" s="65" t="e">
        <f aca="false">S201*0.2</f>
        <v>#N/A</v>
      </c>
      <c r="U201" s="64"/>
      <c r="V201" s="65" t="n">
        <v>0</v>
      </c>
      <c r="W201" s="65" t="e">
        <f aca="false">+C201+G201+N201+P201+T201+V201</f>
        <v>#N/A</v>
      </c>
      <c r="X201" s="151" t="e">
        <f aca="false">-W201*0.25</f>
        <v>#N/A</v>
      </c>
      <c r="Y201" s="65" t="e">
        <f aca="false">+X201+W201</f>
        <v>#N/A</v>
      </c>
      <c r="Z201" s="151"/>
      <c r="AA201" s="151" t="e">
        <f aca="false">+Z201+Y201</f>
        <v>#N/A</v>
      </c>
      <c r="AB201" s="153"/>
      <c r="AC201" s="65"/>
      <c r="AD201" s="65"/>
      <c r="AE201" s="154" t="n">
        <v>0</v>
      </c>
      <c r="AF201" s="156" t="s">
        <v>184</v>
      </c>
      <c r="AG201" s="155"/>
    </row>
    <row r="202" customFormat="false" ht="13.8" hidden="false" customHeight="false" outlineLevel="0" collapsed="false">
      <c r="A202" s="24" t="s">
        <v>35</v>
      </c>
      <c r="B202" s="64" t="e">
        <f aca="false">VLOOKUP($A:$A,'[1]Summary Accessory Sales'!$A$1:$B$1048576,2,0)</f>
        <v>#N/A</v>
      </c>
      <c r="C202" s="65" t="e">
        <f aca="false">VLOOKUP($A:$A,'[1]Summary Accessory Sales'!A$1:C$1048576,3,0)</f>
        <v>#N/A</v>
      </c>
      <c r="D202" s="148" t="e">
        <f aca="false">B202/M202</f>
        <v>#N/A</v>
      </c>
      <c r="E202" s="148" t="e">
        <f aca="false">B202/M202</f>
        <v>#N/A</v>
      </c>
      <c r="F202" s="64" t="e">
        <f aca="false">VLOOKUP($A:$A,'[1]Summary Other sales'!A$1:B$1048576,2,0)</f>
        <v>#N/A</v>
      </c>
      <c r="G202" s="65" t="e">
        <f aca="false">VLOOKUP($A:$A,'[1]Summary Other sales'!A$1:C$1048576,3,0)</f>
        <v>#N/A</v>
      </c>
      <c r="H202" s="149" t="n">
        <f aca="false">20/26*(26-AE202)</f>
        <v>20</v>
      </c>
      <c r="I202" s="64" t="e">
        <f aca="false">VLOOKUP($A:$A,'[1]Summary Contract Line Comm'!A$1:B$1048576,2,0)</f>
        <v>#N/A</v>
      </c>
      <c r="J202" s="65" t="e">
        <f aca="false">VLOOKUP($A:$A,'[1]Summary Contract Line Comm'!A$1:C$1048576,3,0)</f>
        <v>#N/A</v>
      </c>
      <c r="K202" s="64" t="n">
        <v>0</v>
      </c>
      <c r="L202" s="65" t="n">
        <v>0</v>
      </c>
      <c r="M202" s="150" t="e">
        <f aca="false">+K202+I202</f>
        <v>#N/A</v>
      </c>
      <c r="N202" s="151" t="e">
        <f aca="false">+L202+J202</f>
        <v>#N/A</v>
      </c>
      <c r="O202" s="64" t="n">
        <v>0</v>
      </c>
      <c r="P202" s="66" t="n">
        <f aca="false">O202*17.5</f>
        <v>0</v>
      </c>
      <c r="Q202" s="152" t="e">
        <f aca="false">O202/M202</f>
        <v>#N/A</v>
      </c>
      <c r="R202" s="64" t="e">
        <f aca="false">VLOOKUP($A:$A,'[3]Summary Migrations February'!A$1:B$1048576,2,0)</f>
        <v>#N/A</v>
      </c>
      <c r="S202" s="65" t="e">
        <f aca="false">VLOOKUP($A:$A,'[3]Summary Migrations February'!A$1:C$1048576,3,0)</f>
        <v>#N/A</v>
      </c>
      <c r="T202" s="65" t="e">
        <f aca="false">S202*0.2</f>
        <v>#N/A</v>
      </c>
      <c r="U202" s="64"/>
      <c r="V202" s="65" t="n">
        <v>0</v>
      </c>
      <c r="W202" s="65" t="e">
        <f aca="false">+C202+G202+N202+P202+T202+V202</f>
        <v>#N/A</v>
      </c>
      <c r="X202" s="151" t="e">
        <f aca="false">-W202*0.25</f>
        <v>#N/A</v>
      </c>
      <c r="Y202" s="65" t="e">
        <f aca="false">+X202+W202</f>
        <v>#N/A</v>
      </c>
      <c r="Z202" s="151"/>
      <c r="AA202" s="151" t="e">
        <f aca="false">+Z202+Y202</f>
        <v>#N/A</v>
      </c>
      <c r="AB202" s="153"/>
      <c r="AC202" s="65"/>
      <c r="AD202" s="65"/>
      <c r="AE202" s="154" t="n">
        <v>0</v>
      </c>
      <c r="AF202" s="156" t="s">
        <v>185</v>
      </c>
      <c r="AG202" s="156"/>
    </row>
    <row r="203" customFormat="false" ht="13.8" hidden="false" customHeight="false" outlineLevel="0" collapsed="false">
      <c r="A203" s="24" t="s">
        <v>35</v>
      </c>
      <c r="B203" s="64" t="e">
        <f aca="false">VLOOKUP($A:$A,'[1]Summary Accessory Sales'!$A$1:$B$1048576,2,0)</f>
        <v>#N/A</v>
      </c>
      <c r="C203" s="65" t="e">
        <f aca="false">VLOOKUP($A:$A,'[1]Summary Accessory Sales'!A$1:C$1048576,3,0)</f>
        <v>#N/A</v>
      </c>
      <c r="D203" s="148" t="e">
        <f aca="false">B203/M203</f>
        <v>#N/A</v>
      </c>
      <c r="E203" s="148" t="e">
        <f aca="false">B203/M203</f>
        <v>#N/A</v>
      </c>
      <c r="F203" s="64" t="e">
        <f aca="false">VLOOKUP($A:$A,'[1]Summary Other sales'!A$1:B$1048576,2,0)</f>
        <v>#N/A</v>
      </c>
      <c r="G203" s="65" t="e">
        <f aca="false">VLOOKUP($A:$A,'[1]Summary Other sales'!A$1:C$1048576,3,0)</f>
        <v>#N/A</v>
      </c>
      <c r="H203" s="149" t="e">
        <f aca="false">20/26*(26-AE203)</f>
        <v>#N/A</v>
      </c>
      <c r="I203" s="64" t="e">
        <f aca="false">VLOOKUP($A:$A,'[1]Summary Contract Line Comm'!A$1:B$1048576,2,0)</f>
        <v>#N/A</v>
      </c>
      <c r="J203" s="65" t="e">
        <f aca="false">VLOOKUP($A:$A,'[1]Summary Contract Line Comm'!A$1:C$1048576,3,0)</f>
        <v>#N/A</v>
      </c>
      <c r="K203" s="64" t="n">
        <v>0</v>
      </c>
      <c r="L203" s="65" t="n">
        <v>0</v>
      </c>
      <c r="M203" s="150" t="e">
        <f aca="false">+K203+I203</f>
        <v>#N/A</v>
      </c>
      <c r="N203" s="151" t="e">
        <f aca="false">+L203+J203</f>
        <v>#N/A</v>
      </c>
      <c r="O203" s="64" t="e">
        <f aca="false">VLOOKUP($A:$A,[4]Summary!A$1:B$1048576,2,0)</f>
        <v>#N/A</v>
      </c>
      <c r="P203" s="66" t="e">
        <f aca="false">O203*17.5</f>
        <v>#N/A</v>
      </c>
      <c r="Q203" s="152" t="e">
        <f aca="false">O203/M203</f>
        <v>#N/A</v>
      </c>
      <c r="R203" s="64" t="e">
        <f aca="false">VLOOKUP($A:$A,'[3]Summary Migrations February'!A$1:B$1048576,2,0)</f>
        <v>#N/A</v>
      </c>
      <c r="S203" s="65" t="e">
        <f aca="false">VLOOKUP($A:$A,'[3]Summary Migrations February'!A$1:C$1048576,3,0)</f>
        <v>#N/A</v>
      </c>
      <c r="T203" s="65" t="e">
        <f aca="false">S203*0.2</f>
        <v>#N/A</v>
      </c>
      <c r="U203" s="64"/>
      <c r="V203" s="65" t="n">
        <v>0</v>
      </c>
      <c r="W203" s="65" t="e">
        <f aca="false">+C203+G203+N203+P203+T203+V203</f>
        <v>#N/A</v>
      </c>
      <c r="X203" s="151"/>
      <c r="Y203" s="65" t="e">
        <f aca="false">+X203+W203</f>
        <v>#N/A</v>
      </c>
      <c r="Z203" s="151"/>
      <c r="AA203" s="151" t="e">
        <f aca="false">+Z203+Y203</f>
        <v>#N/A</v>
      </c>
      <c r="AB203" s="153"/>
      <c r="AC203" s="65"/>
      <c r="AD203" s="65"/>
      <c r="AE203" s="154" t="e">
        <f aca="false">VLOOKUP($A:$A,'[2]SUMMARY BCEA LEAVE FEB'!B$1:C$1048576,2,0)</f>
        <v>#N/A</v>
      </c>
      <c r="AF203" s="156" t="s">
        <v>186</v>
      </c>
      <c r="AG203" s="156"/>
    </row>
    <row r="204" customFormat="false" ht="13.8" hidden="false" customHeight="false" outlineLevel="0" collapsed="false">
      <c r="A204" s="24" t="s">
        <v>35</v>
      </c>
      <c r="B204" s="64" t="e">
        <f aca="false">VLOOKUP($A:$A,'[1]Summary Accessory Sales'!$A$1:$B$1048576,2,0)</f>
        <v>#N/A</v>
      </c>
      <c r="C204" s="65" t="e">
        <f aca="false">VLOOKUP($A:$A,'[1]Summary Accessory Sales'!A$1:C$1048576,3,0)</f>
        <v>#N/A</v>
      </c>
      <c r="D204" s="148" t="e">
        <f aca="false">B204/M204</f>
        <v>#N/A</v>
      </c>
      <c r="E204" s="148" t="e">
        <f aca="false">B204/M204</f>
        <v>#N/A</v>
      </c>
      <c r="F204" s="64" t="e">
        <f aca="false">VLOOKUP($A:$A,'[1]Summary Other sales'!A$1:B$1048576,2,0)</f>
        <v>#N/A</v>
      </c>
      <c r="G204" s="65" t="e">
        <f aca="false">VLOOKUP($A:$A,'[1]Summary Other sales'!A$1:C$1048576,3,0)</f>
        <v>#N/A</v>
      </c>
      <c r="H204" s="149" t="e">
        <f aca="false">20/26*(26-AE204)</f>
        <v>#N/A</v>
      </c>
      <c r="I204" s="64" t="e">
        <f aca="false">VLOOKUP($A:$A,'[1]Summary Contract Line Comm'!A$1:B$1048576,2,0)</f>
        <v>#N/A</v>
      </c>
      <c r="J204" s="65" t="e">
        <f aca="false">VLOOKUP($A:$A,'[1]Summary Contract Line Comm'!A$1:C$1048576,3,0)</f>
        <v>#N/A</v>
      </c>
      <c r="K204" s="64" t="n">
        <v>0</v>
      </c>
      <c r="L204" s="65" t="n">
        <v>0</v>
      </c>
      <c r="M204" s="150" t="e">
        <f aca="false">+K204+I204</f>
        <v>#N/A</v>
      </c>
      <c r="N204" s="151" t="e">
        <f aca="false">+L204+J204</f>
        <v>#N/A</v>
      </c>
      <c r="O204" s="64" t="e">
        <f aca="false">VLOOKUP($A:$A,[4]Summary!A$1:B$1048576,2,0)</f>
        <v>#N/A</v>
      </c>
      <c r="P204" s="66" t="e">
        <f aca="false">O204*17.5</f>
        <v>#N/A</v>
      </c>
      <c r="Q204" s="152" t="e">
        <f aca="false">O204/M204</f>
        <v>#N/A</v>
      </c>
      <c r="R204" s="64" t="e">
        <f aca="false">VLOOKUP($A:$A,'[3]Summary Migrations February'!A$1:B$1048576,2,0)</f>
        <v>#N/A</v>
      </c>
      <c r="S204" s="65" t="e">
        <f aca="false">VLOOKUP($A:$A,'[3]Summary Migrations February'!A$1:C$1048576,3,0)</f>
        <v>#N/A</v>
      </c>
      <c r="T204" s="65" t="e">
        <f aca="false">S204*0.2</f>
        <v>#N/A</v>
      </c>
      <c r="U204" s="64"/>
      <c r="V204" s="65" t="e">
        <f aca="false">VLOOKUP($A:$A,[5]Summary!D$1:J$1048576,7,0)</f>
        <v>#N/A</v>
      </c>
      <c r="W204" s="65" t="e">
        <f aca="false">+C204+G204+N204+P204+T204+V204</f>
        <v>#N/A</v>
      </c>
      <c r="X204" s="151" t="e">
        <f aca="false">-W204*0.25</f>
        <v>#N/A</v>
      </c>
      <c r="Y204" s="65" t="e">
        <f aca="false">+X204+W204</f>
        <v>#N/A</v>
      </c>
      <c r="Z204" s="151"/>
      <c r="AA204" s="151" t="e">
        <f aca="false">+Z204+Y204</f>
        <v>#N/A</v>
      </c>
      <c r="AB204" s="153"/>
      <c r="AC204" s="65"/>
      <c r="AD204" s="65"/>
      <c r="AE204" s="154" t="e">
        <f aca="false">VLOOKUP($A:$A,'[2]SUMMARY BCEA LEAVE FEB'!B$1:C$1048576,2,0)</f>
        <v>#N/A</v>
      </c>
      <c r="AF204" s="155" t="s">
        <v>187</v>
      </c>
      <c r="AG204" s="156"/>
    </row>
    <row r="205" customFormat="false" ht="13.8" hidden="false" customHeight="false" outlineLevel="0" collapsed="false">
      <c r="A205" s="24" t="s">
        <v>35</v>
      </c>
      <c r="B205" s="64" t="e">
        <f aca="false">VLOOKUP($A:$A,'[1]Summary Accessory Sales'!$A$1:$B$1048576,2,0)</f>
        <v>#N/A</v>
      </c>
      <c r="C205" s="65" t="e">
        <f aca="false">VLOOKUP($A:$A,'[1]Summary Accessory Sales'!A$1:C$1048576,3,0)</f>
        <v>#N/A</v>
      </c>
      <c r="D205" s="148" t="e">
        <f aca="false">B205/M205</f>
        <v>#N/A</v>
      </c>
      <c r="E205" s="148" t="e">
        <f aca="false">B205/M205</f>
        <v>#N/A</v>
      </c>
      <c r="F205" s="64" t="e">
        <f aca="false">VLOOKUP($A:$A,'[1]Summary Other sales'!A$1:B$1048576,2,0)</f>
        <v>#N/A</v>
      </c>
      <c r="G205" s="65" t="e">
        <f aca="false">VLOOKUP($A:$A,'[1]Summary Other sales'!A$1:C$1048576,3,0)</f>
        <v>#N/A</v>
      </c>
      <c r="H205" s="149" t="e">
        <f aca="false">20/26*(26-AE205)</f>
        <v>#N/A</v>
      </c>
      <c r="I205" s="64" t="e">
        <f aca="false">VLOOKUP($A:$A,'[1]Summary Contract Line Comm'!A$1:B$1048576,2,0)</f>
        <v>#N/A</v>
      </c>
      <c r="J205" s="65" t="e">
        <f aca="false">VLOOKUP($A:$A,'[1]Summary Contract Line Comm'!A$1:C$1048576,3,0)</f>
        <v>#N/A</v>
      </c>
      <c r="K205" s="64" t="n">
        <v>0</v>
      </c>
      <c r="L205" s="65" t="n">
        <v>0</v>
      </c>
      <c r="M205" s="150" t="e">
        <f aca="false">+K205+I205</f>
        <v>#N/A</v>
      </c>
      <c r="N205" s="151" t="e">
        <f aca="false">+L205+J205</f>
        <v>#N/A</v>
      </c>
      <c r="O205" s="64" t="n">
        <v>0</v>
      </c>
      <c r="P205" s="66" t="n">
        <f aca="false">O205*17.5</f>
        <v>0</v>
      </c>
      <c r="Q205" s="152" t="e">
        <f aca="false">O205/M205</f>
        <v>#N/A</v>
      </c>
      <c r="R205" s="64" t="e">
        <f aca="false">VLOOKUP($A:$A,'[3]Summary Migrations February'!A$1:B$1048576,2,0)</f>
        <v>#N/A</v>
      </c>
      <c r="S205" s="65" t="e">
        <f aca="false">VLOOKUP($A:$A,'[3]Summary Migrations February'!A$1:C$1048576,3,0)</f>
        <v>#N/A</v>
      </c>
      <c r="T205" s="65" t="e">
        <f aca="false">S205*0.2</f>
        <v>#N/A</v>
      </c>
      <c r="U205" s="64"/>
      <c r="V205" s="65" t="e">
        <f aca="false">VLOOKUP($A:$A,[5]Summary!D$1:J$1048576,7,0)</f>
        <v>#N/A</v>
      </c>
      <c r="W205" s="65" t="e">
        <f aca="false">+C205+G205+N205+P205+T205+V205</f>
        <v>#N/A</v>
      </c>
      <c r="X205" s="151" t="e">
        <f aca="false">-W205*0.25</f>
        <v>#N/A</v>
      </c>
      <c r="Y205" s="65" t="e">
        <f aca="false">+X205+W205</f>
        <v>#N/A</v>
      </c>
      <c r="Z205" s="151"/>
      <c r="AA205" s="151" t="e">
        <f aca="false">+Z205+Y205</f>
        <v>#N/A</v>
      </c>
      <c r="AB205" s="153"/>
      <c r="AC205" s="65"/>
      <c r="AD205" s="65"/>
      <c r="AE205" s="154" t="e">
        <f aca="false">VLOOKUP($A:$A,'[2]SUMMARY BCEA LEAVE FEB'!B$1:C$1048576,2,0)</f>
        <v>#N/A</v>
      </c>
      <c r="AF205" s="156" t="s">
        <v>188</v>
      </c>
      <c r="AG205" s="155"/>
    </row>
    <row r="206" customFormat="false" ht="13.8" hidden="false" customHeight="false" outlineLevel="0" collapsed="false">
      <c r="A206" s="24" t="s">
        <v>35</v>
      </c>
      <c r="B206" s="64" t="e">
        <f aca="false">VLOOKUP($A:$A,'[1]Summary Accessory Sales'!$A$1:$B$1048576,2,0)</f>
        <v>#N/A</v>
      </c>
      <c r="C206" s="65" t="e">
        <f aca="false">VLOOKUP($A:$A,'[1]Summary Accessory Sales'!A$1:C$1048576,3,0)</f>
        <v>#N/A</v>
      </c>
      <c r="D206" s="148" t="e">
        <f aca="false">B206/M206</f>
        <v>#N/A</v>
      </c>
      <c r="E206" s="148" t="e">
        <f aca="false">B206/M206</f>
        <v>#N/A</v>
      </c>
      <c r="F206" s="64" t="e">
        <f aca="false">VLOOKUP($A:$A,'[1]Summary Other sales'!A$1:B$1048576,2,0)</f>
        <v>#N/A</v>
      </c>
      <c r="G206" s="65" t="e">
        <f aca="false">VLOOKUP($A:$A,'[1]Summary Other sales'!A$1:C$1048576,3,0)</f>
        <v>#N/A</v>
      </c>
      <c r="H206" s="149" t="n">
        <f aca="false">20/26*(26-AE206)</f>
        <v>20</v>
      </c>
      <c r="I206" s="64" t="e">
        <f aca="false">VLOOKUP($A:$A,'[1]Summary Contract Line Comm'!A$1:B$1048576,2,0)</f>
        <v>#N/A</v>
      </c>
      <c r="J206" s="65" t="e">
        <f aca="false">VLOOKUP($A:$A,'[1]Summary Contract Line Comm'!A$1:C$1048576,3,0)</f>
        <v>#N/A</v>
      </c>
      <c r="K206" s="64" t="n">
        <v>0</v>
      </c>
      <c r="L206" s="65" t="n">
        <v>0</v>
      </c>
      <c r="M206" s="150" t="e">
        <f aca="false">+K206+I206</f>
        <v>#N/A</v>
      </c>
      <c r="N206" s="151" t="e">
        <f aca="false">+L206+J206</f>
        <v>#N/A</v>
      </c>
      <c r="O206" s="64" t="e">
        <f aca="false">VLOOKUP($A:$A,[4]Summary!A$1:B$1048576,2,0)</f>
        <v>#N/A</v>
      </c>
      <c r="P206" s="66" t="e">
        <f aca="false">O206*17.5</f>
        <v>#N/A</v>
      </c>
      <c r="Q206" s="152" t="e">
        <f aca="false">O206/M206</f>
        <v>#N/A</v>
      </c>
      <c r="R206" s="64" t="e">
        <f aca="false">VLOOKUP($A:$A,'[3]Summary Migrations February'!A$1:B$1048576,2,0)</f>
        <v>#N/A</v>
      </c>
      <c r="S206" s="65" t="e">
        <f aca="false">VLOOKUP($A:$A,'[3]Summary Migrations February'!A$1:C$1048576,3,0)</f>
        <v>#N/A</v>
      </c>
      <c r="T206" s="65" t="e">
        <f aca="false">S206*0.2</f>
        <v>#N/A</v>
      </c>
      <c r="U206" s="64"/>
      <c r="V206" s="65" t="e">
        <f aca="false">VLOOKUP($A:$A,[5]Summary!D$1:J$1048576,7,0)</f>
        <v>#N/A</v>
      </c>
      <c r="W206" s="65" t="e">
        <f aca="false">+C206+G206+N206+P206+T206+V206</f>
        <v>#N/A</v>
      </c>
      <c r="X206" s="151"/>
      <c r="Y206" s="65" t="e">
        <f aca="false">+X206+W206</f>
        <v>#N/A</v>
      </c>
      <c r="Z206" s="151"/>
      <c r="AA206" s="151" t="e">
        <f aca="false">+Z206+Y206</f>
        <v>#N/A</v>
      </c>
      <c r="AB206" s="153"/>
      <c r="AC206" s="65"/>
      <c r="AD206" s="65"/>
      <c r="AE206" s="154" t="n">
        <v>0</v>
      </c>
      <c r="AF206" s="155" t="s">
        <v>189</v>
      </c>
      <c r="AG206" s="155"/>
    </row>
    <row r="207" customFormat="false" ht="13.8" hidden="false" customHeight="false" outlineLevel="0" collapsed="false">
      <c r="A207" s="24" t="s">
        <v>35</v>
      </c>
      <c r="B207" s="64" t="e">
        <f aca="false">VLOOKUP($A:$A,'[1]Summary Accessory Sales'!$A$1:$B$1048576,2,0)</f>
        <v>#N/A</v>
      </c>
      <c r="C207" s="65" t="e">
        <f aca="false">VLOOKUP($A:$A,'[1]Summary Accessory Sales'!A$1:C$1048576,3,0)</f>
        <v>#N/A</v>
      </c>
      <c r="D207" s="148" t="e">
        <f aca="false">B207/M207</f>
        <v>#N/A</v>
      </c>
      <c r="E207" s="148" t="e">
        <f aca="false">B207/M207</f>
        <v>#N/A</v>
      </c>
      <c r="F207" s="64" t="e">
        <f aca="false">VLOOKUP($A:$A,'[1]Summary Other sales'!A$1:B$1048576,2,0)</f>
        <v>#N/A</v>
      </c>
      <c r="G207" s="65" t="e">
        <f aca="false">VLOOKUP($A:$A,'[1]Summary Other sales'!A$1:C$1048576,3,0)</f>
        <v>#N/A</v>
      </c>
      <c r="H207" s="149" t="n">
        <f aca="false">20/26*(26-AE207)</f>
        <v>20</v>
      </c>
      <c r="I207" s="64" t="e">
        <f aca="false">VLOOKUP($A:$A,'[1]Summary Contract Line Comm'!A$1:B$1048576,2,0)</f>
        <v>#N/A</v>
      </c>
      <c r="J207" s="65" t="e">
        <f aca="false">VLOOKUP($A:$A,'[1]Summary Contract Line Comm'!A$1:C$1048576,3,0)</f>
        <v>#N/A</v>
      </c>
      <c r="K207" s="64" t="n">
        <v>0</v>
      </c>
      <c r="L207" s="65" t="n">
        <v>0</v>
      </c>
      <c r="M207" s="150" t="e">
        <f aca="false">+K207+I207</f>
        <v>#N/A</v>
      </c>
      <c r="N207" s="151" t="e">
        <f aca="false">+L207+J207</f>
        <v>#N/A</v>
      </c>
      <c r="O207" s="64" t="e">
        <f aca="false">VLOOKUP($A:$A,[4]Summary!A$1:B$1048576,2,0)</f>
        <v>#N/A</v>
      </c>
      <c r="P207" s="66" t="e">
        <f aca="false">O207*17.5</f>
        <v>#N/A</v>
      </c>
      <c r="Q207" s="152" t="e">
        <f aca="false">O207/M207</f>
        <v>#N/A</v>
      </c>
      <c r="R207" s="64" t="e">
        <f aca="false">VLOOKUP($A:$A,'[3]Summary Migrations February'!A$1:B$1048576,2,0)</f>
        <v>#N/A</v>
      </c>
      <c r="S207" s="65" t="e">
        <f aca="false">VLOOKUP($A:$A,'[3]Summary Migrations February'!A$1:C$1048576,3,0)</f>
        <v>#N/A</v>
      </c>
      <c r="T207" s="65" t="e">
        <f aca="false">S207*0.2</f>
        <v>#N/A</v>
      </c>
      <c r="U207" s="64"/>
      <c r="V207" s="65" t="e">
        <f aca="false">VLOOKUP($A:$A,[5]Summary!D$1:J$1048576,7,0)</f>
        <v>#N/A</v>
      </c>
      <c r="W207" s="65" t="e">
        <f aca="false">+C207+G207+N207+P207+T207+V207</f>
        <v>#N/A</v>
      </c>
      <c r="X207" s="151" t="e">
        <f aca="false">-W207*0.25</f>
        <v>#N/A</v>
      </c>
      <c r="Y207" s="65" t="e">
        <f aca="false">+X207+W207</f>
        <v>#N/A</v>
      </c>
      <c r="Z207" s="151" t="e">
        <f aca="false">Y207*0.25</f>
        <v>#N/A</v>
      </c>
      <c r="AA207" s="151" t="e">
        <f aca="false">+Z207+Y207</f>
        <v>#N/A</v>
      </c>
      <c r="AB207" s="153"/>
      <c r="AC207" s="65"/>
      <c r="AD207" s="65"/>
      <c r="AE207" s="154" t="n">
        <v>0</v>
      </c>
      <c r="AF207" s="156" t="s">
        <v>123</v>
      </c>
      <c r="AG207" s="156"/>
    </row>
    <row r="208" customFormat="false" ht="13.8" hidden="false" customHeight="false" outlineLevel="0" collapsed="false">
      <c r="A208" s="24" t="s">
        <v>35</v>
      </c>
      <c r="B208" s="64" t="e">
        <f aca="false">VLOOKUP($A:$A,'[1]Summary Accessory Sales'!$A$1:$B$1048576,2,0)</f>
        <v>#N/A</v>
      </c>
      <c r="C208" s="65" t="e">
        <f aca="false">VLOOKUP($A:$A,'[1]Summary Accessory Sales'!A$1:C$1048576,3,0)</f>
        <v>#N/A</v>
      </c>
      <c r="D208" s="148" t="e">
        <f aca="false">B208/M208</f>
        <v>#N/A</v>
      </c>
      <c r="E208" s="148" t="e">
        <f aca="false">B208/M208</f>
        <v>#N/A</v>
      </c>
      <c r="F208" s="64" t="e">
        <f aca="false">VLOOKUP($A:$A,'[1]Summary Other sales'!A$1:B$1048576,2,0)</f>
        <v>#N/A</v>
      </c>
      <c r="G208" s="65" t="e">
        <f aca="false">VLOOKUP($A:$A,'[1]Summary Other sales'!A$1:C$1048576,3,0)</f>
        <v>#N/A</v>
      </c>
      <c r="H208" s="149" t="n">
        <f aca="false">20/26*(26-AE208)</f>
        <v>20</v>
      </c>
      <c r="I208" s="64" t="e">
        <f aca="false">VLOOKUP($A:$A,'[1]Summary Contract Line Comm'!A$1:B$1048576,2,0)</f>
        <v>#N/A</v>
      </c>
      <c r="J208" s="65" t="e">
        <f aca="false">VLOOKUP($A:$A,'[1]Summary Contract Line Comm'!A$1:C$1048576,3,0)</f>
        <v>#N/A</v>
      </c>
      <c r="K208" s="64" t="n">
        <v>0</v>
      </c>
      <c r="L208" s="65" t="n">
        <v>0</v>
      </c>
      <c r="M208" s="150" t="e">
        <f aca="false">+K208+I208</f>
        <v>#N/A</v>
      </c>
      <c r="N208" s="151" t="e">
        <f aca="false">+L208+J208</f>
        <v>#N/A</v>
      </c>
      <c r="O208" s="64" t="n">
        <v>0</v>
      </c>
      <c r="P208" s="66" t="n">
        <f aca="false">O208*17.5</f>
        <v>0</v>
      </c>
      <c r="Q208" s="152" t="e">
        <f aca="false">O208/M208</f>
        <v>#N/A</v>
      </c>
      <c r="R208" s="64" t="e">
        <f aca="false">VLOOKUP($A:$A,'[3]Summary Migrations February'!A$1:B$1048576,2,0)</f>
        <v>#N/A</v>
      </c>
      <c r="S208" s="65" t="e">
        <f aca="false">VLOOKUP($A:$A,'[3]Summary Migrations February'!A$1:C$1048576,3,0)</f>
        <v>#N/A</v>
      </c>
      <c r="T208" s="65" t="e">
        <f aca="false">S208*0.2</f>
        <v>#N/A</v>
      </c>
      <c r="U208" s="64"/>
      <c r="V208" s="65" t="e">
        <f aca="false">VLOOKUP($A:$A,[5]Summary!D$1:J$1048576,7,0)</f>
        <v>#N/A</v>
      </c>
      <c r="W208" s="65" t="e">
        <f aca="false">+C208+G208+N208+P208+T208+V208</f>
        <v>#N/A</v>
      </c>
      <c r="X208" s="151" t="e">
        <f aca="false">-W208*0.25</f>
        <v>#N/A</v>
      </c>
      <c r="Y208" s="65" t="e">
        <f aca="false">+X208+W208</f>
        <v>#N/A</v>
      </c>
      <c r="Z208" s="151"/>
      <c r="AA208" s="151" t="e">
        <f aca="false">+Z208+Y208</f>
        <v>#N/A</v>
      </c>
      <c r="AB208" s="153"/>
      <c r="AC208" s="65"/>
      <c r="AD208" s="65"/>
      <c r="AE208" s="154" t="n">
        <v>0</v>
      </c>
      <c r="AF208" s="156" t="s">
        <v>190</v>
      </c>
      <c r="AG208" s="156"/>
    </row>
    <row r="209" customFormat="false" ht="13.8" hidden="false" customHeight="false" outlineLevel="0" collapsed="false">
      <c r="A209" s="24" t="s">
        <v>35</v>
      </c>
      <c r="B209" s="64" t="e">
        <f aca="false">VLOOKUP($A:$A,'[1]Summary Accessory Sales'!$A$1:$B$1048576,2,0)</f>
        <v>#N/A</v>
      </c>
      <c r="C209" s="65" t="e">
        <f aca="false">VLOOKUP($A:$A,'[1]Summary Accessory Sales'!A$1:C$1048576,3,0)</f>
        <v>#N/A</v>
      </c>
      <c r="D209" s="148" t="e">
        <f aca="false">B209/M209</f>
        <v>#N/A</v>
      </c>
      <c r="E209" s="148" t="e">
        <f aca="false">B209/M209</f>
        <v>#N/A</v>
      </c>
      <c r="F209" s="64" t="e">
        <f aca="false">VLOOKUP($A:$A,'[1]Summary Other sales'!A$1:B$1048576,2,0)</f>
        <v>#N/A</v>
      </c>
      <c r="G209" s="65" t="e">
        <f aca="false">VLOOKUP($A:$A,'[1]Summary Other sales'!A$1:C$1048576,3,0)</f>
        <v>#N/A</v>
      </c>
      <c r="H209" s="149" t="n">
        <f aca="false">20/26*(26-AE209)</f>
        <v>20</v>
      </c>
      <c r="I209" s="64" t="e">
        <f aca="false">VLOOKUP($A:$A,'[1]Summary Contract Line Comm'!A$1:B$1048576,2,0)</f>
        <v>#N/A</v>
      </c>
      <c r="J209" s="65" t="e">
        <f aca="false">VLOOKUP($A:$A,'[1]Summary Contract Line Comm'!A$1:C$1048576,3,0)</f>
        <v>#N/A</v>
      </c>
      <c r="K209" s="64" t="n">
        <v>0</v>
      </c>
      <c r="L209" s="65" t="n">
        <v>0</v>
      </c>
      <c r="M209" s="150" t="e">
        <f aca="false">+K209+I209</f>
        <v>#N/A</v>
      </c>
      <c r="N209" s="151" t="e">
        <f aca="false">+L209+J209</f>
        <v>#N/A</v>
      </c>
      <c r="O209" s="64" t="e">
        <f aca="false">VLOOKUP($A:$A,[4]Summary!A$1:B$1048576,2,0)</f>
        <v>#N/A</v>
      </c>
      <c r="P209" s="66" t="e">
        <f aca="false">O209*17.5</f>
        <v>#N/A</v>
      </c>
      <c r="Q209" s="152" t="e">
        <f aca="false">O209/M209</f>
        <v>#N/A</v>
      </c>
      <c r="R209" s="64" t="e">
        <f aca="false">VLOOKUP($A:$A,'[3]Summary Migrations February'!A$1:B$1048576,2,0)</f>
        <v>#N/A</v>
      </c>
      <c r="S209" s="65" t="e">
        <f aca="false">VLOOKUP($A:$A,'[3]Summary Migrations February'!A$1:C$1048576,3,0)</f>
        <v>#N/A</v>
      </c>
      <c r="T209" s="65" t="e">
        <f aca="false">S209*0.2</f>
        <v>#N/A</v>
      </c>
      <c r="U209" s="64"/>
      <c r="V209" s="65" t="n">
        <v>0</v>
      </c>
      <c r="W209" s="65" t="e">
        <f aca="false">+C209+G209+N209+P209+T209+V209</f>
        <v>#N/A</v>
      </c>
      <c r="X209" s="151" t="e">
        <f aca="false">-W209*0.25</f>
        <v>#N/A</v>
      </c>
      <c r="Y209" s="65" t="e">
        <f aca="false">+X209+W209</f>
        <v>#N/A</v>
      </c>
      <c r="Z209" s="151" t="e">
        <f aca="false">Y209*0.25</f>
        <v>#N/A</v>
      </c>
      <c r="AA209" s="151" t="e">
        <f aca="false">+Z209+Y209</f>
        <v>#N/A</v>
      </c>
      <c r="AB209" s="153"/>
      <c r="AC209" s="65"/>
      <c r="AD209" s="65"/>
      <c r="AE209" s="154" t="n">
        <v>0</v>
      </c>
      <c r="AF209" s="155" t="s">
        <v>133</v>
      </c>
      <c r="AG209" s="156"/>
    </row>
    <row r="210" customFormat="false" ht="13.8" hidden="false" customHeight="false" outlineLevel="0" collapsed="false">
      <c r="A210" s="24" t="s">
        <v>35</v>
      </c>
      <c r="B210" s="64" t="e">
        <f aca="false">VLOOKUP($A:$A,'[1]Summary Accessory Sales'!$A$1:$B$1048576,2,0)</f>
        <v>#N/A</v>
      </c>
      <c r="C210" s="65" t="e">
        <f aca="false">VLOOKUP($A:$A,'[1]Summary Accessory Sales'!A$1:C$1048576,3,0)</f>
        <v>#N/A</v>
      </c>
      <c r="D210" s="148" t="e">
        <f aca="false">B210/M210</f>
        <v>#N/A</v>
      </c>
      <c r="E210" s="148" t="e">
        <f aca="false">B210/M210</f>
        <v>#N/A</v>
      </c>
      <c r="F210" s="64" t="e">
        <f aca="false">VLOOKUP($A:$A,'[1]Summary Other sales'!A$1:B$1048576,2,0)</f>
        <v>#N/A</v>
      </c>
      <c r="G210" s="65" t="e">
        <f aca="false">VLOOKUP($A:$A,'[1]Summary Other sales'!A$1:C$1048576,3,0)</f>
        <v>#N/A</v>
      </c>
      <c r="H210" s="149" t="n">
        <f aca="false">20/26*(26-AE210)</f>
        <v>20</v>
      </c>
      <c r="I210" s="64" t="e">
        <f aca="false">VLOOKUP($A:$A,'[1]Summary Contract Line Comm'!A$1:B$1048576,2,0)</f>
        <v>#N/A</v>
      </c>
      <c r="J210" s="65" t="e">
        <f aca="false">VLOOKUP($A:$A,'[1]Summary Contract Line Comm'!A$1:C$1048576,3,0)</f>
        <v>#N/A</v>
      </c>
      <c r="K210" s="64" t="n">
        <v>0</v>
      </c>
      <c r="L210" s="65" t="n">
        <v>0</v>
      </c>
      <c r="M210" s="150" t="e">
        <f aca="false">+K210+I210</f>
        <v>#N/A</v>
      </c>
      <c r="N210" s="151" t="e">
        <f aca="false">+L210+J210</f>
        <v>#N/A</v>
      </c>
      <c r="O210" s="64" t="n">
        <v>0</v>
      </c>
      <c r="P210" s="66" t="n">
        <f aca="false">O210*17.5</f>
        <v>0</v>
      </c>
      <c r="Q210" s="152" t="e">
        <f aca="false">O210/M210</f>
        <v>#N/A</v>
      </c>
      <c r="R210" s="64" t="e">
        <f aca="false">VLOOKUP($A:$A,'[3]Summary Migrations February'!A$1:B$1048576,2,0)</f>
        <v>#N/A</v>
      </c>
      <c r="S210" s="65" t="e">
        <f aca="false">VLOOKUP($A:$A,'[3]Summary Migrations February'!A$1:C$1048576,3,0)</f>
        <v>#N/A</v>
      </c>
      <c r="T210" s="65" t="e">
        <f aca="false">S210*0.2</f>
        <v>#N/A</v>
      </c>
      <c r="U210" s="64"/>
      <c r="V210" s="65" t="n">
        <v>0</v>
      </c>
      <c r="W210" s="65" t="e">
        <f aca="false">+C210+G210+N210+P210+T210+V210</f>
        <v>#N/A</v>
      </c>
      <c r="X210" s="151" t="e">
        <f aca="false">-W210*0.25</f>
        <v>#N/A</v>
      </c>
      <c r="Y210" s="65" t="e">
        <f aca="false">+X210+W210</f>
        <v>#N/A</v>
      </c>
      <c r="Z210" s="151"/>
      <c r="AA210" s="151" t="e">
        <f aca="false">+Z210+Y210</f>
        <v>#N/A</v>
      </c>
      <c r="AB210" s="153"/>
      <c r="AC210" s="65"/>
      <c r="AD210" s="65"/>
      <c r="AE210" s="154" t="n">
        <v>0</v>
      </c>
      <c r="AF210" s="155" t="s">
        <v>191</v>
      </c>
      <c r="AG210" s="156"/>
    </row>
    <row r="211" customFormat="false" ht="13.8" hidden="false" customHeight="false" outlineLevel="0" collapsed="false">
      <c r="A211" s="24" t="s">
        <v>35</v>
      </c>
      <c r="B211" s="64" t="e">
        <f aca="false">VLOOKUP($A:$A,'[1]Summary Accessory Sales'!$A$1:$B$1048576,2,0)</f>
        <v>#N/A</v>
      </c>
      <c r="C211" s="65" t="e">
        <f aca="false">VLOOKUP($A:$A,'[1]Summary Accessory Sales'!A$1:C$1048576,3,0)</f>
        <v>#N/A</v>
      </c>
      <c r="D211" s="148" t="e">
        <f aca="false">B211/M211</f>
        <v>#N/A</v>
      </c>
      <c r="E211" s="148" t="e">
        <f aca="false">B211/M211</f>
        <v>#N/A</v>
      </c>
      <c r="F211" s="64" t="e">
        <f aca="false">VLOOKUP($A:$A,'[1]Summary Other sales'!A$1:B$1048576,2,0)</f>
        <v>#N/A</v>
      </c>
      <c r="G211" s="65" t="e">
        <f aca="false">VLOOKUP($A:$A,'[1]Summary Other sales'!A$1:C$1048576,3,0)</f>
        <v>#N/A</v>
      </c>
      <c r="H211" s="149" t="e">
        <f aca="false">20/26*(26-AE211)</f>
        <v>#N/A</v>
      </c>
      <c r="I211" s="64" t="e">
        <f aca="false">VLOOKUP($A:$A,'[1]Summary Contract Line Comm'!A$1:B$1048576,2,0)</f>
        <v>#N/A</v>
      </c>
      <c r="J211" s="65" t="e">
        <f aca="false">VLOOKUP($A:$A,'[1]Summary Contract Line Comm'!A$1:C$1048576,3,0)</f>
        <v>#N/A</v>
      </c>
      <c r="K211" s="64" t="n">
        <v>0</v>
      </c>
      <c r="L211" s="65" t="n">
        <v>0</v>
      </c>
      <c r="M211" s="150" t="e">
        <f aca="false">+K211+I211</f>
        <v>#N/A</v>
      </c>
      <c r="N211" s="151" t="e">
        <f aca="false">+L211+J211</f>
        <v>#N/A</v>
      </c>
      <c r="O211" s="64" t="n">
        <v>0</v>
      </c>
      <c r="P211" s="66" t="n">
        <f aca="false">O211*17.5</f>
        <v>0</v>
      </c>
      <c r="Q211" s="152" t="e">
        <f aca="false">O211/M211</f>
        <v>#N/A</v>
      </c>
      <c r="R211" s="64" t="e">
        <f aca="false">VLOOKUP($A:$A,'[3]Summary Migrations February'!A$1:B$1048576,2,0)</f>
        <v>#N/A</v>
      </c>
      <c r="S211" s="65" t="e">
        <f aca="false">VLOOKUP($A:$A,'[3]Summary Migrations February'!A$1:C$1048576,3,0)</f>
        <v>#N/A</v>
      </c>
      <c r="T211" s="65" t="e">
        <f aca="false">S211*0.2</f>
        <v>#N/A</v>
      </c>
      <c r="U211" s="64"/>
      <c r="V211" s="65" t="e">
        <f aca="false">VLOOKUP($A:$A,[5]Summary!D$1:J$1048576,7,0)</f>
        <v>#N/A</v>
      </c>
      <c r="W211" s="65" t="e">
        <f aca="false">+C211+G211+N211+P211+T211+V211</f>
        <v>#N/A</v>
      </c>
      <c r="X211" s="151" t="e">
        <f aca="false">-W211*0.25</f>
        <v>#N/A</v>
      </c>
      <c r="Y211" s="65" t="e">
        <f aca="false">+X211+W211</f>
        <v>#N/A</v>
      </c>
      <c r="Z211" s="151"/>
      <c r="AA211" s="151" t="e">
        <f aca="false">+Z211+Y211</f>
        <v>#N/A</v>
      </c>
      <c r="AB211" s="153"/>
      <c r="AC211" s="65"/>
      <c r="AD211" s="65"/>
      <c r="AE211" s="154" t="e">
        <f aca="false">VLOOKUP($A:$A,'[2]SUMMARY BCEA LEAVE FEB'!B$1:C$1048576,2,0)</f>
        <v>#N/A</v>
      </c>
      <c r="AF211" s="156" t="s">
        <v>192</v>
      </c>
      <c r="AG211" s="156"/>
    </row>
    <row r="212" customFormat="false" ht="13.8" hidden="false" customHeight="false" outlineLevel="0" collapsed="false">
      <c r="A212" s="24" t="s">
        <v>35</v>
      </c>
      <c r="B212" s="64" t="e">
        <f aca="false">VLOOKUP($A:$A,'[1]Summary Accessory Sales'!$A$1:$B$1048576,2,0)</f>
        <v>#N/A</v>
      </c>
      <c r="C212" s="65" t="e">
        <f aca="false">VLOOKUP($A:$A,'[1]Summary Accessory Sales'!A$1:C$1048576,3,0)</f>
        <v>#N/A</v>
      </c>
      <c r="D212" s="148" t="e">
        <f aca="false">B212/M212</f>
        <v>#N/A</v>
      </c>
      <c r="E212" s="148" t="e">
        <f aca="false">B212/M212</f>
        <v>#N/A</v>
      </c>
      <c r="F212" s="64" t="e">
        <f aca="false">VLOOKUP($A:$A,'[1]Summary Other sales'!A$1:B$1048576,2,0)</f>
        <v>#N/A</v>
      </c>
      <c r="G212" s="65" t="e">
        <f aca="false">VLOOKUP($A:$A,'[1]Summary Other sales'!A$1:C$1048576,3,0)</f>
        <v>#N/A</v>
      </c>
      <c r="H212" s="149" t="e">
        <f aca="false">20/26*(26-AE212)</f>
        <v>#N/A</v>
      </c>
      <c r="I212" s="64" t="e">
        <f aca="false">VLOOKUP($A:$A,'[1]Summary Contract Line Comm'!A$1:B$1048576,2,0)</f>
        <v>#N/A</v>
      </c>
      <c r="J212" s="65" t="e">
        <f aca="false">VLOOKUP($A:$A,'[1]Summary Contract Line Comm'!A$1:C$1048576,3,0)</f>
        <v>#N/A</v>
      </c>
      <c r="K212" s="64" t="n">
        <v>0</v>
      </c>
      <c r="L212" s="65" t="n">
        <v>0</v>
      </c>
      <c r="M212" s="150" t="e">
        <f aca="false">+K212+I212</f>
        <v>#N/A</v>
      </c>
      <c r="N212" s="151" t="e">
        <f aca="false">+L212+J212</f>
        <v>#N/A</v>
      </c>
      <c r="O212" s="64" t="n">
        <v>0</v>
      </c>
      <c r="P212" s="66" t="n">
        <f aca="false">O212*17.5</f>
        <v>0</v>
      </c>
      <c r="Q212" s="152" t="e">
        <f aca="false">O212/M212</f>
        <v>#N/A</v>
      </c>
      <c r="R212" s="64" t="e">
        <f aca="false">VLOOKUP($A:$A,'[3]Summary Migrations February'!A$1:B$1048576,2,0)</f>
        <v>#N/A</v>
      </c>
      <c r="S212" s="65" t="e">
        <f aca="false">VLOOKUP($A:$A,'[3]Summary Migrations February'!A$1:C$1048576,3,0)</f>
        <v>#N/A</v>
      </c>
      <c r="T212" s="65" t="e">
        <f aca="false">S212*0.2</f>
        <v>#N/A</v>
      </c>
      <c r="U212" s="64"/>
      <c r="V212" s="65" t="e">
        <f aca="false">VLOOKUP($A:$A,[5]Summary!D$1:J$1048576,7,0)</f>
        <v>#N/A</v>
      </c>
      <c r="W212" s="65" t="e">
        <f aca="false">+C212+G212+N212+P212+T212+V212</f>
        <v>#N/A</v>
      </c>
      <c r="X212" s="151" t="e">
        <f aca="false">-W212*0.25</f>
        <v>#N/A</v>
      </c>
      <c r="Y212" s="65" t="e">
        <f aca="false">+X212+W212</f>
        <v>#N/A</v>
      </c>
      <c r="Z212" s="151"/>
      <c r="AA212" s="151" t="e">
        <f aca="false">+Z212+Y212</f>
        <v>#N/A</v>
      </c>
      <c r="AB212" s="153"/>
      <c r="AC212" s="65"/>
      <c r="AD212" s="65"/>
      <c r="AE212" s="154" t="e">
        <f aca="false">VLOOKUP($A:$A,'[2]SUMMARY BCEA LEAVE FEB'!B$1:C$1048576,2,0)</f>
        <v>#N/A</v>
      </c>
      <c r="AF212" s="156" t="s">
        <v>39</v>
      </c>
      <c r="AG212" s="156"/>
    </row>
    <row r="213" customFormat="false" ht="13.8" hidden="false" customHeight="false" outlineLevel="0" collapsed="false">
      <c r="A213" s="24" t="s">
        <v>35</v>
      </c>
      <c r="B213" s="64" t="e">
        <f aca="false">VLOOKUP($A:$A,'[1]Summary Accessory Sales'!$A$1:$B$1048576,2,0)</f>
        <v>#N/A</v>
      </c>
      <c r="C213" s="65" t="e">
        <f aca="false">VLOOKUP($A:$A,'[1]Summary Accessory Sales'!A$1:C$1048576,3,0)</f>
        <v>#N/A</v>
      </c>
      <c r="D213" s="148" t="e">
        <f aca="false">B213/M213</f>
        <v>#N/A</v>
      </c>
      <c r="E213" s="148" t="e">
        <f aca="false">B213/M213</f>
        <v>#N/A</v>
      </c>
      <c r="F213" s="64" t="e">
        <f aca="false">VLOOKUP($A:$A,'[1]Summary Other sales'!A$1:B$1048576,2,0)</f>
        <v>#N/A</v>
      </c>
      <c r="G213" s="65" t="e">
        <f aca="false">VLOOKUP($A:$A,'[1]Summary Other sales'!A$1:C$1048576,3,0)</f>
        <v>#N/A</v>
      </c>
      <c r="H213" s="149" t="e">
        <f aca="false">20/26*(26-AE213)</f>
        <v>#N/A</v>
      </c>
      <c r="I213" s="64" t="e">
        <f aca="false">VLOOKUP($A:$A,'[1]Summary Contract Line Comm'!A$1:B$1048576,2,0)</f>
        <v>#N/A</v>
      </c>
      <c r="J213" s="65" t="e">
        <f aca="false">VLOOKUP($A:$A,'[1]Summary Contract Line Comm'!A$1:C$1048576,3,0)</f>
        <v>#N/A</v>
      </c>
      <c r="K213" s="64" t="n">
        <v>0</v>
      </c>
      <c r="L213" s="65" t="n">
        <v>0</v>
      </c>
      <c r="M213" s="150" t="e">
        <f aca="false">+K213+I213</f>
        <v>#N/A</v>
      </c>
      <c r="N213" s="151" t="e">
        <f aca="false">+L213+J213</f>
        <v>#N/A</v>
      </c>
      <c r="O213" s="64" t="n">
        <v>0</v>
      </c>
      <c r="P213" s="66" t="n">
        <f aca="false">O213*17.5</f>
        <v>0</v>
      </c>
      <c r="Q213" s="152" t="e">
        <f aca="false">O213/M213</f>
        <v>#N/A</v>
      </c>
      <c r="R213" s="64" t="e">
        <f aca="false">VLOOKUP($A:$A,'[3]Summary Migrations February'!A$1:B$1048576,2,0)</f>
        <v>#N/A</v>
      </c>
      <c r="S213" s="65" t="e">
        <f aca="false">VLOOKUP($A:$A,'[3]Summary Migrations February'!A$1:C$1048576,3,0)</f>
        <v>#N/A</v>
      </c>
      <c r="T213" s="65" t="e">
        <f aca="false">S213*0.2</f>
        <v>#N/A</v>
      </c>
      <c r="U213" s="64"/>
      <c r="V213" s="65" t="e">
        <f aca="false">VLOOKUP($A:$A,[5]Summary!D$1:J$1048576,7,0)</f>
        <v>#N/A</v>
      </c>
      <c r="W213" s="65" t="e">
        <f aca="false">+C213+G213+N213+P213+T213+V213</f>
        <v>#N/A</v>
      </c>
      <c r="X213" s="151" t="e">
        <f aca="false">-W213*0.25</f>
        <v>#N/A</v>
      </c>
      <c r="Y213" s="65" t="e">
        <f aca="false">+X213+W213</f>
        <v>#N/A</v>
      </c>
      <c r="Z213" s="151"/>
      <c r="AA213" s="151" t="e">
        <f aca="false">+Z213+Y213</f>
        <v>#N/A</v>
      </c>
      <c r="AB213" s="153"/>
      <c r="AC213" s="65"/>
      <c r="AD213" s="65"/>
      <c r="AE213" s="154" t="e">
        <f aca="false">VLOOKUP($A:$A,'[2]SUMMARY BCEA LEAVE FEB'!B$1:C$1048576,2,0)</f>
        <v>#N/A</v>
      </c>
      <c r="AF213" s="155" t="s">
        <v>54</v>
      </c>
      <c r="AG213" s="155"/>
    </row>
    <row r="214" customFormat="false" ht="13.8" hidden="false" customHeight="false" outlineLevel="0" collapsed="false">
      <c r="A214" s="24" t="s">
        <v>35</v>
      </c>
      <c r="B214" s="64" t="e">
        <f aca="false">VLOOKUP($A:$A,'[1]Summary Accessory Sales'!$A$1:$B$1048576,2,0)</f>
        <v>#N/A</v>
      </c>
      <c r="C214" s="65" t="e">
        <f aca="false">VLOOKUP($A:$A,'[1]Summary Accessory Sales'!A$1:C$1048576,3,0)</f>
        <v>#N/A</v>
      </c>
      <c r="D214" s="148" t="e">
        <f aca="false">B214/M214</f>
        <v>#N/A</v>
      </c>
      <c r="E214" s="148" t="e">
        <f aca="false">B214/M214</f>
        <v>#N/A</v>
      </c>
      <c r="F214" s="64" t="e">
        <f aca="false">VLOOKUP($A:$A,'[1]Summary Other sales'!A$1:B$1048576,2,0)</f>
        <v>#N/A</v>
      </c>
      <c r="G214" s="65" t="e">
        <f aca="false">VLOOKUP($A:$A,'[1]Summary Other sales'!A$1:C$1048576,3,0)</f>
        <v>#N/A</v>
      </c>
      <c r="H214" s="149" t="n">
        <f aca="false">20/26*(26-AE214)</f>
        <v>20</v>
      </c>
      <c r="I214" s="64" t="e">
        <f aca="false">VLOOKUP($A:$A,'[1]Summary Contract Line Comm'!A$1:B$1048576,2,0)</f>
        <v>#N/A</v>
      </c>
      <c r="J214" s="65" t="e">
        <f aca="false">VLOOKUP($A:$A,'[1]Summary Contract Line Comm'!A$1:C$1048576,3,0)</f>
        <v>#N/A</v>
      </c>
      <c r="K214" s="64" t="n">
        <v>0</v>
      </c>
      <c r="L214" s="65" t="n">
        <v>0</v>
      </c>
      <c r="M214" s="150" t="e">
        <f aca="false">+K214+I214</f>
        <v>#N/A</v>
      </c>
      <c r="N214" s="151" t="e">
        <f aca="false">+L214+J214</f>
        <v>#N/A</v>
      </c>
      <c r="O214" s="64" t="e">
        <f aca="false">VLOOKUP($A:$A,[4]Summary!A$1:B$1048576,2,0)</f>
        <v>#N/A</v>
      </c>
      <c r="P214" s="66" t="e">
        <f aca="false">O214*17.5</f>
        <v>#N/A</v>
      </c>
      <c r="Q214" s="152" t="e">
        <f aca="false">O214/M214</f>
        <v>#N/A</v>
      </c>
      <c r="R214" s="64" t="e">
        <f aca="false">VLOOKUP($A:$A,'[3]Summary Migrations February'!A$1:B$1048576,2,0)</f>
        <v>#N/A</v>
      </c>
      <c r="S214" s="65" t="e">
        <f aca="false">VLOOKUP($A:$A,'[3]Summary Migrations February'!A$1:C$1048576,3,0)</f>
        <v>#N/A</v>
      </c>
      <c r="T214" s="65" t="e">
        <f aca="false">S214*0.2</f>
        <v>#N/A</v>
      </c>
      <c r="U214" s="64"/>
      <c r="V214" s="65" t="e">
        <f aca="false">VLOOKUP($A:$A,[5]Summary!D$1:J$1048576,7,0)</f>
        <v>#N/A</v>
      </c>
      <c r="W214" s="65" t="e">
        <f aca="false">+C214+G214+N214+P214+T214+V214</f>
        <v>#N/A</v>
      </c>
      <c r="X214" s="151" t="e">
        <f aca="false">-W214*0.25</f>
        <v>#N/A</v>
      </c>
      <c r="Y214" s="65" t="e">
        <f aca="false">+X214+W214</f>
        <v>#N/A</v>
      </c>
      <c r="Z214" s="151" t="e">
        <f aca="false">Y214*0.25</f>
        <v>#N/A</v>
      </c>
      <c r="AA214" s="151" t="e">
        <f aca="false">+Z214+Y214</f>
        <v>#N/A</v>
      </c>
      <c r="AB214" s="153"/>
      <c r="AC214" s="65"/>
      <c r="AD214" s="65"/>
      <c r="AE214" s="154" t="n">
        <v>0</v>
      </c>
      <c r="AF214" s="155" t="s">
        <v>193</v>
      </c>
      <c r="AG214" s="155"/>
    </row>
    <row r="215" customFormat="false" ht="13.8" hidden="false" customHeight="false" outlineLevel="0" collapsed="false">
      <c r="A215" s="24" t="s">
        <v>35</v>
      </c>
      <c r="B215" s="64" t="e">
        <f aca="false">VLOOKUP($A:$A,'[1]Summary Accessory Sales'!$A$1:$B$1048576,2,0)</f>
        <v>#N/A</v>
      </c>
      <c r="C215" s="65" t="e">
        <f aca="false">VLOOKUP($A:$A,'[1]Summary Accessory Sales'!A$1:C$1048576,3,0)</f>
        <v>#N/A</v>
      </c>
      <c r="D215" s="148" t="e">
        <f aca="false">B215/M215</f>
        <v>#N/A</v>
      </c>
      <c r="E215" s="148" t="e">
        <f aca="false">B215/M215</f>
        <v>#N/A</v>
      </c>
      <c r="F215" s="64" t="e">
        <f aca="false">VLOOKUP($A:$A,'[1]Summary Other sales'!A$1:B$1048576,2,0)</f>
        <v>#N/A</v>
      </c>
      <c r="G215" s="65" t="e">
        <f aca="false">VLOOKUP($A:$A,'[1]Summary Other sales'!A$1:C$1048576,3,0)</f>
        <v>#N/A</v>
      </c>
      <c r="H215" s="149" t="n">
        <f aca="false">20/26*(26-AE215)</f>
        <v>20</v>
      </c>
      <c r="I215" s="64" t="e">
        <f aca="false">VLOOKUP($A:$A,'[1]Summary Contract Line Comm'!A$1:B$1048576,2,0)</f>
        <v>#N/A</v>
      </c>
      <c r="J215" s="65" t="e">
        <f aca="false">VLOOKUP($A:$A,'[1]Summary Contract Line Comm'!A$1:C$1048576,3,0)</f>
        <v>#N/A</v>
      </c>
      <c r="K215" s="64" t="n">
        <v>0</v>
      </c>
      <c r="L215" s="65" t="n">
        <v>0</v>
      </c>
      <c r="M215" s="150" t="e">
        <f aca="false">+K215+I215</f>
        <v>#N/A</v>
      </c>
      <c r="N215" s="151" t="e">
        <f aca="false">+L215+J215</f>
        <v>#N/A</v>
      </c>
      <c r="O215" s="64" t="e">
        <f aca="false">VLOOKUP($A:$A,[4]Summary!A$1:B$1048576,2,0)</f>
        <v>#N/A</v>
      </c>
      <c r="P215" s="66" t="e">
        <f aca="false">O215*17.5</f>
        <v>#N/A</v>
      </c>
      <c r="Q215" s="152" t="e">
        <f aca="false">O215/M215</f>
        <v>#N/A</v>
      </c>
      <c r="R215" s="64" t="e">
        <f aca="false">VLOOKUP($A:$A,'[3]Summary Migrations February'!A$1:B$1048576,2,0)</f>
        <v>#N/A</v>
      </c>
      <c r="S215" s="65" t="e">
        <f aca="false">VLOOKUP($A:$A,'[3]Summary Migrations February'!A$1:C$1048576,3,0)</f>
        <v>#N/A</v>
      </c>
      <c r="T215" s="65" t="e">
        <f aca="false">S215*0.2</f>
        <v>#N/A</v>
      </c>
      <c r="U215" s="64"/>
      <c r="V215" s="65" t="e">
        <f aca="false">VLOOKUP($A:$A,[5]Summary!D$1:J$1048576,7,0)</f>
        <v>#N/A</v>
      </c>
      <c r="W215" s="65" t="e">
        <f aca="false">+C215+G215+N215+P215+T215+V215</f>
        <v>#N/A</v>
      </c>
      <c r="X215" s="151" t="e">
        <f aca="false">-W215*0.25</f>
        <v>#N/A</v>
      </c>
      <c r="Y215" s="65" t="e">
        <f aca="false">+X215+W215</f>
        <v>#N/A</v>
      </c>
      <c r="Z215" s="151" t="e">
        <f aca="false">-Y215*0.25</f>
        <v>#N/A</v>
      </c>
      <c r="AA215" s="151" t="e">
        <f aca="false">+Z215+Y215</f>
        <v>#N/A</v>
      </c>
      <c r="AB215" s="153"/>
      <c r="AC215" s="65"/>
      <c r="AD215" s="65"/>
      <c r="AE215" s="154" t="n">
        <v>0</v>
      </c>
      <c r="AF215" s="155" t="s">
        <v>194</v>
      </c>
      <c r="AG215" s="155"/>
    </row>
    <row r="216" customFormat="false" ht="13.8" hidden="false" customHeight="false" outlineLevel="0" collapsed="false">
      <c r="A216" s="24" t="s">
        <v>35</v>
      </c>
      <c r="B216" s="64" t="e">
        <f aca="false">VLOOKUP($A:$A,'[1]Summary Accessory Sales'!$A$1:$B$1048576,2,0)</f>
        <v>#N/A</v>
      </c>
      <c r="C216" s="65" t="e">
        <f aca="false">VLOOKUP($A:$A,'[1]Summary Accessory Sales'!A$1:C$1048576,3,0)</f>
        <v>#N/A</v>
      </c>
      <c r="D216" s="148" t="e">
        <f aca="false">B216/M216</f>
        <v>#N/A</v>
      </c>
      <c r="E216" s="148" t="e">
        <f aca="false">B216/M216</f>
        <v>#N/A</v>
      </c>
      <c r="F216" s="64" t="e">
        <f aca="false">VLOOKUP($A:$A,'[1]Summary Other sales'!A$1:B$1048576,2,0)</f>
        <v>#N/A</v>
      </c>
      <c r="G216" s="65" t="e">
        <f aca="false">VLOOKUP($A:$A,'[1]Summary Other sales'!A$1:C$1048576,3,0)</f>
        <v>#N/A</v>
      </c>
      <c r="H216" s="149" t="n">
        <f aca="false">20/26*(26-AE216)</f>
        <v>20</v>
      </c>
      <c r="I216" s="64" t="e">
        <f aca="false">VLOOKUP($A:$A,'[1]Summary Contract Line Comm'!A$1:B$1048576,2,0)</f>
        <v>#N/A</v>
      </c>
      <c r="J216" s="65" t="e">
        <f aca="false">VLOOKUP($A:$A,'[1]Summary Contract Line Comm'!A$1:C$1048576,3,0)</f>
        <v>#N/A</v>
      </c>
      <c r="K216" s="64" t="n">
        <v>0</v>
      </c>
      <c r="L216" s="65" t="n">
        <v>0</v>
      </c>
      <c r="M216" s="150" t="e">
        <f aca="false">+K216+I216</f>
        <v>#N/A</v>
      </c>
      <c r="N216" s="151" t="e">
        <f aca="false">+L216+J216</f>
        <v>#N/A</v>
      </c>
      <c r="O216" s="64" t="e">
        <f aca="false">VLOOKUP($A:$A,[4]Summary!A$1:B$1048576,2,0)</f>
        <v>#N/A</v>
      </c>
      <c r="P216" s="66" t="e">
        <f aca="false">O216*17.5</f>
        <v>#N/A</v>
      </c>
      <c r="Q216" s="152" t="e">
        <f aca="false">O216/M216</f>
        <v>#N/A</v>
      </c>
      <c r="R216" s="64" t="e">
        <f aca="false">VLOOKUP($A:$A,'[3]Summary Migrations February'!A$1:B$1048576,2,0)</f>
        <v>#N/A</v>
      </c>
      <c r="S216" s="65" t="e">
        <f aca="false">VLOOKUP($A:$A,'[3]Summary Migrations February'!A$1:C$1048576,3,0)</f>
        <v>#N/A</v>
      </c>
      <c r="T216" s="65" t="e">
        <f aca="false">S216*0.2</f>
        <v>#N/A</v>
      </c>
      <c r="U216" s="64"/>
      <c r="V216" s="65" t="e">
        <f aca="false">VLOOKUP($A:$A,[5]Summary!D$1:J$1048576,7,0)</f>
        <v>#N/A</v>
      </c>
      <c r="W216" s="65" t="e">
        <f aca="false">+C216+G216+N216+P216+T216+V216</f>
        <v>#N/A</v>
      </c>
      <c r="X216" s="151" t="e">
        <f aca="false">-W216*0.25</f>
        <v>#N/A</v>
      </c>
      <c r="Y216" s="65" t="e">
        <f aca="false">+X216+W216</f>
        <v>#N/A</v>
      </c>
      <c r="Z216" s="151"/>
      <c r="AA216" s="151" t="e">
        <f aca="false">+Z216+Y216</f>
        <v>#N/A</v>
      </c>
      <c r="AB216" s="153"/>
      <c r="AC216" s="65"/>
      <c r="AD216" s="65"/>
      <c r="AE216" s="154" t="n">
        <v>0</v>
      </c>
      <c r="AF216" s="156" t="s">
        <v>195</v>
      </c>
      <c r="AG216" s="156"/>
    </row>
    <row r="217" customFormat="false" ht="13.8" hidden="false" customHeight="false" outlineLevel="0" collapsed="false">
      <c r="A217" s="24" t="s">
        <v>35</v>
      </c>
      <c r="B217" s="64" t="e">
        <f aca="false">VLOOKUP($A:$A,'[1]Summary Accessory Sales'!$A$1:$B$1048576,2,0)</f>
        <v>#N/A</v>
      </c>
      <c r="C217" s="65" t="e">
        <f aca="false">VLOOKUP($A:$A,'[1]Summary Accessory Sales'!A$1:C$1048576,3,0)</f>
        <v>#N/A</v>
      </c>
      <c r="D217" s="148" t="e">
        <f aca="false">B217/M217</f>
        <v>#N/A</v>
      </c>
      <c r="E217" s="148" t="e">
        <f aca="false">B217/M217</f>
        <v>#N/A</v>
      </c>
      <c r="F217" s="64" t="e">
        <f aca="false">VLOOKUP($A:$A,'[1]Summary Other sales'!A$1:B$1048576,2,0)</f>
        <v>#N/A</v>
      </c>
      <c r="G217" s="65" t="e">
        <f aca="false">VLOOKUP($A:$A,'[1]Summary Other sales'!A$1:C$1048576,3,0)</f>
        <v>#N/A</v>
      </c>
      <c r="H217" s="149" t="n">
        <f aca="false">20/26*(26-AE217)</f>
        <v>20</v>
      </c>
      <c r="I217" s="64" t="e">
        <f aca="false">VLOOKUP($A:$A,'[1]Summary Contract Line Comm'!A$1:B$1048576,2,0)</f>
        <v>#N/A</v>
      </c>
      <c r="J217" s="65" t="e">
        <f aca="false">VLOOKUP($A:$A,'[1]Summary Contract Line Comm'!A$1:C$1048576,3,0)</f>
        <v>#N/A</v>
      </c>
      <c r="K217" s="64" t="n">
        <v>0</v>
      </c>
      <c r="L217" s="65" t="n">
        <v>0</v>
      </c>
      <c r="M217" s="150" t="e">
        <f aca="false">+K217+I217</f>
        <v>#N/A</v>
      </c>
      <c r="N217" s="151" t="e">
        <f aca="false">+L217+J217</f>
        <v>#N/A</v>
      </c>
      <c r="O217" s="64" t="e">
        <f aca="false">VLOOKUP($A:$A,[4]Summary!A$1:B$1048576,2,0)</f>
        <v>#N/A</v>
      </c>
      <c r="P217" s="66" t="e">
        <f aca="false">O217*17.5</f>
        <v>#N/A</v>
      </c>
      <c r="Q217" s="152" t="e">
        <f aca="false">O217/M217</f>
        <v>#N/A</v>
      </c>
      <c r="R217" s="64" t="e">
        <f aca="false">VLOOKUP($A:$A,'[3]Summary Migrations February'!A$1:B$1048576,2,0)</f>
        <v>#N/A</v>
      </c>
      <c r="S217" s="65" t="e">
        <f aca="false">VLOOKUP($A:$A,'[3]Summary Migrations February'!A$1:C$1048576,3,0)</f>
        <v>#N/A</v>
      </c>
      <c r="T217" s="65" t="e">
        <f aca="false">S217*0.2</f>
        <v>#N/A</v>
      </c>
      <c r="U217" s="64"/>
      <c r="V217" s="65" t="e">
        <f aca="false">VLOOKUP($A:$A,[5]Summary!D$1:J$1048576,7,0)</f>
        <v>#N/A</v>
      </c>
      <c r="W217" s="65" t="e">
        <f aca="false">+C217+G217+N217+P217+T217+V217</f>
        <v>#N/A</v>
      </c>
      <c r="X217" s="151" t="e">
        <f aca="false">-W217*0.25</f>
        <v>#N/A</v>
      </c>
      <c r="Y217" s="65" t="e">
        <f aca="false">+X217+W217</f>
        <v>#N/A</v>
      </c>
      <c r="Z217" s="151" t="e">
        <f aca="false">Y217*0.25</f>
        <v>#N/A</v>
      </c>
      <c r="AA217" s="151" t="e">
        <f aca="false">+Z217+Y217</f>
        <v>#N/A</v>
      </c>
      <c r="AB217" s="153"/>
      <c r="AC217" s="65"/>
      <c r="AD217" s="65"/>
      <c r="AE217" s="154" t="n">
        <v>0</v>
      </c>
      <c r="AF217" s="156" t="s">
        <v>57</v>
      </c>
      <c r="AG217" s="156"/>
    </row>
    <row r="218" customFormat="false" ht="13.8" hidden="false" customHeight="false" outlineLevel="0" collapsed="false">
      <c r="A218" s="24" t="s">
        <v>35</v>
      </c>
      <c r="B218" s="64" t="e">
        <f aca="false">VLOOKUP($A:$A,'[1]Summary Accessory Sales'!$A$1:$B$1048576,2,0)</f>
        <v>#N/A</v>
      </c>
      <c r="C218" s="65" t="e">
        <f aca="false">VLOOKUP($A:$A,'[1]Summary Accessory Sales'!A$1:C$1048576,3,0)</f>
        <v>#N/A</v>
      </c>
      <c r="D218" s="148" t="e">
        <f aca="false">B218/M218</f>
        <v>#N/A</v>
      </c>
      <c r="E218" s="148" t="e">
        <f aca="false">B218/M218</f>
        <v>#N/A</v>
      </c>
      <c r="F218" s="64" t="e">
        <f aca="false">VLOOKUP($A:$A,'[1]Summary Other sales'!A$1:B$1048576,2,0)</f>
        <v>#N/A</v>
      </c>
      <c r="G218" s="65" t="e">
        <f aca="false">VLOOKUP($A:$A,'[1]Summary Other sales'!A$1:C$1048576,3,0)</f>
        <v>#N/A</v>
      </c>
      <c r="H218" s="149" t="n">
        <f aca="false">20/26*(26-AE218)</f>
        <v>20</v>
      </c>
      <c r="I218" s="64" t="e">
        <f aca="false">VLOOKUP($A:$A,'[1]Summary Contract Line Comm'!A$1:B$1048576,2,0)</f>
        <v>#N/A</v>
      </c>
      <c r="J218" s="65" t="e">
        <f aca="false">VLOOKUP($A:$A,'[1]Summary Contract Line Comm'!A$1:C$1048576,3,0)</f>
        <v>#N/A</v>
      </c>
      <c r="K218" s="64" t="n">
        <v>0</v>
      </c>
      <c r="L218" s="65" t="n">
        <v>0</v>
      </c>
      <c r="M218" s="150" t="e">
        <f aca="false">+K218+I218</f>
        <v>#N/A</v>
      </c>
      <c r="N218" s="151" t="e">
        <f aca="false">+L218+J218</f>
        <v>#N/A</v>
      </c>
      <c r="O218" s="64" t="n">
        <v>0</v>
      </c>
      <c r="P218" s="66" t="n">
        <f aca="false">O218*17.5</f>
        <v>0</v>
      </c>
      <c r="Q218" s="152" t="e">
        <f aca="false">O218/M218</f>
        <v>#N/A</v>
      </c>
      <c r="R218" s="64" t="e">
        <f aca="false">VLOOKUP($A:$A,'[3]Summary Migrations February'!A$1:B$1048576,2,0)</f>
        <v>#N/A</v>
      </c>
      <c r="S218" s="65" t="e">
        <f aca="false">VLOOKUP($A:$A,'[3]Summary Migrations February'!A$1:C$1048576,3,0)</f>
        <v>#N/A</v>
      </c>
      <c r="T218" s="65" t="e">
        <f aca="false">S218*0.2</f>
        <v>#N/A</v>
      </c>
      <c r="U218" s="64"/>
      <c r="V218" s="65" t="e">
        <f aca="false">VLOOKUP($A:$A,[5]Summary!D$1:J$1048576,7,0)</f>
        <v>#N/A</v>
      </c>
      <c r="W218" s="65" t="e">
        <f aca="false">+C218+G218+N218+P218+T218+V218</f>
        <v>#N/A</v>
      </c>
      <c r="X218" s="151" t="e">
        <f aca="false">-W218*0.25</f>
        <v>#N/A</v>
      </c>
      <c r="Y218" s="65" t="e">
        <f aca="false">+X218+W218</f>
        <v>#N/A</v>
      </c>
      <c r="Z218" s="151"/>
      <c r="AA218" s="151" t="e">
        <f aca="false">+Z218+Y218</f>
        <v>#N/A</v>
      </c>
      <c r="AB218" s="153"/>
      <c r="AC218" s="65"/>
      <c r="AD218" s="65"/>
      <c r="AE218" s="154" t="n">
        <v>0</v>
      </c>
      <c r="AF218" s="155" t="s">
        <v>97</v>
      </c>
      <c r="AG218" s="156"/>
    </row>
    <row r="219" customFormat="false" ht="13.8" hidden="false" customHeight="false" outlineLevel="0" collapsed="false">
      <c r="A219" s="24" t="s">
        <v>35</v>
      </c>
      <c r="B219" s="64" t="e">
        <f aca="false">VLOOKUP($A:$A,'[1]Summary Accessory Sales'!$A$1:$B$1048576,2,0)</f>
        <v>#N/A</v>
      </c>
      <c r="C219" s="65" t="e">
        <f aca="false">VLOOKUP($A:$A,'[1]Summary Accessory Sales'!A$1:C$1048576,3,0)</f>
        <v>#N/A</v>
      </c>
      <c r="D219" s="148" t="e">
        <f aca="false">B219/M219</f>
        <v>#N/A</v>
      </c>
      <c r="E219" s="148" t="e">
        <f aca="false">B219/M219</f>
        <v>#N/A</v>
      </c>
      <c r="F219" s="64" t="e">
        <f aca="false">VLOOKUP($A:$A,'[1]Summary Other sales'!A$1:B$1048576,2,0)</f>
        <v>#N/A</v>
      </c>
      <c r="G219" s="65" t="e">
        <f aca="false">VLOOKUP($A:$A,'[1]Summary Other sales'!A$1:C$1048576,3,0)</f>
        <v>#N/A</v>
      </c>
      <c r="H219" s="149" t="n">
        <f aca="false">20/26*(26-AE219)</f>
        <v>20</v>
      </c>
      <c r="I219" s="64" t="e">
        <f aca="false">VLOOKUP($A:$A,'[1]Summary Contract Line Comm'!A$1:B$1048576,2,0)</f>
        <v>#N/A</v>
      </c>
      <c r="J219" s="65" t="e">
        <f aca="false">VLOOKUP($A:$A,'[1]Summary Contract Line Comm'!A$1:C$1048576,3,0)</f>
        <v>#N/A</v>
      </c>
      <c r="K219" s="64" t="n">
        <v>0</v>
      </c>
      <c r="L219" s="65" t="n">
        <v>0</v>
      </c>
      <c r="M219" s="150" t="e">
        <f aca="false">+K219+I219</f>
        <v>#N/A</v>
      </c>
      <c r="N219" s="151" t="e">
        <f aca="false">+L219+J219</f>
        <v>#N/A</v>
      </c>
      <c r="O219" s="64" t="e">
        <f aca="false">VLOOKUP($A:$A,[4]Summary!A$1:B$1048576,2,0)</f>
        <v>#N/A</v>
      </c>
      <c r="P219" s="66" t="e">
        <f aca="false">O219*17.5</f>
        <v>#N/A</v>
      </c>
      <c r="Q219" s="152" t="e">
        <f aca="false">O219/M219</f>
        <v>#N/A</v>
      </c>
      <c r="R219" s="64" t="e">
        <f aca="false">VLOOKUP($A:$A,'[3]Summary Migrations February'!A$1:B$1048576,2,0)</f>
        <v>#N/A</v>
      </c>
      <c r="S219" s="65" t="e">
        <f aca="false">VLOOKUP($A:$A,'[3]Summary Migrations February'!A$1:C$1048576,3,0)</f>
        <v>#N/A</v>
      </c>
      <c r="T219" s="65" t="e">
        <f aca="false">S219*0.2</f>
        <v>#N/A</v>
      </c>
      <c r="U219" s="64"/>
      <c r="V219" s="65" t="n">
        <v>0</v>
      </c>
      <c r="W219" s="65" t="e">
        <f aca="false">+C219+G219+N219+P219+T219+V219</f>
        <v>#N/A</v>
      </c>
      <c r="X219" s="151" t="e">
        <f aca="false">-W219*0.25</f>
        <v>#N/A</v>
      </c>
      <c r="Y219" s="65" t="e">
        <f aca="false">+X219+W219</f>
        <v>#N/A</v>
      </c>
      <c r="Z219" s="151"/>
      <c r="AA219" s="151" t="e">
        <f aca="false">+Z219+Y219</f>
        <v>#N/A</v>
      </c>
      <c r="AB219" s="153"/>
      <c r="AC219" s="65"/>
      <c r="AD219" s="65"/>
      <c r="AE219" s="154" t="n">
        <v>0</v>
      </c>
      <c r="AF219" s="155" t="s">
        <v>54</v>
      </c>
      <c r="AG219" s="156"/>
    </row>
    <row r="220" customFormat="false" ht="13.8" hidden="false" customHeight="false" outlineLevel="0" collapsed="false">
      <c r="A220" s="24" t="s">
        <v>35</v>
      </c>
      <c r="B220" s="64" t="e">
        <f aca="false">VLOOKUP($A:$A,'[1]Summary Accessory Sales'!$A$1:$B$1048576,2,0)</f>
        <v>#N/A</v>
      </c>
      <c r="C220" s="65" t="e">
        <f aca="false">VLOOKUP($A:$A,'[1]Summary Accessory Sales'!A$1:C$1048576,3,0)</f>
        <v>#N/A</v>
      </c>
      <c r="D220" s="148" t="e">
        <f aca="false">B220/M220</f>
        <v>#N/A</v>
      </c>
      <c r="E220" s="148" t="e">
        <f aca="false">B220/M220</f>
        <v>#N/A</v>
      </c>
      <c r="F220" s="64" t="e">
        <f aca="false">VLOOKUP($A:$A,'[1]Summary Other sales'!A$1:B$1048576,2,0)</f>
        <v>#N/A</v>
      </c>
      <c r="G220" s="65" t="e">
        <f aca="false">VLOOKUP($A:$A,'[1]Summary Other sales'!A$1:C$1048576,3,0)</f>
        <v>#N/A</v>
      </c>
      <c r="H220" s="149" t="n">
        <f aca="false">20/26*(26-AE220)</f>
        <v>20</v>
      </c>
      <c r="I220" s="64" t="e">
        <f aca="false">VLOOKUP($A:$A,'[1]Summary Contract Line Comm'!A$1:B$1048576,2,0)</f>
        <v>#N/A</v>
      </c>
      <c r="J220" s="65" t="e">
        <f aca="false">VLOOKUP($A:$A,'[1]Summary Contract Line Comm'!A$1:C$1048576,3,0)</f>
        <v>#N/A</v>
      </c>
      <c r="K220" s="64" t="n">
        <v>0</v>
      </c>
      <c r="L220" s="65" t="n">
        <v>0</v>
      </c>
      <c r="M220" s="150" t="e">
        <f aca="false">+K220+I220</f>
        <v>#N/A</v>
      </c>
      <c r="N220" s="151" t="e">
        <f aca="false">+L220+J220</f>
        <v>#N/A</v>
      </c>
      <c r="O220" s="64" t="e">
        <f aca="false">VLOOKUP($A:$A,[4]Summary!A$1:B$1048576,2,0)</f>
        <v>#N/A</v>
      </c>
      <c r="P220" s="66" t="e">
        <f aca="false">O220*17.5</f>
        <v>#N/A</v>
      </c>
      <c r="Q220" s="152" t="e">
        <f aca="false">O220/M220</f>
        <v>#N/A</v>
      </c>
      <c r="R220" s="64" t="e">
        <f aca="false">VLOOKUP($A:$A,'[3]Summary Migrations February'!A$1:B$1048576,2,0)</f>
        <v>#N/A</v>
      </c>
      <c r="S220" s="65" t="e">
        <f aca="false">VLOOKUP($A:$A,'[3]Summary Migrations February'!A$1:C$1048576,3,0)</f>
        <v>#N/A</v>
      </c>
      <c r="T220" s="65" t="e">
        <f aca="false">S220*0.2</f>
        <v>#N/A</v>
      </c>
      <c r="U220" s="64"/>
      <c r="V220" s="65" t="n">
        <v>0</v>
      </c>
      <c r="W220" s="65" t="e">
        <f aca="false">+C220+G220+N220+P220+T220+V220</f>
        <v>#N/A</v>
      </c>
      <c r="X220" s="151" t="e">
        <f aca="false">-W220*0.25</f>
        <v>#N/A</v>
      </c>
      <c r="Y220" s="65" t="e">
        <f aca="false">+X220+W220</f>
        <v>#N/A</v>
      </c>
      <c r="Z220" s="151"/>
      <c r="AA220" s="151" t="e">
        <f aca="false">+Z220+Y220</f>
        <v>#N/A</v>
      </c>
      <c r="AB220" s="153"/>
      <c r="AC220" s="65"/>
      <c r="AD220" s="65"/>
      <c r="AE220" s="154" t="n">
        <v>0</v>
      </c>
      <c r="AF220" s="155" t="s">
        <v>196</v>
      </c>
      <c r="AG220" s="156"/>
    </row>
    <row r="221" customFormat="false" ht="13.8" hidden="false" customHeight="false" outlineLevel="0" collapsed="false">
      <c r="A221" s="24" t="s">
        <v>35</v>
      </c>
      <c r="B221" s="64" t="e">
        <f aca="false">VLOOKUP($A:$A,'[1]Summary Accessory Sales'!$A$1:$B$1048576,2,0)</f>
        <v>#N/A</v>
      </c>
      <c r="C221" s="65" t="e">
        <f aca="false">VLOOKUP($A:$A,'[1]Summary Accessory Sales'!A$1:C$1048576,3,0)</f>
        <v>#N/A</v>
      </c>
      <c r="D221" s="148" t="e">
        <f aca="false">B221/M221</f>
        <v>#N/A</v>
      </c>
      <c r="E221" s="148" t="e">
        <f aca="false">B221/M221</f>
        <v>#N/A</v>
      </c>
      <c r="F221" s="64" t="e">
        <f aca="false">VLOOKUP($A:$A,'[1]Summary Other sales'!A$1:B$1048576,2,0)</f>
        <v>#N/A</v>
      </c>
      <c r="G221" s="65" t="e">
        <f aca="false">VLOOKUP($A:$A,'[1]Summary Other sales'!A$1:C$1048576,3,0)</f>
        <v>#N/A</v>
      </c>
      <c r="H221" s="149" t="e">
        <f aca="false">20/26*(26-AE221)</f>
        <v>#N/A</v>
      </c>
      <c r="I221" s="64" t="e">
        <f aca="false">VLOOKUP($A:$A,'[1]Summary Contract Line Comm'!A$1:B$1048576,2,0)</f>
        <v>#N/A</v>
      </c>
      <c r="J221" s="65" t="e">
        <f aca="false">VLOOKUP($A:$A,'[1]Summary Contract Line Comm'!A$1:C$1048576,3,0)</f>
        <v>#N/A</v>
      </c>
      <c r="K221" s="64" t="n">
        <v>0</v>
      </c>
      <c r="L221" s="65" t="n">
        <v>0</v>
      </c>
      <c r="M221" s="150" t="e">
        <f aca="false">+K221+I221</f>
        <v>#N/A</v>
      </c>
      <c r="N221" s="151" t="e">
        <f aca="false">+L221+J221</f>
        <v>#N/A</v>
      </c>
      <c r="O221" s="64" t="e">
        <f aca="false">VLOOKUP($A:$A,[4]Summary!A$1:B$1048576,2,0)</f>
        <v>#N/A</v>
      </c>
      <c r="P221" s="66" t="e">
        <f aca="false">O221*17.5</f>
        <v>#N/A</v>
      </c>
      <c r="Q221" s="152" t="e">
        <f aca="false">O221/M221</f>
        <v>#N/A</v>
      </c>
      <c r="R221" s="64" t="e">
        <f aca="false">VLOOKUP($A:$A,'[3]Summary Migrations February'!A$1:B$1048576,2,0)</f>
        <v>#N/A</v>
      </c>
      <c r="S221" s="65" t="e">
        <f aca="false">VLOOKUP($A:$A,'[3]Summary Migrations February'!A$1:C$1048576,3,0)</f>
        <v>#N/A</v>
      </c>
      <c r="T221" s="65" t="e">
        <f aca="false">S221*0.2</f>
        <v>#N/A</v>
      </c>
      <c r="U221" s="64"/>
      <c r="V221" s="65" t="e">
        <f aca="false">VLOOKUP($A:$A,[5]Summary!D$1:J$1048576,7,0)</f>
        <v>#N/A</v>
      </c>
      <c r="W221" s="65" t="e">
        <f aca="false">+C221+G221+N221+P221+T221+V221</f>
        <v>#N/A</v>
      </c>
      <c r="X221" s="151" t="e">
        <f aca="false">-W221*0.25</f>
        <v>#N/A</v>
      </c>
      <c r="Y221" s="151" t="e">
        <f aca="false">+X221+W221</f>
        <v>#N/A</v>
      </c>
      <c r="Z221" s="151"/>
      <c r="AA221" s="151" t="e">
        <f aca="false">+Z221+Y221</f>
        <v>#N/A</v>
      </c>
      <c r="AB221" s="153"/>
      <c r="AC221" s="65"/>
      <c r="AD221" s="65"/>
      <c r="AE221" s="154" t="e">
        <f aca="false">VLOOKUP($A:$A,'[2]SUMMARY BCEA LEAVE FEB'!B$1:C$1048576,2,0)</f>
        <v>#N/A</v>
      </c>
      <c r="AF221" s="156" t="s">
        <v>124</v>
      </c>
      <c r="AG221" s="155"/>
    </row>
    <row r="222" customFormat="false" ht="13.8" hidden="false" customHeight="false" outlineLevel="0" collapsed="false">
      <c r="A222" s="24" t="s">
        <v>35</v>
      </c>
      <c r="B222" s="64" t="e">
        <f aca="false">VLOOKUP($A:$A,'[1]Summary Accessory Sales'!$A$1:$B$1048576,2,0)</f>
        <v>#N/A</v>
      </c>
      <c r="C222" s="65" t="e">
        <f aca="false">VLOOKUP($A:$A,'[1]Summary Accessory Sales'!A$1:C$1048576,3,0)</f>
        <v>#N/A</v>
      </c>
      <c r="D222" s="148" t="e">
        <f aca="false">B222/M222</f>
        <v>#N/A</v>
      </c>
      <c r="E222" s="148" t="e">
        <f aca="false">B222/M222</f>
        <v>#N/A</v>
      </c>
      <c r="F222" s="64" t="e">
        <f aca="false">VLOOKUP($A:$A,'[1]Summary Other sales'!A$1:B$1048576,2,0)</f>
        <v>#N/A</v>
      </c>
      <c r="G222" s="65" t="e">
        <f aca="false">VLOOKUP($A:$A,'[1]Summary Other sales'!A$1:C$1048576,3,0)</f>
        <v>#N/A</v>
      </c>
      <c r="H222" s="149" t="e">
        <f aca="false">20/26*(26-AE222)</f>
        <v>#N/A</v>
      </c>
      <c r="I222" s="64" t="e">
        <f aca="false">VLOOKUP($A:$A,'[1]Summary Contract Line Comm'!A$1:B$1048576,2,0)</f>
        <v>#N/A</v>
      </c>
      <c r="J222" s="65" t="e">
        <f aca="false">VLOOKUP($A:$A,'[1]Summary Contract Line Comm'!A$1:C$1048576,3,0)</f>
        <v>#N/A</v>
      </c>
      <c r="K222" s="64" t="n">
        <v>0</v>
      </c>
      <c r="L222" s="65" t="n">
        <v>0</v>
      </c>
      <c r="M222" s="150" t="e">
        <f aca="false">+K222+I222</f>
        <v>#N/A</v>
      </c>
      <c r="N222" s="151" t="e">
        <f aca="false">+L222+J222</f>
        <v>#N/A</v>
      </c>
      <c r="O222" s="64" t="n">
        <v>0</v>
      </c>
      <c r="P222" s="66" t="n">
        <f aca="false">O222*17.5</f>
        <v>0</v>
      </c>
      <c r="Q222" s="152" t="e">
        <f aca="false">O222/M222</f>
        <v>#N/A</v>
      </c>
      <c r="R222" s="64" t="e">
        <f aca="false">VLOOKUP($A:$A,'[3]Summary Migrations February'!A$1:B$1048576,2,0)</f>
        <v>#N/A</v>
      </c>
      <c r="S222" s="65" t="e">
        <f aca="false">VLOOKUP($A:$A,'[3]Summary Migrations February'!A$1:C$1048576,3,0)</f>
        <v>#N/A</v>
      </c>
      <c r="T222" s="65" t="e">
        <f aca="false">S222*0.2</f>
        <v>#N/A</v>
      </c>
      <c r="U222" s="64"/>
      <c r="V222" s="65" t="e">
        <f aca="false">VLOOKUP($A:$A,[5]Summary!D$1:J$1048576,7,0)</f>
        <v>#N/A</v>
      </c>
      <c r="W222" s="65" t="e">
        <f aca="false">+C222+G222+N222+P222+T222+V222</f>
        <v>#N/A</v>
      </c>
      <c r="X222" s="151" t="e">
        <f aca="false">-W222*0.25</f>
        <v>#N/A</v>
      </c>
      <c r="Y222" s="65" t="e">
        <f aca="false">+X222+W222</f>
        <v>#N/A</v>
      </c>
      <c r="Z222" s="151"/>
      <c r="AA222" s="151" t="e">
        <f aca="false">+Z222+Y222</f>
        <v>#N/A</v>
      </c>
      <c r="AB222" s="153"/>
      <c r="AC222" s="65"/>
      <c r="AD222" s="65"/>
      <c r="AE222" s="154" t="e">
        <f aca="false">VLOOKUP($A:$A,'[2]SUMMARY BCEA LEAVE FEB'!B$1:C$1048576,2,0)</f>
        <v>#N/A</v>
      </c>
      <c r="AF222" s="155" t="s">
        <v>197</v>
      </c>
      <c r="AG222" s="155"/>
    </row>
    <row r="223" customFormat="false" ht="13.8" hidden="false" customHeight="false" outlineLevel="0" collapsed="false">
      <c r="A223" s="24" t="s">
        <v>35</v>
      </c>
      <c r="B223" s="64" t="e">
        <f aca="false">VLOOKUP($A:$A,'[1]Summary Accessory Sales'!$A$1:$B$1048576,2,0)</f>
        <v>#N/A</v>
      </c>
      <c r="C223" s="65" t="e">
        <f aca="false">VLOOKUP($A:$A,'[1]Summary Accessory Sales'!A$1:C$1048576,3,0)</f>
        <v>#N/A</v>
      </c>
      <c r="D223" s="148" t="e">
        <f aca="false">B223/M223</f>
        <v>#N/A</v>
      </c>
      <c r="E223" s="148" t="e">
        <f aca="false">B223/M223</f>
        <v>#N/A</v>
      </c>
      <c r="F223" s="64" t="e">
        <f aca="false">VLOOKUP($A:$A,'[1]Summary Other sales'!A$1:B$1048576,2,0)</f>
        <v>#N/A</v>
      </c>
      <c r="G223" s="65" t="e">
        <f aca="false">VLOOKUP($A:$A,'[1]Summary Other sales'!A$1:C$1048576,3,0)</f>
        <v>#N/A</v>
      </c>
      <c r="H223" s="149" t="n">
        <f aca="false">20/26*(26-AE223)</f>
        <v>20</v>
      </c>
      <c r="I223" s="64" t="e">
        <f aca="false">VLOOKUP($A:$A,'[1]Summary Contract Line Comm'!A$1:B$1048576,2,0)</f>
        <v>#N/A</v>
      </c>
      <c r="J223" s="65" t="e">
        <f aca="false">VLOOKUP($A:$A,'[1]Summary Contract Line Comm'!A$1:C$1048576,3,0)</f>
        <v>#N/A</v>
      </c>
      <c r="K223" s="64" t="n">
        <v>0</v>
      </c>
      <c r="L223" s="65" t="n">
        <v>0</v>
      </c>
      <c r="M223" s="150" t="e">
        <f aca="false">+K223+I223</f>
        <v>#N/A</v>
      </c>
      <c r="N223" s="151" t="e">
        <f aca="false">+L223+J223</f>
        <v>#N/A</v>
      </c>
      <c r="O223" s="64" t="e">
        <f aca="false">VLOOKUP($A:$A,[4]Summary!A$1:B$1048576,2,0)</f>
        <v>#N/A</v>
      </c>
      <c r="P223" s="66" t="e">
        <f aca="false">O223*17.5</f>
        <v>#N/A</v>
      </c>
      <c r="Q223" s="152" t="e">
        <f aca="false">O223/M223</f>
        <v>#N/A</v>
      </c>
      <c r="R223" s="64" t="e">
        <f aca="false">VLOOKUP($A:$A,'[3]Summary Migrations February'!A$1:B$1048576,2,0)</f>
        <v>#N/A</v>
      </c>
      <c r="S223" s="65" t="e">
        <f aca="false">VLOOKUP($A:$A,'[3]Summary Migrations February'!A$1:C$1048576,3,0)</f>
        <v>#N/A</v>
      </c>
      <c r="T223" s="65" t="e">
        <f aca="false">S223*0.2</f>
        <v>#N/A</v>
      </c>
      <c r="U223" s="64"/>
      <c r="V223" s="65" t="e">
        <f aca="false">VLOOKUP($A:$A,[5]Summary!D$1:J$1048576,7,0)</f>
        <v>#N/A</v>
      </c>
      <c r="W223" s="65" t="e">
        <f aca="false">+C223+G223+N223+P223+T223+V223</f>
        <v>#N/A</v>
      </c>
      <c r="X223" s="151" t="e">
        <f aca="false">-W223*0.25</f>
        <v>#N/A</v>
      </c>
      <c r="Y223" s="65" t="e">
        <f aca="false">+X223+W223</f>
        <v>#N/A</v>
      </c>
      <c r="Z223" s="151" t="e">
        <f aca="false">-Y223*0.25</f>
        <v>#N/A</v>
      </c>
      <c r="AA223" s="151" t="e">
        <f aca="false">+Z223+Y223</f>
        <v>#N/A</v>
      </c>
      <c r="AB223" s="153"/>
      <c r="AC223" s="65"/>
      <c r="AD223" s="65"/>
      <c r="AE223" s="154" t="n">
        <v>0</v>
      </c>
      <c r="AF223" s="155" t="s">
        <v>54</v>
      </c>
      <c r="AG223" s="155"/>
    </row>
    <row r="224" customFormat="false" ht="13.8" hidden="false" customHeight="false" outlineLevel="0" collapsed="false">
      <c r="A224" s="24" t="s">
        <v>35</v>
      </c>
      <c r="B224" s="64" t="e">
        <f aca="false">VLOOKUP($A:$A,'[1]Summary Accessory Sales'!$A$1:$B$1048576,2,0)</f>
        <v>#N/A</v>
      </c>
      <c r="C224" s="65" t="e">
        <f aca="false">VLOOKUP($A:$A,'[1]Summary Accessory Sales'!A$1:C$1048576,3,0)</f>
        <v>#N/A</v>
      </c>
      <c r="D224" s="148" t="e">
        <f aca="false">B224/M224</f>
        <v>#N/A</v>
      </c>
      <c r="E224" s="148" t="e">
        <f aca="false">B224/M224</f>
        <v>#N/A</v>
      </c>
      <c r="F224" s="64" t="e">
        <f aca="false">VLOOKUP($A:$A,'[1]Summary Other sales'!A$1:B$1048576,2,0)</f>
        <v>#N/A</v>
      </c>
      <c r="G224" s="65" t="e">
        <f aca="false">VLOOKUP($A:$A,'[1]Summary Other sales'!A$1:C$1048576,3,0)</f>
        <v>#N/A</v>
      </c>
      <c r="H224" s="149" t="n">
        <f aca="false">20/26*(26-AE224)</f>
        <v>20</v>
      </c>
      <c r="I224" s="64" t="e">
        <f aca="false">VLOOKUP($A:$A,'[1]Summary Contract Line Comm'!A$1:B$1048576,2,0)</f>
        <v>#N/A</v>
      </c>
      <c r="J224" s="65" t="e">
        <f aca="false">VLOOKUP($A:$A,'[1]Summary Contract Line Comm'!A$1:C$1048576,3,0)</f>
        <v>#N/A</v>
      </c>
      <c r="K224" s="64" t="n">
        <v>0</v>
      </c>
      <c r="L224" s="65" t="n">
        <v>0</v>
      </c>
      <c r="M224" s="150" t="e">
        <f aca="false">+K224+I224</f>
        <v>#N/A</v>
      </c>
      <c r="N224" s="151" t="e">
        <f aca="false">+L224+J224</f>
        <v>#N/A</v>
      </c>
      <c r="O224" s="64" t="e">
        <f aca="false">VLOOKUP($A:$A,[4]Summary!A$1:B$1048576,2,0)</f>
        <v>#N/A</v>
      </c>
      <c r="P224" s="66" t="e">
        <f aca="false">O224*17.5</f>
        <v>#N/A</v>
      </c>
      <c r="Q224" s="152" t="e">
        <f aca="false">O224/M224</f>
        <v>#N/A</v>
      </c>
      <c r="R224" s="64" t="e">
        <f aca="false">VLOOKUP($A:$A,'[3]Summary Migrations February'!A$1:B$1048576,2,0)</f>
        <v>#N/A</v>
      </c>
      <c r="S224" s="65" t="e">
        <f aca="false">VLOOKUP($A:$A,'[3]Summary Migrations February'!A$1:C$1048576,3,0)</f>
        <v>#N/A</v>
      </c>
      <c r="T224" s="65" t="e">
        <f aca="false">S224*0.2</f>
        <v>#N/A</v>
      </c>
      <c r="U224" s="64"/>
      <c r="V224" s="65" t="e">
        <f aca="false">VLOOKUP($A:$A,[5]Summary!D$1:J$1048576,7,0)</f>
        <v>#N/A</v>
      </c>
      <c r="W224" s="65" t="e">
        <f aca="false">+C224+G224+N224+P224+T224+V224</f>
        <v>#N/A</v>
      </c>
      <c r="X224" s="151" t="e">
        <f aca="false">-W224*0.25</f>
        <v>#N/A</v>
      </c>
      <c r="Y224" s="65" t="e">
        <f aca="false">+X224+W224</f>
        <v>#N/A</v>
      </c>
      <c r="Z224" s="151"/>
      <c r="AA224" s="151" t="e">
        <f aca="false">+Z224+Y224</f>
        <v>#N/A</v>
      </c>
      <c r="AB224" s="153"/>
      <c r="AC224" s="65"/>
      <c r="AD224" s="65"/>
      <c r="AE224" s="154" t="n">
        <v>0</v>
      </c>
      <c r="AF224" s="155" t="s">
        <v>133</v>
      </c>
      <c r="AG224" s="156"/>
    </row>
    <row r="225" customFormat="false" ht="13.8" hidden="false" customHeight="false" outlineLevel="0" collapsed="false">
      <c r="A225" s="24" t="s">
        <v>35</v>
      </c>
      <c r="B225" s="64" t="e">
        <f aca="false">VLOOKUP($A:$A,'[1]Summary Accessory Sales'!$A$1:$B$1048576,2,0)</f>
        <v>#N/A</v>
      </c>
      <c r="C225" s="65" t="e">
        <f aca="false">VLOOKUP($A:$A,'[1]Summary Accessory Sales'!A$1:C$1048576,3,0)</f>
        <v>#N/A</v>
      </c>
      <c r="D225" s="148" t="e">
        <f aca="false">B225/M225</f>
        <v>#N/A</v>
      </c>
      <c r="E225" s="148" t="e">
        <f aca="false">B225/M225</f>
        <v>#N/A</v>
      </c>
      <c r="F225" s="64" t="e">
        <f aca="false">VLOOKUP($A:$A,'[1]Summary Other sales'!A$1:B$1048576,2,0)</f>
        <v>#N/A</v>
      </c>
      <c r="G225" s="65" t="e">
        <f aca="false">VLOOKUP($A:$A,'[1]Summary Other sales'!A$1:C$1048576,3,0)</f>
        <v>#N/A</v>
      </c>
      <c r="H225" s="149" t="n">
        <f aca="false">20/26*(26-AE225)</f>
        <v>20</v>
      </c>
      <c r="I225" s="64" t="e">
        <f aca="false">VLOOKUP($A:$A,'[1]Summary Contract Line Comm'!A$1:B$1048576,2,0)</f>
        <v>#N/A</v>
      </c>
      <c r="J225" s="65" t="e">
        <f aca="false">VLOOKUP($A:$A,'[1]Summary Contract Line Comm'!A$1:C$1048576,3,0)</f>
        <v>#N/A</v>
      </c>
      <c r="K225" s="64" t="n">
        <v>0</v>
      </c>
      <c r="L225" s="65" t="n">
        <v>0</v>
      </c>
      <c r="M225" s="150" t="e">
        <f aca="false">+K225+I225</f>
        <v>#N/A</v>
      </c>
      <c r="N225" s="151" t="e">
        <f aca="false">+L225+J225</f>
        <v>#N/A</v>
      </c>
      <c r="O225" s="64" t="n">
        <v>0</v>
      </c>
      <c r="P225" s="66" t="n">
        <f aca="false">O225*17.5</f>
        <v>0</v>
      </c>
      <c r="Q225" s="152" t="e">
        <f aca="false">O225/M225</f>
        <v>#N/A</v>
      </c>
      <c r="R225" s="64" t="e">
        <f aca="false">VLOOKUP($A:$A,'[3]Summary Migrations February'!A$1:B$1048576,2,0)</f>
        <v>#N/A</v>
      </c>
      <c r="S225" s="65" t="e">
        <f aca="false">VLOOKUP($A:$A,'[3]Summary Migrations February'!A$1:C$1048576,3,0)</f>
        <v>#N/A</v>
      </c>
      <c r="T225" s="65" t="e">
        <f aca="false">S225*0.2</f>
        <v>#N/A</v>
      </c>
      <c r="U225" s="64"/>
      <c r="V225" s="65" t="e">
        <f aca="false">VLOOKUP($A:$A,[5]Summary!D$1:J$1048576,7,0)</f>
        <v>#N/A</v>
      </c>
      <c r="W225" s="65" t="e">
        <f aca="false">+C225+G225+N225+P225+T225+V225</f>
        <v>#N/A</v>
      </c>
      <c r="X225" s="151" t="e">
        <f aca="false">-W225*0.25</f>
        <v>#N/A</v>
      </c>
      <c r="Y225" s="65" t="e">
        <f aca="false">+X225+W225</f>
        <v>#N/A</v>
      </c>
      <c r="Z225" s="151"/>
      <c r="AA225" s="151" t="e">
        <f aca="false">+Z225+Y225</f>
        <v>#N/A</v>
      </c>
      <c r="AB225" s="153"/>
      <c r="AC225" s="65"/>
      <c r="AD225" s="65"/>
      <c r="AE225" s="154" t="n">
        <v>0</v>
      </c>
      <c r="AF225" s="156" t="s">
        <v>198</v>
      </c>
      <c r="AG225" s="156"/>
    </row>
    <row r="226" customFormat="false" ht="13.8" hidden="false" customHeight="false" outlineLevel="0" collapsed="false">
      <c r="A226" s="24" t="s">
        <v>35</v>
      </c>
      <c r="B226" s="64" t="e">
        <f aca="false">VLOOKUP($A:$A,'[1]Summary Accessory Sales'!$A$1:$B$1048576,2,0)</f>
        <v>#N/A</v>
      </c>
      <c r="C226" s="65" t="e">
        <f aca="false">VLOOKUP($A:$A,'[1]Summary Accessory Sales'!A$1:C$1048576,3,0)</f>
        <v>#N/A</v>
      </c>
      <c r="D226" s="148" t="e">
        <f aca="false">B226/M226</f>
        <v>#N/A</v>
      </c>
      <c r="E226" s="148" t="e">
        <f aca="false">B226/M226</f>
        <v>#N/A</v>
      </c>
      <c r="F226" s="64" t="e">
        <f aca="false">VLOOKUP($A:$A,'[1]Summary Other sales'!A$1:B$1048576,2,0)</f>
        <v>#N/A</v>
      </c>
      <c r="G226" s="65" t="e">
        <f aca="false">VLOOKUP($A:$A,'[1]Summary Other sales'!A$1:C$1048576,3,0)</f>
        <v>#N/A</v>
      </c>
      <c r="H226" s="149" t="n">
        <f aca="false">20/26*(26-AE226)</f>
        <v>20</v>
      </c>
      <c r="I226" s="64" t="e">
        <f aca="false">VLOOKUP($A:$A,'[1]Summary Contract Line Comm'!A$1:B$1048576,2,0)</f>
        <v>#N/A</v>
      </c>
      <c r="J226" s="65" t="e">
        <f aca="false">VLOOKUP($A:$A,'[1]Summary Contract Line Comm'!A$1:C$1048576,3,0)</f>
        <v>#N/A</v>
      </c>
      <c r="K226" s="64" t="n">
        <v>0</v>
      </c>
      <c r="L226" s="65" t="n">
        <v>0</v>
      </c>
      <c r="M226" s="150" t="e">
        <f aca="false">+K226+I226</f>
        <v>#N/A</v>
      </c>
      <c r="N226" s="151" t="e">
        <f aca="false">+L226+J226</f>
        <v>#N/A</v>
      </c>
      <c r="O226" s="64" t="n">
        <v>0</v>
      </c>
      <c r="P226" s="66" t="n">
        <f aca="false">O226*17.5</f>
        <v>0</v>
      </c>
      <c r="Q226" s="152" t="e">
        <f aca="false">O226/M226</f>
        <v>#N/A</v>
      </c>
      <c r="R226" s="64" t="e">
        <f aca="false">VLOOKUP($A:$A,'[3]Summary Migrations February'!A$1:B$1048576,2,0)</f>
        <v>#N/A</v>
      </c>
      <c r="S226" s="65" t="e">
        <f aca="false">VLOOKUP($A:$A,'[3]Summary Migrations February'!A$1:C$1048576,3,0)</f>
        <v>#N/A</v>
      </c>
      <c r="T226" s="65" t="e">
        <f aca="false">S226*0.2</f>
        <v>#N/A</v>
      </c>
      <c r="U226" s="64"/>
      <c r="V226" s="65" t="e">
        <f aca="false">VLOOKUP($A:$A,[5]Summary!D$1:J$1048576,7,0)</f>
        <v>#N/A</v>
      </c>
      <c r="W226" s="65" t="e">
        <f aca="false">+C226+G226+N226+P226+T226+V226</f>
        <v>#N/A</v>
      </c>
      <c r="X226" s="151" t="e">
        <f aca="false">-W226*0.25</f>
        <v>#N/A</v>
      </c>
      <c r="Y226" s="65" t="e">
        <f aca="false">+X226+W226</f>
        <v>#N/A</v>
      </c>
      <c r="Z226" s="151"/>
      <c r="AA226" s="151" t="e">
        <f aca="false">+Z226+Y226</f>
        <v>#N/A</v>
      </c>
      <c r="AB226" s="153"/>
      <c r="AC226" s="65"/>
      <c r="AD226" s="65"/>
      <c r="AE226" s="154" t="n">
        <v>0</v>
      </c>
      <c r="AF226" s="156" t="s">
        <v>199</v>
      </c>
      <c r="AG226" s="155"/>
    </row>
    <row r="227" customFormat="false" ht="13.8" hidden="false" customHeight="false" outlineLevel="0" collapsed="false">
      <c r="A227" s="24" t="s">
        <v>35</v>
      </c>
      <c r="B227" s="64" t="e">
        <f aca="false">VLOOKUP($A:$A,'[1]Summary Accessory Sales'!$A$1:$B$1048576,2,0)</f>
        <v>#N/A</v>
      </c>
      <c r="C227" s="65" t="e">
        <f aca="false">VLOOKUP($A:$A,'[1]Summary Accessory Sales'!A$1:C$1048576,3,0)</f>
        <v>#N/A</v>
      </c>
      <c r="D227" s="148" t="e">
        <f aca="false">B227/M227</f>
        <v>#N/A</v>
      </c>
      <c r="E227" s="148" t="e">
        <f aca="false">B227/M227</f>
        <v>#N/A</v>
      </c>
      <c r="F227" s="64" t="e">
        <f aca="false">VLOOKUP($A:$A,'[1]Summary Other sales'!A$1:B$1048576,2,0)</f>
        <v>#N/A</v>
      </c>
      <c r="G227" s="65" t="e">
        <f aca="false">VLOOKUP($A:$A,'[1]Summary Other sales'!A$1:C$1048576,3,0)</f>
        <v>#N/A</v>
      </c>
      <c r="H227" s="149" t="n">
        <f aca="false">20/26*(26-AE227)</f>
        <v>20</v>
      </c>
      <c r="I227" s="64" t="e">
        <f aca="false">VLOOKUP($A:$A,'[1]Summary Contract Line Comm'!A$1:B$1048576,2,0)</f>
        <v>#N/A</v>
      </c>
      <c r="J227" s="65" t="e">
        <f aca="false">VLOOKUP($A:$A,'[1]Summary Contract Line Comm'!A$1:C$1048576,3,0)</f>
        <v>#N/A</v>
      </c>
      <c r="K227" s="64" t="n">
        <v>0</v>
      </c>
      <c r="L227" s="65" t="n">
        <v>0</v>
      </c>
      <c r="M227" s="150" t="e">
        <f aca="false">+K227+I227</f>
        <v>#N/A</v>
      </c>
      <c r="N227" s="151" t="e">
        <f aca="false">+L227+J227</f>
        <v>#N/A</v>
      </c>
      <c r="O227" s="64" t="n">
        <v>0</v>
      </c>
      <c r="P227" s="66" t="n">
        <f aca="false">O227*17.5</f>
        <v>0</v>
      </c>
      <c r="Q227" s="152" t="e">
        <f aca="false">O227/M227</f>
        <v>#N/A</v>
      </c>
      <c r="R227" s="64" t="e">
        <f aca="false">VLOOKUP($A:$A,'[3]Summary Migrations February'!A$1:B$1048576,2,0)</f>
        <v>#N/A</v>
      </c>
      <c r="S227" s="65" t="e">
        <f aca="false">VLOOKUP($A:$A,'[3]Summary Migrations February'!A$1:C$1048576,3,0)</f>
        <v>#N/A</v>
      </c>
      <c r="T227" s="65" t="e">
        <f aca="false">S227*0.2</f>
        <v>#N/A</v>
      </c>
      <c r="U227" s="64"/>
      <c r="V227" s="65" t="e">
        <f aca="false">VLOOKUP($A:$A,[5]Summary!D$1:J$1048576,7,0)</f>
        <v>#N/A</v>
      </c>
      <c r="W227" s="65" t="e">
        <f aca="false">+C227+G227+N227+P227+T227+V227</f>
        <v>#N/A</v>
      </c>
      <c r="X227" s="151" t="e">
        <f aca="false">-W227*0.25</f>
        <v>#N/A</v>
      </c>
      <c r="Y227" s="65" t="e">
        <f aca="false">+X227+W227</f>
        <v>#N/A</v>
      </c>
      <c r="Z227" s="151"/>
      <c r="AA227" s="151" t="e">
        <f aca="false">+Z227+Y227</f>
        <v>#N/A</v>
      </c>
      <c r="AB227" s="153"/>
      <c r="AC227" s="65"/>
      <c r="AD227" s="65"/>
      <c r="AE227" s="154" t="n">
        <v>0</v>
      </c>
      <c r="AF227" s="156" t="s">
        <v>113</v>
      </c>
      <c r="AG227" s="156"/>
    </row>
    <row r="228" customFormat="false" ht="13.8" hidden="false" customHeight="false" outlineLevel="0" collapsed="false">
      <c r="A228" s="24" t="s">
        <v>35</v>
      </c>
      <c r="B228" s="64" t="e">
        <f aca="false">VLOOKUP($A:$A,'[1]Summary Accessory Sales'!$A$1:$B$1048576,2,0)</f>
        <v>#N/A</v>
      </c>
      <c r="C228" s="65" t="e">
        <f aca="false">VLOOKUP($A:$A,'[1]Summary Accessory Sales'!A$1:C$1048576,3,0)</f>
        <v>#N/A</v>
      </c>
      <c r="D228" s="148" t="e">
        <f aca="false">B228/M228</f>
        <v>#N/A</v>
      </c>
      <c r="E228" s="148" t="e">
        <f aca="false">B228/M228</f>
        <v>#N/A</v>
      </c>
      <c r="F228" s="64" t="e">
        <f aca="false">VLOOKUP($A:$A,'[1]Summary Other sales'!A$1:B$1048576,2,0)</f>
        <v>#N/A</v>
      </c>
      <c r="G228" s="65" t="e">
        <f aca="false">VLOOKUP($A:$A,'[1]Summary Other sales'!A$1:C$1048576,3,0)</f>
        <v>#N/A</v>
      </c>
      <c r="H228" s="149" t="n">
        <f aca="false">20/26*(26-AE228)</f>
        <v>20</v>
      </c>
      <c r="I228" s="64" t="e">
        <f aca="false">VLOOKUP($A:$A,'[1]Summary Contract Line Comm'!A$1:B$1048576,2,0)</f>
        <v>#N/A</v>
      </c>
      <c r="J228" s="65" t="e">
        <f aca="false">VLOOKUP($A:$A,'[1]Summary Contract Line Comm'!A$1:C$1048576,3,0)</f>
        <v>#N/A</v>
      </c>
      <c r="K228" s="64" t="n">
        <v>0</v>
      </c>
      <c r="L228" s="65" t="n">
        <v>0</v>
      </c>
      <c r="M228" s="150" t="e">
        <f aca="false">+K228+I228</f>
        <v>#N/A</v>
      </c>
      <c r="N228" s="151" t="e">
        <f aca="false">+L228+J228</f>
        <v>#N/A</v>
      </c>
      <c r="O228" s="64" t="e">
        <f aca="false">VLOOKUP($A:$A,[4]Summary!A$1:B$1048576,2,0)</f>
        <v>#N/A</v>
      </c>
      <c r="P228" s="66" t="e">
        <f aca="false">O228*17.5</f>
        <v>#N/A</v>
      </c>
      <c r="Q228" s="152" t="e">
        <f aca="false">O228/M228</f>
        <v>#N/A</v>
      </c>
      <c r="R228" s="64" t="e">
        <f aca="false">VLOOKUP($A:$A,'[3]Summary Migrations February'!A$1:B$1048576,2,0)</f>
        <v>#N/A</v>
      </c>
      <c r="S228" s="65" t="e">
        <f aca="false">VLOOKUP($A:$A,'[3]Summary Migrations February'!A$1:C$1048576,3,0)</f>
        <v>#N/A</v>
      </c>
      <c r="T228" s="65" t="e">
        <f aca="false">S228*0.2</f>
        <v>#N/A</v>
      </c>
      <c r="U228" s="64"/>
      <c r="V228" s="65" t="n">
        <v>0</v>
      </c>
      <c r="W228" s="65" t="e">
        <f aca="false">+C228+G228+N228+P228+T228+V228</f>
        <v>#N/A</v>
      </c>
      <c r="X228" s="151" t="e">
        <f aca="false">-W228*0.25</f>
        <v>#N/A</v>
      </c>
      <c r="Y228" s="65" t="e">
        <f aca="false">+X228+W228</f>
        <v>#N/A</v>
      </c>
      <c r="Z228" s="151"/>
      <c r="AA228" s="151" t="e">
        <f aca="false">+Z228+Y228</f>
        <v>#N/A</v>
      </c>
      <c r="AB228" s="153"/>
      <c r="AC228" s="65"/>
      <c r="AD228" s="65"/>
      <c r="AE228" s="154" t="n">
        <v>0</v>
      </c>
      <c r="AF228" s="155" t="s">
        <v>77</v>
      </c>
      <c r="AG228" s="156"/>
    </row>
    <row r="229" customFormat="false" ht="13.8" hidden="false" customHeight="false" outlineLevel="0" collapsed="false">
      <c r="A229" s="24" t="s">
        <v>35</v>
      </c>
      <c r="B229" s="64" t="e">
        <f aca="false">VLOOKUP($A:$A,'[1]Summary Accessory Sales'!$A$1:$B$1048576,2,0)</f>
        <v>#N/A</v>
      </c>
      <c r="C229" s="65" t="e">
        <f aca="false">VLOOKUP($A:$A,'[1]Summary Accessory Sales'!A$1:C$1048576,3,0)</f>
        <v>#N/A</v>
      </c>
      <c r="D229" s="148" t="e">
        <f aca="false">B229/M229</f>
        <v>#N/A</v>
      </c>
      <c r="E229" s="148" t="e">
        <f aca="false">B229/M229</f>
        <v>#N/A</v>
      </c>
      <c r="F229" s="64" t="e">
        <f aca="false">VLOOKUP($A:$A,'[1]Summary Other sales'!A$1:B$1048576,2,0)</f>
        <v>#N/A</v>
      </c>
      <c r="G229" s="65" t="e">
        <f aca="false">VLOOKUP($A:$A,'[1]Summary Other sales'!A$1:C$1048576,3,0)</f>
        <v>#N/A</v>
      </c>
      <c r="H229" s="149" t="n">
        <f aca="false">20/26*(26-AE229)</f>
        <v>20</v>
      </c>
      <c r="I229" s="64" t="e">
        <f aca="false">VLOOKUP($A:$A,'[1]Summary Contract Line Comm'!A$1:B$1048576,2,0)</f>
        <v>#N/A</v>
      </c>
      <c r="J229" s="65" t="e">
        <f aca="false">VLOOKUP($A:$A,'[1]Summary Contract Line Comm'!A$1:C$1048576,3,0)</f>
        <v>#N/A</v>
      </c>
      <c r="K229" s="64" t="n">
        <v>0</v>
      </c>
      <c r="L229" s="65" t="n">
        <v>0</v>
      </c>
      <c r="M229" s="150" t="e">
        <f aca="false">+K229+I229</f>
        <v>#N/A</v>
      </c>
      <c r="N229" s="151" t="e">
        <f aca="false">+L229+J229</f>
        <v>#N/A</v>
      </c>
      <c r="O229" s="64" t="e">
        <f aca="false">VLOOKUP($A:$A,[4]Summary!A$1:B$1048576,2,0)</f>
        <v>#N/A</v>
      </c>
      <c r="P229" s="66" t="e">
        <f aca="false">O229*17.5</f>
        <v>#N/A</v>
      </c>
      <c r="Q229" s="152" t="e">
        <f aca="false">O229/M229</f>
        <v>#N/A</v>
      </c>
      <c r="R229" s="64" t="e">
        <f aca="false">VLOOKUP($A:$A,'[3]Summary Migrations February'!A$1:B$1048576,2,0)</f>
        <v>#N/A</v>
      </c>
      <c r="S229" s="65" t="e">
        <f aca="false">VLOOKUP($A:$A,'[3]Summary Migrations February'!A$1:C$1048576,3,0)</f>
        <v>#N/A</v>
      </c>
      <c r="T229" s="65" t="e">
        <f aca="false">S229*0.2</f>
        <v>#N/A</v>
      </c>
      <c r="U229" s="64"/>
      <c r="V229" s="65" t="n">
        <v>0</v>
      </c>
      <c r="W229" s="65" t="e">
        <f aca="false">+C229+G229+N229+P229+T229+V229</f>
        <v>#N/A</v>
      </c>
      <c r="X229" s="151" t="e">
        <f aca="false">-W229*0.25</f>
        <v>#N/A</v>
      </c>
      <c r="Y229" s="65" t="e">
        <f aca="false">+X229+W229</f>
        <v>#N/A</v>
      </c>
      <c r="Z229" s="151"/>
      <c r="AA229" s="151" t="e">
        <f aca="false">+Z229+Y229</f>
        <v>#N/A</v>
      </c>
      <c r="AB229" s="153"/>
      <c r="AC229" s="65"/>
      <c r="AD229" s="65"/>
      <c r="AE229" s="154" t="n">
        <v>0</v>
      </c>
      <c r="AF229" s="156" t="s">
        <v>169</v>
      </c>
      <c r="AG229" s="156"/>
    </row>
    <row r="230" customFormat="false" ht="13.8" hidden="false" customHeight="false" outlineLevel="0" collapsed="false">
      <c r="A230" s="24" t="s">
        <v>35</v>
      </c>
      <c r="B230" s="164" t="e">
        <f aca="false">VLOOKUP($A:$A,'[1]Summary Accessory Sales'!$A$1:$B$1048576,2,0)</f>
        <v>#N/A</v>
      </c>
      <c r="C230" s="165" t="e">
        <f aca="false">VLOOKUP($A:$A,'[1]Summary Accessory Sales'!A$1:C$1048576,3,0)</f>
        <v>#N/A</v>
      </c>
      <c r="D230" s="166" t="e">
        <f aca="false">B230/M230</f>
        <v>#N/A</v>
      </c>
      <c r="E230" s="166" t="e">
        <f aca="false">B230/M230</f>
        <v>#N/A</v>
      </c>
      <c r="F230" s="164" t="e">
        <f aca="false">VLOOKUP($A:$A,'[1]Summary Other sales'!A$1:B$1048576,2,0)</f>
        <v>#N/A</v>
      </c>
      <c r="G230" s="165" t="e">
        <f aca="false">VLOOKUP($A:$A,'[1]Summary Other sales'!A$1:C$1048576,3,0)</f>
        <v>#N/A</v>
      </c>
      <c r="H230" s="167" t="n">
        <f aca="false">20/26*(26-AE230)</f>
        <v>20</v>
      </c>
      <c r="I230" s="164" t="e">
        <f aca="false">VLOOKUP($A:$A,'[1]Summary Contract Line Comm'!A$1:B$1048576,2,0)</f>
        <v>#N/A</v>
      </c>
      <c r="J230" s="165" t="e">
        <f aca="false">VLOOKUP($A:$A,'[1]Summary Contract Line Comm'!A$1:C$1048576,3,0)</f>
        <v>#N/A</v>
      </c>
      <c r="K230" s="164" t="n">
        <v>0</v>
      </c>
      <c r="L230" s="165" t="n">
        <v>0</v>
      </c>
      <c r="M230" s="168" t="e">
        <f aca="false">+K230+I230</f>
        <v>#N/A</v>
      </c>
      <c r="N230" s="172" t="e">
        <f aca="false">+L230+J230</f>
        <v>#N/A</v>
      </c>
      <c r="O230" s="164" t="e">
        <f aca="false">VLOOKUP($A:$A,[4]Summary!A$1:B$1048576,2,0)</f>
        <v>#N/A</v>
      </c>
      <c r="P230" s="170" t="e">
        <f aca="false">O230*17.5</f>
        <v>#N/A</v>
      </c>
      <c r="Q230" s="171" t="e">
        <f aca="false">O230/M230</f>
        <v>#N/A</v>
      </c>
      <c r="R230" s="164" t="e">
        <f aca="false">VLOOKUP($A:$A,'[3]Summary Migrations February'!A$1:B$1048576,2,0)</f>
        <v>#N/A</v>
      </c>
      <c r="S230" s="165" t="e">
        <f aca="false">VLOOKUP($A:$A,'[3]Summary Migrations February'!A$1:C$1048576,3,0)</f>
        <v>#N/A</v>
      </c>
      <c r="T230" s="165" t="e">
        <f aca="false">S230*0.2</f>
        <v>#N/A</v>
      </c>
      <c r="U230" s="164"/>
      <c r="V230" s="165" t="n">
        <v>0</v>
      </c>
      <c r="W230" s="165" t="e">
        <f aca="false">+C230+G230+N230+P230+T230+V230</f>
        <v>#N/A</v>
      </c>
      <c r="X230" s="172" t="e">
        <f aca="false">-W230*0.25</f>
        <v>#N/A</v>
      </c>
      <c r="Y230" s="165" t="e">
        <f aca="false">+X230+W230</f>
        <v>#N/A</v>
      </c>
      <c r="Z230" s="172"/>
      <c r="AA230" s="172" t="e">
        <f aca="false">+Z230+Y230</f>
        <v>#N/A</v>
      </c>
      <c r="AB230" s="173"/>
      <c r="AC230" s="165"/>
      <c r="AD230" s="165"/>
      <c r="AE230" s="174" t="n">
        <v>0</v>
      </c>
      <c r="AF230" s="176" t="s">
        <v>200</v>
      </c>
      <c r="AG230" s="176" t="s">
        <v>201</v>
      </c>
    </row>
    <row r="231" customFormat="false" ht="13.8" hidden="false" customHeight="false" outlineLevel="0" collapsed="false">
      <c r="A231" s="24" t="s">
        <v>35</v>
      </c>
      <c r="B231" s="64" t="e">
        <f aca="false">VLOOKUP($A:$A,'[1]Summary Accessory Sales'!$A$1:$B$1048576,2,0)</f>
        <v>#N/A</v>
      </c>
      <c r="C231" s="65" t="e">
        <f aca="false">VLOOKUP($A:$A,'[1]Summary Accessory Sales'!A$1:C$1048576,3,0)</f>
        <v>#N/A</v>
      </c>
      <c r="D231" s="148" t="e">
        <f aca="false">B231/M231</f>
        <v>#N/A</v>
      </c>
      <c r="E231" s="148" t="e">
        <f aca="false">B231/M231</f>
        <v>#N/A</v>
      </c>
      <c r="F231" s="64" t="e">
        <f aca="false">VLOOKUP($A:$A,'[1]Summary Other sales'!A$1:B$1048576,2,0)</f>
        <v>#N/A</v>
      </c>
      <c r="G231" s="65" t="e">
        <f aca="false">VLOOKUP($A:$A,'[1]Summary Other sales'!A$1:C$1048576,3,0)</f>
        <v>#N/A</v>
      </c>
      <c r="H231" s="149" t="e">
        <f aca="false">20/26*(26-AE231)</f>
        <v>#N/A</v>
      </c>
      <c r="I231" s="64" t="e">
        <f aca="false">VLOOKUP($A:$A,'[1]Summary Contract Line Comm'!A$1:B$1048576,2,0)</f>
        <v>#N/A</v>
      </c>
      <c r="J231" s="65" t="e">
        <f aca="false">VLOOKUP($A:$A,'[1]Summary Contract Line Comm'!A$1:C$1048576,3,0)</f>
        <v>#N/A</v>
      </c>
      <c r="K231" s="64" t="n">
        <v>0</v>
      </c>
      <c r="L231" s="65" t="n">
        <v>0</v>
      </c>
      <c r="M231" s="150" t="e">
        <f aca="false">+K231+I231</f>
        <v>#N/A</v>
      </c>
      <c r="N231" s="151" t="e">
        <f aca="false">+L231+J231</f>
        <v>#N/A</v>
      </c>
      <c r="O231" s="64" t="e">
        <f aca="false">VLOOKUP($A:$A,[4]Summary!A$1:B$1048576,2,0)</f>
        <v>#N/A</v>
      </c>
      <c r="P231" s="66" t="e">
        <f aca="false">O231*17.5</f>
        <v>#N/A</v>
      </c>
      <c r="Q231" s="152" t="e">
        <f aca="false">O231/M231</f>
        <v>#N/A</v>
      </c>
      <c r="R231" s="64" t="e">
        <f aca="false">VLOOKUP($A:$A,'[3]Summary Migrations February'!A$1:B$1048576,2,0)</f>
        <v>#N/A</v>
      </c>
      <c r="S231" s="65" t="e">
        <f aca="false">VLOOKUP($A:$A,'[3]Summary Migrations February'!A$1:C$1048576,3,0)</f>
        <v>#N/A</v>
      </c>
      <c r="T231" s="65" t="e">
        <f aca="false">S231*0.2</f>
        <v>#N/A</v>
      </c>
      <c r="U231" s="64"/>
      <c r="V231" s="65" t="e">
        <f aca="false">VLOOKUP($A:$A,[5]Summary!D$1:J$1048576,7,0)</f>
        <v>#N/A</v>
      </c>
      <c r="W231" s="65" t="e">
        <f aca="false">+C231+G231+N231+P231+T231+V231</f>
        <v>#N/A</v>
      </c>
      <c r="X231" s="151" t="e">
        <f aca="false">-W231*0.25</f>
        <v>#N/A</v>
      </c>
      <c r="Y231" s="65" t="e">
        <f aca="false">+X231+W231</f>
        <v>#N/A</v>
      </c>
      <c r="Z231" s="151"/>
      <c r="AA231" s="151" t="e">
        <f aca="false">+Z231+Y231</f>
        <v>#N/A</v>
      </c>
      <c r="AB231" s="153"/>
      <c r="AC231" s="65"/>
      <c r="AD231" s="65"/>
      <c r="AE231" s="154" t="e">
        <f aca="false">VLOOKUP($A:$A,'[2]SUMMARY BCEA LEAVE FEB'!B$1:C$1048576,2,0)</f>
        <v>#N/A</v>
      </c>
      <c r="AF231" s="156" t="s">
        <v>184</v>
      </c>
      <c r="AG231" s="156"/>
    </row>
    <row r="232" customFormat="false" ht="13.8" hidden="false" customHeight="false" outlineLevel="0" collapsed="false">
      <c r="A232" s="24" t="s">
        <v>35</v>
      </c>
      <c r="B232" s="64" t="e">
        <f aca="false">VLOOKUP($A:$A,'[1]Summary Accessory Sales'!$A$1:$B$1048576,2,0)</f>
        <v>#N/A</v>
      </c>
      <c r="C232" s="65" t="e">
        <f aca="false">VLOOKUP($A:$A,'[1]Summary Accessory Sales'!A$1:C$1048576,3,0)</f>
        <v>#N/A</v>
      </c>
      <c r="D232" s="148" t="e">
        <f aca="false">B232/M232</f>
        <v>#N/A</v>
      </c>
      <c r="E232" s="148" t="e">
        <f aca="false">B232/M232</f>
        <v>#N/A</v>
      </c>
      <c r="F232" s="64" t="e">
        <f aca="false">VLOOKUP($A:$A,'[1]Summary Other sales'!A$1:B$1048576,2,0)</f>
        <v>#N/A</v>
      </c>
      <c r="G232" s="65" t="e">
        <f aca="false">VLOOKUP($A:$A,'[1]Summary Other sales'!A$1:C$1048576,3,0)</f>
        <v>#N/A</v>
      </c>
      <c r="H232" s="149" t="e">
        <f aca="false">20/26*(26-AE232)</f>
        <v>#N/A</v>
      </c>
      <c r="I232" s="64" t="e">
        <f aca="false">VLOOKUP($A:$A,'[1]Summary Contract Line Comm'!A$1:B$1048576,2,0)</f>
        <v>#N/A</v>
      </c>
      <c r="J232" s="65" t="e">
        <f aca="false">VLOOKUP($A:$A,'[1]Summary Contract Line Comm'!A$1:C$1048576,3,0)</f>
        <v>#N/A</v>
      </c>
      <c r="K232" s="64" t="n">
        <v>0</v>
      </c>
      <c r="L232" s="65" t="n">
        <v>0</v>
      </c>
      <c r="M232" s="150" t="e">
        <f aca="false">+K232+I232</f>
        <v>#N/A</v>
      </c>
      <c r="N232" s="151" t="e">
        <f aca="false">+L232+J232</f>
        <v>#N/A</v>
      </c>
      <c r="O232" s="64" t="e">
        <f aca="false">VLOOKUP($A:$A,[4]Summary!A$1:B$1048576,2,0)</f>
        <v>#N/A</v>
      </c>
      <c r="P232" s="66" t="e">
        <f aca="false">O232*17.5</f>
        <v>#N/A</v>
      </c>
      <c r="Q232" s="152" t="e">
        <f aca="false">O232/M232</f>
        <v>#N/A</v>
      </c>
      <c r="R232" s="64" t="e">
        <f aca="false">VLOOKUP($A:$A,'[3]Summary Migrations February'!A$1:B$1048576,2,0)</f>
        <v>#N/A</v>
      </c>
      <c r="S232" s="65" t="e">
        <f aca="false">VLOOKUP($A:$A,'[3]Summary Migrations February'!A$1:C$1048576,3,0)</f>
        <v>#N/A</v>
      </c>
      <c r="T232" s="65" t="e">
        <f aca="false">S232*0.2</f>
        <v>#N/A</v>
      </c>
      <c r="U232" s="64"/>
      <c r="V232" s="65" t="e">
        <f aca="false">VLOOKUP($A:$A,[5]Summary!D$1:J$1048576,7,0)</f>
        <v>#N/A</v>
      </c>
      <c r="W232" s="65" t="e">
        <f aca="false">+C232+G232+N232+P232+T232+V232</f>
        <v>#N/A</v>
      </c>
      <c r="X232" s="151"/>
      <c r="Y232" s="65" t="e">
        <f aca="false">+X232+W232</f>
        <v>#N/A</v>
      </c>
      <c r="Z232" s="151"/>
      <c r="AA232" s="151" t="e">
        <f aca="false">+Z232+Y232</f>
        <v>#N/A</v>
      </c>
      <c r="AB232" s="153"/>
      <c r="AC232" s="65"/>
      <c r="AD232" s="65"/>
      <c r="AE232" s="154" t="e">
        <f aca="false">VLOOKUP($A:$A,'[2]SUMMARY BCEA LEAVE FEB'!B$1:C$1048576,2,0)</f>
        <v>#N/A</v>
      </c>
      <c r="AF232" s="155" t="s">
        <v>113</v>
      </c>
      <c r="AG232" s="156"/>
    </row>
    <row r="233" customFormat="false" ht="13.8" hidden="false" customHeight="false" outlineLevel="0" collapsed="false">
      <c r="A233" s="24" t="s">
        <v>35</v>
      </c>
      <c r="B233" s="64" t="e">
        <f aca="false">VLOOKUP($A:$A,'[1]Summary Accessory Sales'!$A$1:$B$1048576,2,0)</f>
        <v>#N/A</v>
      </c>
      <c r="C233" s="65" t="e">
        <f aca="false">VLOOKUP($A:$A,'[1]Summary Accessory Sales'!A$1:C$1048576,3,0)</f>
        <v>#N/A</v>
      </c>
      <c r="D233" s="148" t="e">
        <f aca="false">B233/M233</f>
        <v>#N/A</v>
      </c>
      <c r="E233" s="148" t="e">
        <f aca="false">B233/M233</f>
        <v>#N/A</v>
      </c>
      <c r="F233" s="64" t="e">
        <f aca="false">VLOOKUP($A:$A,'[1]Summary Other sales'!A$1:B$1048576,2,0)</f>
        <v>#N/A</v>
      </c>
      <c r="G233" s="65" t="e">
        <f aca="false">VLOOKUP($A:$A,'[1]Summary Other sales'!A$1:C$1048576,3,0)</f>
        <v>#N/A</v>
      </c>
      <c r="H233" s="149" t="e">
        <f aca="false">20/26*(26-AE233)</f>
        <v>#N/A</v>
      </c>
      <c r="I233" s="64" t="e">
        <f aca="false">VLOOKUP($A:$A,'[1]Summary Contract Line Comm'!A$1:B$1048576,2,0)</f>
        <v>#N/A</v>
      </c>
      <c r="J233" s="65" t="e">
        <f aca="false">VLOOKUP($A:$A,'[1]Summary Contract Line Comm'!A$1:C$1048576,3,0)</f>
        <v>#N/A</v>
      </c>
      <c r="K233" s="64" t="n">
        <v>0</v>
      </c>
      <c r="L233" s="65" t="n">
        <v>0</v>
      </c>
      <c r="M233" s="150" t="e">
        <f aca="false">+K233+I233</f>
        <v>#N/A</v>
      </c>
      <c r="N233" s="151" t="e">
        <f aca="false">+L233+J233</f>
        <v>#N/A</v>
      </c>
      <c r="O233" s="64" t="e">
        <f aca="false">VLOOKUP($A:$A,[4]Summary!A$1:B$1048576,2,0)</f>
        <v>#N/A</v>
      </c>
      <c r="P233" s="66" t="e">
        <f aca="false">O233*17.5</f>
        <v>#N/A</v>
      </c>
      <c r="Q233" s="152" t="e">
        <f aca="false">O233/M233</f>
        <v>#N/A</v>
      </c>
      <c r="R233" s="64" t="e">
        <f aca="false">VLOOKUP($A:$A,'[3]Summary Migrations February'!A$1:B$1048576,2,0)</f>
        <v>#N/A</v>
      </c>
      <c r="S233" s="65" t="e">
        <f aca="false">VLOOKUP($A:$A,'[3]Summary Migrations February'!A$1:C$1048576,3,0)</f>
        <v>#N/A</v>
      </c>
      <c r="T233" s="65" t="e">
        <f aca="false">S233*0.2</f>
        <v>#N/A</v>
      </c>
      <c r="U233" s="64"/>
      <c r="V233" s="65" t="e">
        <f aca="false">VLOOKUP($A:$A,[5]Summary!D$1:J$1048576,7,0)</f>
        <v>#N/A</v>
      </c>
      <c r="W233" s="65" t="e">
        <f aca="false">+C233+G233+N233+P233+T233+V233</f>
        <v>#N/A</v>
      </c>
      <c r="X233" s="151"/>
      <c r="Y233" s="65" t="e">
        <f aca="false">+X233+W233</f>
        <v>#N/A</v>
      </c>
      <c r="Z233" s="151"/>
      <c r="AA233" s="151" t="e">
        <f aca="false">+Z233+Y233</f>
        <v>#N/A</v>
      </c>
      <c r="AB233" s="153"/>
      <c r="AC233" s="65"/>
      <c r="AD233" s="65"/>
      <c r="AE233" s="154" t="e">
        <f aca="false">VLOOKUP($A:$A,'[2]SUMMARY BCEA LEAVE FEB'!B$1:C$1048576,2,0)</f>
        <v>#N/A</v>
      </c>
      <c r="AF233" s="156" t="s">
        <v>136</v>
      </c>
      <c r="AG233" s="155"/>
    </row>
    <row r="234" customFormat="false" ht="13.8" hidden="false" customHeight="false" outlineLevel="0" collapsed="false">
      <c r="A234" s="24" t="s">
        <v>35</v>
      </c>
      <c r="B234" s="64" t="e">
        <f aca="false">VLOOKUP($A:$A,'[1]Summary Accessory Sales'!$A$1:$B$1048576,2,0)</f>
        <v>#N/A</v>
      </c>
      <c r="C234" s="65" t="e">
        <f aca="false">VLOOKUP($A:$A,'[1]Summary Accessory Sales'!A$1:C$1048576,3,0)</f>
        <v>#N/A</v>
      </c>
      <c r="D234" s="148" t="e">
        <f aca="false">B234/M234</f>
        <v>#N/A</v>
      </c>
      <c r="E234" s="148" t="e">
        <f aca="false">B234/M234</f>
        <v>#N/A</v>
      </c>
      <c r="F234" s="64" t="e">
        <f aca="false">VLOOKUP($A:$A,'[1]Summary Other sales'!A$1:B$1048576,2,0)</f>
        <v>#N/A</v>
      </c>
      <c r="G234" s="65" t="e">
        <f aca="false">VLOOKUP($A:$A,'[1]Summary Other sales'!A$1:C$1048576,3,0)</f>
        <v>#N/A</v>
      </c>
      <c r="H234" s="149" t="e">
        <f aca="false">20/26*(26-AE234)</f>
        <v>#N/A</v>
      </c>
      <c r="I234" s="64" t="e">
        <f aca="false">VLOOKUP($A:$A,'[1]Summary Contract Line Comm'!A$1:B$1048576,2,0)</f>
        <v>#N/A</v>
      </c>
      <c r="J234" s="65" t="e">
        <f aca="false">VLOOKUP($A:$A,'[1]Summary Contract Line Comm'!A$1:C$1048576,3,0)</f>
        <v>#N/A</v>
      </c>
      <c r="K234" s="64" t="n">
        <v>0</v>
      </c>
      <c r="L234" s="65" t="n">
        <v>0</v>
      </c>
      <c r="M234" s="150" t="e">
        <f aca="false">+K234+I234</f>
        <v>#N/A</v>
      </c>
      <c r="N234" s="151" t="e">
        <f aca="false">+L234+J234</f>
        <v>#N/A</v>
      </c>
      <c r="O234" s="64" t="e">
        <f aca="false">VLOOKUP($A:$A,[4]Summary!A$1:B$1048576,2,0)</f>
        <v>#N/A</v>
      </c>
      <c r="P234" s="66" t="e">
        <f aca="false">O234*17.5</f>
        <v>#N/A</v>
      </c>
      <c r="Q234" s="152" t="e">
        <f aca="false">O234/M234</f>
        <v>#N/A</v>
      </c>
      <c r="R234" s="64" t="e">
        <f aca="false">VLOOKUP($A:$A,'[3]Summary Migrations February'!A$1:B$1048576,2,0)</f>
        <v>#N/A</v>
      </c>
      <c r="S234" s="65" t="e">
        <f aca="false">VLOOKUP($A:$A,'[3]Summary Migrations February'!A$1:C$1048576,3,0)</f>
        <v>#N/A</v>
      </c>
      <c r="T234" s="65" t="e">
        <f aca="false">S234*0.2</f>
        <v>#N/A</v>
      </c>
      <c r="U234" s="64"/>
      <c r="V234" s="65" t="n">
        <v>0</v>
      </c>
      <c r="W234" s="65" t="e">
        <f aca="false">+C234+G234+N234+P234+T234+V234</f>
        <v>#N/A</v>
      </c>
      <c r="X234" s="151" t="e">
        <f aca="false">-W234*0.25</f>
        <v>#N/A</v>
      </c>
      <c r="Y234" s="65" t="e">
        <f aca="false">+X234+W234</f>
        <v>#N/A</v>
      </c>
      <c r="Z234" s="151"/>
      <c r="AA234" s="151" t="e">
        <f aca="false">+Z234+Y234</f>
        <v>#N/A</v>
      </c>
      <c r="AB234" s="153"/>
      <c r="AC234" s="65"/>
      <c r="AD234" s="65"/>
      <c r="AE234" s="154" t="e">
        <f aca="false">VLOOKUP($A:$A,'[2]SUMMARY BCEA LEAVE FEB'!B$1:C$1048576,2,0)</f>
        <v>#N/A</v>
      </c>
      <c r="AF234" s="155" t="s">
        <v>54</v>
      </c>
      <c r="AG234" s="156"/>
    </row>
    <row r="235" customFormat="false" ht="13.8" hidden="false" customHeight="false" outlineLevel="0" collapsed="false">
      <c r="A235" s="24" t="s">
        <v>35</v>
      </c>
      <c r="B235" s="64" t="e">
        <f aca="false">VLOOKUP($A:$A,'[1]Summary Accessory Sales'!$A$1:$B$1048576,2,0)</f>
        <v>#N/A</v>
      </c>
      <c r="C235" s="65" t="e">
        <f aca="false">VLOOKUP($A:$A,'[1]Summary Accessory Sales'!A$1:C$1048576,3,0)</f>
        <v>#N/A</v>
      </c>
      <c r="D235" s="148" t="e">
        <f aca="false">B235/M235</f>
        <v>#N/A</v>
      </c>
      <c r="E235" s="148" t="e">
        <f aca="false">B235/M235</f>
        <v>#N/A</v>
      </c>
      <c r="F235" s="64" t="e">
        <f aca="false">VLOOKUP($A:$A,'[1]Summary Other sales'!A$1:B$1048576,2,0)</f>
        <v>#N/A</v>
      </c>
      <c r="G235" s="65" t="e">
        <f aca="false">VLOOKUP($A:$A,'[1]Summary Other sales'!A$1:C$1048576,3,0)</f>
        <v>#N/A</v>
      </c>
      <c r="H235" s="149" t="n">
        <f aca="false">20/26*(26-AE235)</f>
        <v>20</v>
      </c>
      <c r="I235" s="64" t="e">
        <f aca="false">VLOOKUP($A:$A,'[1]Summary Contract Line Comm'!A$1:B$1048576,2,0)</f>
        <v>#N/A</v>
      </c>
      <c r="J235" s="65" t="e">
        <f aca="false">VLOOKUP($A:$A,'[1]Summary Contract Line Comm'!A$1:C$1048576,3,0)</f>
        <v>#N/A</v>
      </c>
      <c r="K235" s="64" t="n">
        <v>0</v>
      </c>
      <c r="L235" s="65" t="n">
        <v>0</v>
      </c>
      <c r="M235" s="150" t="e">
        <f aca="false">+K235+I235</f>
        <v>#N/A</v>
      </c>
      <c r="N235" s="151" t="e">
        <f aca="false">+L235+J235</f>
        <v>#N/A</v>
      </c>
      <c r="O235" s="64" t="e">
        <f aca="false">VLOOKUP($A:$A,[4]Summary!A$1:B$1048576,2,0)</f>
        <v>#N/A</v>
      </c>
      <c r="P235" s="66" t="e">
        <f aca="false">O235*17.5</f>
        <v>#N/A</v>
      </c>
      <c r="Q235" s="152" t="e">
        <f aca="false">O235/M235</f>
        <v>#N/A</v>
      </c>
      <c r="R235" s="64" t="e">
        <f aca="false">VLOOKUP($A:$A,'[3]Summary Migrations February'!A$1:B$1048576,2,0)</f>
        <v>#N/A</v>
      </c>
      <c r="S235" s="65" t="e">
        <f aca="false">VLOOKUP($A:$A,'[3]Summary Migrations February'!A$1:C$1048576,3,0)</f>
        <v>#N/A</v>
      </c>
      <c r="T235" s="65" t="e">
        <f aca="false">S235*0.2</f>
        <v>#N/A</v>
      </c>
      <c r="U235" s="64"/>
      <c r="V235" s="65" t="e">
        <f aca="false">VLOOKUP($A:$A,[5]Summary!D$1:J$1048576,7,0)</f>
        <v>#N/A</v>
      </c>
      <c r="W235" s="65" t="e">
        <f aca="false">+C235+G235+N235+P235+T235+V235</f>
        <v>#N/A</v>
      </c>
      <c r="X235" s="151" t="e">
        <f aca="false">-W235*0.25</f>
        <v>#N/A</v>
      </c>
      <c r="Y235" s="65" t="e">
        <f aca="false">+X235+W235</f>
        <v>#N/A</v>
      </c>
      <c r="Z235" s="151"/>
      <c r="AA235" s="151" t="e">
        <f aca="false">+Z235+Y235</f>
        <v>#N/A</v>
      </c>
      <c r="AB235" s="153"/>
      <c r="AC235" s="65"/>
      <c r="AD235" s="65"/>
      <c r="AE235" s="154" t="n">
        <v>0</v>
      </c>
      <c r="AF235" s="179" t="s">
        <v>202</v>
      </c>
      <c r="AG235" s="156"/>
    </row>
    <row r="236" customFormat="false" ht="13.8" hidden="false" customHeight="false" outlineLevel="0" collapsed="false">
      <c r="A236" s="24" t="s">
        <v>35</v>
      </c>
      <c r="B236" s="64" t="e">
        <f aca="false">VLOOKUP($A:$A,'[1]Summary Accessory Sales'!$A$1:$B$1048576,2,0)</f>
        <v>#N/A</v>
      </c>
      <c r="C236" s="65" t="e">
        <f aca="false">VLOOKUP($A:$A,'[1]Summary Accessory Sales'!A$1:C$1048576,3,0)</f>
        <v>#N/A</v>
      </c>
      <c r="D236" s="148" t="e">
        <f aca="false">B236/M236</f>
        <v>#N/A</v>
      </c>
      <c r="E236" s="148" t="e">
        <f aca="false">B236/M236</f>
        <v>#N/A</v>
      </c>
      <c r="F236" s="64" t="e">
        <f aca="false">VLOOKUP($A:$A,'[1]Summary Other sales'!A$1:B$1048576,2,0)</f>
        <v>#N/A</v>
      </c>
      <c r="G236" s="65" t="e">
        <f aca="false">VLOOKUP($A:$A,'[1]Summary Other sales'!A$1:C$1048576,3,0)</f>
        <v>#N/A</v>
      </c>
      <c r="H236" s="149" t="n">
        <f aca="false">20/26*(26-AE236)</f>
        <v>20</v>
      </c>
      <c r="I236" s="64" t="e">
        <f aca="false">VLOOKUP($A:$A,'[1]Summary Contract Line Comm'!A$1:B$1048576,2,0)</f>
        <v>#N/A</v>
      </c>
      <c r="J236" s="65" t="e">
        <f aca="false">VLOOKUP($A:$A,'[1]Summary Contract Line Comm'!A$1:C$1048576,3,0)</f>
        <v>#N/A</v>
      </c>
      <c r="K236" s="64" t="n">
        <v>0</v>
      </c>
      <c r="L236" s="65" t="n">
        <v>0</v>
      </c>
      <c r="M236" s="150" t="e">
        <f aca="false">+K236+I236</f>
        <v>#N/A</v>
      </c>
      <c r="N236" s="151" t="e">
        <f aca="false">+L236+J236</f>
        <v>#N/A</v>
      </c>
      <c r="O236" s="64" t="e">
        <f aca="false">VLOOKUP($A:$A,[4]Summary!A$1:B$1048576,2,0)</f>
        <v>#N/A</v>
      </c>
      <c r="P236" s="66" t="e">
        <f aca="false">O236*17.5</f>
        <v>#N/A</v>
      </c>
      <c r="Q236" s="152" t="e">
        <f aca="false">O236/M236</f>
        <v>#N/A</v>
      </c>
      <c r="R236" s="64" t="e">
        <f aca="false">VLOOKUP($A:$A,'[3]Summary Migrations February'!A$1:B$1048576,2,0)</f>
        <v>#N/A</v>
      </c>
      <c r="S236" s="65" t="e">
        <f aca="false">VLOOKUP($A:$A,'[3]Summary Migrations February'!A$1:C$1048576,3,0)</f>
        <v>#N/A</v>
      </c>
      <c r="T236" s="65" t="e">
        <f aca="false">S236*0.2</f>
        <v>#N/A</v>
      </c>
      <c r="U236" s="64"/>
      <c r="V236" s="65" t="e">
        <f aca="false">VLOOKUP($A:$A,[5]Summary!D$1:J$1048576,7,0)</f>
        <v>#N/A</v>
      </c>
      <c r="W236" s="65" t="e">
        <f aca="false">+C236+G236+N236+P236+T236+V236</f>
        <v>#N/A</v>
      </c>
      <c r="X236" s="151" t="e">
        <f aca="false">-W236*0.25</f>
        <v>#N/A</v>
      </c>
      <c r="Y236" s="65" t="e">
        <f aca="false">+X236+W236</f>
        <v>#N/A</v>
      </c>
      <c r="Z236" s="151"/>
      <c r="AA236" s="151" t="e">
        <f aca="false">+Z236+Y236</f>
        <v>#N/A</v>
      </c>
      <c r="AB236" s="153"/>
      <c r="AC236" s="65"/>
      <c r="AD236" s="65"/>
      <c r="AE236" s="154" t="n">
        <v>0</v>
      </c>
      <c r="AF236" s="156" t="s">
        <v>190</v>
      </c>
      <c r="AG236" s="155"/>
    </row>
    <row r="237" customFormat="false" ht="13.8" hidden="false" customHeight="false" outlineLevel="0" collapsed="false">
      <c r="A237" s="24" t="s">
        <v>35</v>
      </c>
      <c r="B237" s="64" t="e">
        <f aca="false">VLOOKUP($A:$A,'[1]Summary Accessory Sales'!$A$1:$B$1048576,2,0)</f>
        <v>#N/A</v>
      </c>
      <c r="C237" s="65" t="e">
        <f aca="false">VLOOKUP($A:$A,'[1]Summary Accessory Sales'!A$1:C$1048576,3,0)</f>
        <v>#N/A</v>
      </c>
      <c r="D237" s="148" t="e">
        <f aca="false">B237/M237</f>
        <v>#N/A</v>
      </c>
      <c r="E237" s="148" t="e">
        <f aca="false">B237/M237</f>
        <v>#N/A</v>
      </c>
      <c r="F237" s="64" t="e">
        <f aca="false">VLOOKUP($A:$A,'[1]Summary Other sales'!A$1:B$1048576,2,0)</f>
        <v>#N/A</v>
      </c>
      <c r="G237" s="65" t="e">
        <f aca="false">VLOOKUP($A:$A,'[1]Summary Other sales'!A$1:C$1048576,3,0)</f>
        <v>#N/A</v>
      </c>
      <c r="H237" s="149" t="n">
        <f aca="false">20/26*(26-AE237)</f>
        <v>20</v>
      </c>
      <c r="I237" s="64" t="e">
        <f aca="false">VLOOKUP($A:$A,'[1]Summary Contract Line Comm'!A$1:B$1048576,2,0)</f>
        <v>#N/A</v>
      </c>
      <c r="J237" s="65" t="e">
        <f aca="false">VLOOKUP($A:$A,'[1]Summary Contract Line Comm'!A$1:C$1048576,3,0)</f>
        <v>#N/A</v>
      </c>
      <c r="K237" s="64" t="n">
        <v>0</v>
      </c>
      <c r="L237" s="65" t="n">
        <v>0</v>
      </c>
      <c r="M237" s="150" t="e">
        <f aca="false">+K237+I237</f>
        <v>#N/A</v>
      </c>
      <c r="N237" s="151" t="e">
        <f aca="false">+L237+J237</f>
        <v>#N/A</v>
      </c>
      <c r="O237" s="64" t="e">
        <f aca="false">VLOOKUP($A:$A,[4]Summary!A$1:B$1048576,2,0)</f>
        <v>#N/A</v>
      </c>
      <c r="P237" s="66" t="e">
        <f aca="false">O237*17.5</f>
        <v>#N/A</v>
      </c>
      <c r="Q237" s="152" t="e">
        <f aca="false">O237/M237</f>
        <v>#N/A</v>
      </c>
      <c r="R237" s="64" t="e">
        <f aca="false">VLOOKUP($A:$A,'[3]Summary Migrations February'!A$1:B$1048576,2,0)</f>
        <v>#N/A</v>
      </c>
      <c r="S237" s="65" t="e">
        <f aca="false">VLOOKUP($A:$A,'[3]Summary Migrations February'!A$1:C$1048576,3,0)</f>
        <v>#N/A</v>
      </c>
      <c r="T237" s="65" t="e">
        <f aca="false">S237*0.2</f>
        <v>#N/A</v>
      </c>
      <c r="U237" s="64"/>
      <c r="V237" s="65" t="e">
        <f aca="false">VLOOKUP($A:$A,[5]Summary!D$1:J$1048576,7,0)</f>
        <v>#N/A</v>
      </c>
      <c r="W237" s="65" t="e">
        <f aca="false">+C237+G237+N237+P237+T237+V237</f>
        <v>#N/A</v>
      </c>
      <c r="X237" s="151" t="e">
        <f aca="false">-W237*0.25</f>
        <v>#N/A</v>
      </c>
      <c r="Y237" s="65" t="e">
        <f aca="false">+X237+W237</f>
        <v>#N/A</v>
      </c>
      <c r="Z237" s="151" t="e">
        <f aca="false">Y237*0.25</f>
        <v>#N/A</v>
      </c>
      <c r="AA237" s="151" t="e">
        <f aca="false">+Z237+Y237</f>
        <v>#N/A</v>
      </c>
      <c r="AB237" s="153"/>
      <c r="AC237" s="65"/>
      <c r="AD237" s="65"/>
      <c r="AE237" s="154" t="n">
        <v>0</v>
      </c>
      <c r="AF237" s="156" t="s">
        <v>113</v>
      </c>
      <c r="AG237" s="156"/>
    </row>
    <row r="238" customFormat="false" ht="13.8" hidden="false" customHeight="false" outlineLevel="0" collapsed="false">
      <c r="A238" s="24" t="s">
        <v>35</v>
      </c>
      <c r="B238" s="64" t="e">
        <f aca="false">VLOOKUP($A:$A,'[1]Summary Accessory Sales'!$A$1:$B$1048576,2,0)</f>
        <v>#N/A</v>
      </c>
      <c r="C238" s="65" t="e">
        <f aca="false">VLOOKUP($A:$A,'[1]Summary Accessory Sales'!A$1:C$1048576,3,0)</f>
        <v>#N/A</v>
      </c>
      <c r="D238" s="148" t="e">
        <f aca="false">B238/M238</f>
        <v>#N/A</v>
      </c>
      <c r="E238" s="148" t="e">
        <f aca="false">B238/M238</f>
        <v>#N/A</v>
      </c>
      <c r="F238" s="64" t="e">
        <f aca="false">VLOOKUP($A:$A,'[1]Summary Other sales'!A$1:B$1048576,2,0)</f>
        <v>#N/A</v>
      </c>
      <c r="G238" s="65" t="e">
        <f aca="false">VLOOKUP($A:$A,'[1]Summary Other sales'!A$1:C$1048576,3,0)</f>
        <v>#N/A</v>
      </c>
      <c r="H238" s="149" t="n">
        <f aca="false">20/26*(26-AE238)</f>
        <v>20</v>
      </c>
      <c r="I238" s="64" t="e">
        <f aca="false">VLOOKUP($A:$A,'[1]Summary Contract Line Comm'!A$1:B$1048576,2,0)</f>
        <v>#N/A</v>
      </c>
      <c r="J238" s="65" t="e">
        <f aca="false">VLOOKUP($A:$A,'[1]Summary Contract Line Comm'!A$1:C$1048576,3,0)</f>
        <v>#N/A</v>
      </c>
      <c r="K238" s="64" t="n">
        <v>0</v>
      </c>
      <c r="L238" s="65" t="n">
        <v>0</v>
      </c>
      <c r="M238" s="150" t="e">
        <f aca="false">+K238+I238</f>
        <v>#N/A</v>
      </c>
      <c r="N238" s="151" t="e">
        <f aca="false">+L238+J238</f>
        <v>#N/A</v>
      </c>
      <c r="O238" s="64" t="e">
        <f aca="false">VLOOKUP($A:$A,[4]Summary!A$1:B$1048576,2,0)</f>
        <v>#N/A</v>
      </c>
      <c r="P238" s="66" t="e">
        <f aca="false">O238*17.5</f>
        <v>#N/A</v>
      </c>
      <c r="Q238" s="152" t="e">
        <f aca="false">O238/M238</f>
        <v>#N/A</v>
      </c>
      <c r="R238" s="64" t="e">
        <f aca="false">VLOOKUP($A:$A,'[3]Summary Migrations February'!A$1:B$1048576,2,0)</f>
        <v>#N/A</v>
      </c>
      <c r="S238" s="65" t="e">
        <f aca="false">VLOOKUP($A:$A,'[3]Summary Migrations February'!A$1:C$1048576,3,0)</f>
        <v>#N/A</v>
      </c>
      <c r="T238" s="65" t="e">
        <f aca="false">S238*0.2</f>
        <v>#N/A</v>
      </c>
      <c r="U238" s="64"/>
      <c r="V238" s="65" t="n">
        <v>0</v>
      </c>
      <c r="W238" s="65" t="e">
        <f aca="false">+C238+G238+N238+P238+T238+V238</f>
        <v>#N/A</v>
      </c>
      <c r="X238" s="151" t="e">
        <f aca="false">-W238*0.25</f>
        <v>#N/A</v>
      </c>
      <c r="Y238" s="151" t="e">
        <f aca="false">+X238+W238</f>
        <v>#N/A</v>
      </c>
      <c r="Z238" s="151"/>
      <c r="AA238" s="151" t="e">
        <f aca="false">+Z238+Y238</f>
        <v>#N/A</v>
      </c>
      <c r="AB238" s="153"/>
      <c r="AC238" s="65"/>
      <c r="AD238" s="65"/>
      <c r="AE238" s="154" t="n">
        <v>0</v>
      </c>
      <c r="AF238" s="155" t="s">
        <v>203</v>
      </c>
      <c r="AG238" s="156"/>
    </row>
    <row r="239" customFormat="false" ht="13.8" hidden="false" customHeight="false" outlineLevel="0" collapsed="false">
      <c r="A239" s="24" t="s">
        <v>35</v>
      </c>
      <c r="B239" s="64" t="e">
        <f aca="false">VLOOKUP($A:$A,'[1]Summary Accessory Sales'!$A$1:$B$1048576,2,0)</f>
        <v>#N/A</v>
      </c>
      <c r="C239" s="65" t="e">
        <f aca="false">VLOOKUP($A:$A,'[1]Summary Accessory Sales'!A$1:C$1048576,3,0)</f>
        <v>#N/A</v>
      </c>
      <c r="D239" s="148" t="e">
        <f aca="false">B239/M239</f>
        <v>#N/A</v>
      </c>
      <c r="E239" s="148" t="e">
        <f aca="false">B239/M239</f>
        <v>#N/A</v>
      </c>
      <c r="F239" s="64" t="e">
        <f aca="false">VLOOKUP($A:$A,'[1]Summary Other sales'!A$1:B$1048576,2,0)</f>
        <v>#N/A</v>
      </c>
      <c r="G239" s="65" t="e">
        <f aca="false">VLOOKUP($A:$A,'[1]Summary Other sales'!A$1:C$1048576,3,0)</f>
        <v>#N/A</v>
      </c>
      <c r="H239" s="149" t="e">
        <f aca="false">20/26*(26-AE239)</f>
        <v>#N/A</v>
      </c>
      <c r="I239" s="64" t="e">
        <f aca="false">VLOOKUP($A:$A,'[1]Summary Contract Line Comm'!A$1:B$1048576,2,0)</f>
        <v>#N/A</v>
      </c>
      <c r="J239" s="65" t="e">
        <f aca="false">VLOOKUP($A:$A,'[1]Summary Contract Line Comm'!A$1:C$1048576,3,0)</f>
        <v>#N/A</v>
      </c>
      <c r="K239" s="64" t="n">
        <v>0</v>
      </c>
      <c r="L239" s="65" t="n">
        <v>0</v>
      </c>
      <c r="M239" s="150" t="e">
        <f aca="false">+K239+I239</f>
        <v>#N/A</v>
      </c>
      <c r="N239" s="151" t="e">
        <f aca="false">+L239+J239</f>
        <v>#N/A</v>
      </c>
      <c r="O239" s="64" t="n">
        <v>0</v>
      </c>
      <c r="P239" s="66" t="n">
        <f aca="false">O239*17.5</f>
        <v>0</v>
      </c>
      <c r="Q239" s="152" t="e">
        <f aca="false">O239/M239</f>
        <v>#N/A</v>
      </c>
      <c r="R239" s="64" t="e">
        <f aca="false">VLOOKUP($A:$A,'[3]Summary Migrations February'!A$1:B$1048576,2,0)</f>
        <v>#N/A</v>
      </c>
      <c r="S239" s="65" t="e">
        <f aca="false">VLOOKUP($A:$A,'[3]Summary Migrations February'!A$1:C$1048576,3,0)</f>
        <v>#N/A</v>
      </c>
      <c r="T239" s="65" t="e">
        <f aca="false">S239*0.2</f>
        <v>#N/A</v>
      </c>
      <c r="U239" s="64"/>
      <c r="V239" s="65" t="n">
        <v>0</v>
      </c>
      <c r="W239" s="65" t="e">
        <f aca="false">+C239+G239+N239+P239+T239+V239</f>
        <v>#N/A</v>
      </c>
      <c r="X239" s="151" t="e">
        <f aca="false">-W239*0.25</f>
        <v>#N/A</v>
      </c>
      <c r="Y239" s="65" t="e">
        <f aca="false">+X239+W239</f>
        <v>#N/A</v>
      </c>
      <c r="Z239" s="151" t="e">
        <f aca="false">Y239*0.25</f>
        <v>#N/A</v>
      </c>
      <c r="AA239" s="151" t="e">
        <f aca="false">+Z239+Y239</f>
        <v>#N/A</v>
      </c>
      <c r="AB239" s="153"/>
      <c r="AC239" s="65"/>
      <c r="AD239" s="65"/>
      <c r="AE239" s="154" t="e">
        <f aca="false">VLOOKUP($A:$A,'[2]SUMMARY BCEA LEAVE FEB'!B$1:C$1048576,2,0)</f>
        <v>#N/A</v>
      </c>
      <c r="AF239" s="156" t="s">
        <v>204</v>
      </c>
      <c r="AG239" s="155"/>
    </row>
    <row r="240" customFormat="false" ht="13.8" hidden="false" customHeight="false" outlineLevel="0" collapsed="false">
      <c r="A240" s="24" t="s">
        <v>35</v>
      </c>
      <c r="B240" s="64" t="e">
        <f aca="false">VLOOKUP($A:$A,'[1]Summary Accessory Sales'!$A$1:$B$1048576,2,0)</f>
        <v>#N/A</v>
      </c>
      <c r="C240" s="65" t="e">
        <f aca="false">VLOOKUP($A:$A,'[1]Summary Accessory Sales'!A$1:C$1048576,3,0)</f>
        <v>#N/A</v>
      </c>
      <c r="D240" s="148" t="e">
        <f aca="false">B240/M240</f>
        <v>#N/A</v>
      </c>
      <c r="E240" s="148" t="e">
        <f aca="false">B240/M240</f>
        <v>#N/A</v>
      </c>
      <c r="F240" s="64" t="e">
        <f aca="false">VLOOKUP($A:$A,'[1]Summary Other sales'!A$1:B$1048576,2,0)</f>
        <v>#N/A</v>
      </c>
      <c r="G240" s="65" t="e">
        <f aca="false">VLOOKUP($A:$A,'[1]Summary Other sales'!A$1:C$1048576,3,0)</f>
        <v>#N/A</v>
      </c>
      <c r="H240" s="149" t="e">
        <f aca="false">20/26*(26-AE240)</f>
        <v>#N/A</v>
      </c>
      <c r="I240" s="64" t="e">
        <f aca="false">VLOOKUP($A:$A,'[1]Summary Contract Line Comm'!A$1:B$1048576,2,0)</f>
        <v>#N/A</v>
      </c>
      <c r="J240" s="65" t="e">
        <f aca="false">VLOOKUP($A:$A,'[1]Summary Contract Line Comm'!A$1:C$1048576,3,0)</f>
        <v>#N/A</v>
      </c>
      <c r="K240" s="64" t="n">
        <v>0</v>
      </c>
      <c r="L240" s="65" t="n">
        <v>0</v>
      </c>
      <c r="M240" s="150" t="e">
        <f aca="false">+K240+I240</f>
        <v>#N/A</v>
      </c>
      <c r="N240" s="151" t="e">
        <f aca="false">+L240+J240</f>
        <v>#N/A</v>
      </c>
      <c r="O240" s="64" t="e">
        <f aca="false">VLOOKUP($A:$A,[4]Summary!A$1:B$1048576,2,0)</f>
        <v>#N/A</v>
      </c>
      <c r="P240" s="66" t="e">
        <f aca="false">O240*17.5</f>
        <v>#N/A</v>
      </c>
      <c r="Q240" s="152" t="e">
        <f aca="false">O240/M240</f>
        <v>#N/A</v>
      </c>
      <c r="R240" s="64" t="e">
        <f aca="false">VLOOKUP($A:$A,'[3]Summary Migrations February'!A$1:B$1048576,2,0)</f>
        <v>#N/A</v>
      </c>
      <c r="S240" s="65" t="e">
        <f aca="false">VLOOKUP($A:$A,'[3]Summary Migrations February'!A$1:C$1048576,3,0)</f>
        <v>#N/A</v>
      </c>
      <c r="T240" s="65" t="e">
        <f aca="false">S240*0.2</f>
        <v>#N/A</v>
      </c>
      <c r="U240" s="64"/>
      <c r="V240" s="65" t="e">
        <f aca="false">VLOOKUP($A:$A,[5]Summary!D$1:J$1048576,7,0)</f>
        <v>#N/A</v>
      </c>
      <c r="W240" s="65" t="e">
        <f aca="false">+C240+G240+N240+P240+T240+V240</f>
        <v>#N/A</v>
      </c>
      <c r="X240" s="151" t="e">
        <f aca="false">-W240*0.25</f>
        <v>#N/A</v>
      </c>
      <c r="Y240" s="65" t="e">
        <f aca="false">+X240+W240</f>
        <v>#N/A</v>
      </c>
      <c r="Z240" s="151"/>
      <c r="AA240" s="151" t="e">
        <f aca="false">+Z240+Y240</f>
        <v>#N/A</v>
      </c>
      <c r="AB240" s="153"/>
      <c r="AC240" s="65"/>
      <c r="AD240" s="65"/>
      <c r="AE240" s="154" t="e">
        <f aca="false">VLOOKUP($A:$A,'[2]SUMMARY BCEA LEAVE FEB'!B$1:C$1048576,2,0)</f>
        <v>#N/A</v>
      </c>
      <c r="AF240" s="156" t="s">
        <v>205</v>
      </c>
      <c r="AG240" s="156"/>
    </row>
    <row r="241" customFormat="false" ht="13.8" hidden="false" customHeight="false" outlineLevel="0" collapsed="false">
      <c r="A241" s="24" t="s">
        <v>35</v>
      </c>
      <c r="B241" s="64" t="e">
        <f aca="false">VLOOKUP($A:$A,'[1]Summary Accessory Sales'!$A$1:$B$1048576,2,0)</f>
        <v>#N/A</v>
      </c>
      <c r="C241" s="65" t="e">
        <f aca="false">VLOOKUP($A:$A,'[1]Summary Accessory Sales'!A$1:C$1048576,3,0)</f>
        <v>#N/A</v>
      </c>
      <c r="D241" s="148" t="e">
        <f aca="false">B241/M241</f>
        <v>#N/A</v>
      </c>
      <c r="E241" s="148" t="e">
        <f aca="false">B241/M241</f>
        <v>#N/A</v>
      </c>
      <c r="F241" s="64" t="e">
        <f aca="false">VLOOKUP($A:$A,'[1]Summary Other sales'!A$1:B$1048576,2,0)</f>
        <v>#N/A</v>
      </c>
      <c r="G241" s="65" t="e">
        <f aca="false">VLOOKUP($A:$A,'[1]Summary Other sales'!A$1:C$1048576,3,0)</f>
        <v>#N/A</v>
      </c>
      <c r="H241" s="149" t="n">
        <f aca="false">20/26*(26-AE241)</f>
        <v>20</v>
      </c>
      <c r="I241" s="64" t="e">
        <f aca="false">VLOOKUP($A:$A,'[1]Summary Contract Line Comm'!A$1:B$1048576,2,0)</f>
        <v>#N/A</v>
      </c>
      <c r="J241" s="65" t="e">
        <f aca="false">VLOOKUP($A:$A,'[1]Summary Contract Line Comm'!A$1:C$1048576,3,0)</f>
        <v>#N/A</v>
      </c>
      <c r="K241" s="64" t="n">
        <v>0</v>
      </c>
      <c r="L241" s="65" t="n">
        <v>0</v>
      </c>
      <c r="M241" s="150" t="e">
        <f aca="false">+K241+I241</f>
        <v>#N/A</v>
      </c>
      <c r="N241" s="151" t="e">
        <f aca="false">+L241+J241</f>
        <v>#N/A</v>
      </c>
      <c r="O241" s="64" t="e">
        <f aca="false">VLOOKUP($A:$A,[4]Summary!A$1:B$1048576,2,0)</f>
        <v>#N/A</v>
      </c>
      <c r="P241" s="66" t="e">
        <f aca="false">O241*17.5</f>
        <v>#N/A</v>
      </c>
      <c r="Q241" s="152" t="e">
        <f aca="false">O241/M241</f>
        <v>#N/A</v>
      </c>
      <c r="R241" s="64" t="e">
        <f aca="false">VLOOKUP($A:$A,'[3]Summary Migrations February'!A$1:B$1048576,2,0)</f>
        <v>#N/A</v>
      </c>
      <c r="S241" s="65" t="e">
        <f aca="false">VLOOKUP($A:$A,'[3]Summary Migrations February'!A$1:C$1048576,3,0)</f>
        <v>#N/A</v>
      </c>
      <c r="T241" s="65" t="e">
        <f aca="false">S241*0.2</f>
        <v>#N/A</v>
      </c>
      <c r="U241" s="64"/>
      <c r="V241" s="65" t="e">
        <f aca="false">VLOOKUP($A:$A,[5]Summary!D$1:J$1048576,7,0)</f>
        <v>#N/A</v>
      </c>
      <c r="W241" s="65" t="e">
        <f aca="false">+C241+G241+N241+P241+T241+V241</f>
        <v>#N/A</v>
      </c>
      <c r="X241" s="151"/>
      <c r="Y241" s="65" t="e">
        <f aca="false">+X241+W241</f>
        <v>#N/A</v>
      </c>
      <c r="Z241" s="151"/>
      <c r="AA241" s="151" t="e">
        <f aca="false">+Z241+Y241</f>
        <v>#N/A</v>
      </c>
      <c r="AB241" s="153"/>
      <c r="AC241" s="65"/>
      <c r="AD241" s="65"/>
      <c r="AE241" s="154" t="n">
        <v>0</v>
      </c>
      <c r="AF241" s="155" t="s">
        <v>109</v>
      </c>
      <c r="AG241" s="155"/>
    </row>
    <row r="242" customFormat="false" ht="13.8" hidden="false" customHeight="false" outlineLevel="0" collapsed="false">
      <c r="A242" s="24" t="s">
        <v>35</v>
      </c>
      <c r="B242" s="64" t="e">
        <f aca="false">VLOOKUP($A:$A,'[1]Summary Accessory Sales'!$A$1:$B$1048576,2,0)</f>
        <v>#N/A</v>
      </c>
      <c r="C242" s="65" t="e">
        <f aca="false">VLOOKUP($A:$A,'[1]Summary Accessory Sales'!A$1:C$1048576,3,0)</f>
        <v>#N/A</v>
      </c>
      <c r="D242" s="148" t="e">
        <f aca="false">B242/M242</f>
        <v>#N/A</v>
      </c>
      <c r="E242" s="148" t="e">
        <f aca="false">B242/M242</f>
        <v>#N/A</v>
      </c>
      <c r="F242" s="64" t="e">
        <f aca="false">VLOOKUP($A:$A,'[1]Summary Other sales'!A$1:B$1048576,2,0)</f>
        <v>#N/A</v>
      </c>
      <c r="G242" s="65" t="e">
        <f aca="false">VLOOKUP($A:$A,'[1]Summary Other sales'!A$1:C$1048576,3,0)</f>
        <v>#N/A</v>
      </c>
      <c r="H242" s="149" t="n">
        <f aca="false">20/26*(26-AE242)</f>
        <v>20</v>
      </c>
      <c r="I242" s="64" t="e">
        <f aca="false">VLOOKUP($A:$A,'[1]Summary Contract Line Comm'!A$1:B$1048576,2,0)</f>
        <v>#N/A</v>
      </c>
      <c r="J242" s="65" t="e">
        <f aca="false">VLOOKUP($A:$A,'[1]Summary Contract Line Comm'!A$1:C$1048576,3,0)</f>
        <v>#N/A</v>
      </c>
      <c r="K242" s="64" t="n">
        <v>0</v>
      </c>
      <c r="L242" s="65" t="n">
        <v>0</v>
      </c>
      <c r="M242" s="150" t="e">
        <f aca="false">+K242+I242</f>
        <v>#N/A</v>
      </c>
      <c r="N242" s="151" t="e">
        <f aca="false">+L242+J242</f>
        <v>#N/A</v>
      </c>
      <c r="O242" s="64" t="n">
        <v>0</v>
      </c>
      <c r="P242" s="66" t="n">
        <f aca="false">O242*17.5</f>
        <v>0</v>
      </c>
      <c r="Q242" s="152" t="e">
        <f aca="false">O242/M242</f>
        <v>#N/A</v>
      </c>
      <c r="R242" s="64" t="e">
        <f aca="false">VLOOKUP($A:$A,'[3]Summary Migrations February'!A$1:B$1048576,2,0)</f>
        <v>#N/A</v>
      </c>
      <c r="S242" s="65" t="e">
        <f aca="false">VLOOKUP($A:$A,'[3]Summary Migrations February'!A$1:C$1048576,3,0)</f>
        <v>#N/A</v>
      </c>
      <c r="T242" s="65" t="e">
        <f aca="false">S242*0.2</f>
        <v>#N/A</v>
      </c>
      <c r="U242" s="64"/>
      <c r="V242" s="65" t="e">
        <f aca="false">VLOOKUP($A:$A,[5]Summary!D$1:J$1048576,7,0)</f>
        <v>#N/A</v>
      </c>
      <c r="W242" s="65" t="e">
        <f aca="false">+C242+G242+N242+P242+T242+V242</f>
        <v>#N/A</v>
      </c>
      <c r="X242" s="151" t="e">
        <f aca="false">-W242*0.25</f>
        <v>#N/A</v>
      </c>
      <c r="Y242" s="65" t="e">
        <f aca="false">+X242+W242</f>
        <v>#N/A</v>
      </c>
      <c r="Z242" s="151"/>
      <c r="AA242" s="151" t="e">
        <f aca="false">+Z242+Y242</f>
        <v>#N/A</v>
      </c>
      <c r="AB242" s="153"/>
      <c r="AC242" s="65"/>
      <c r="AD242" s="65"/>
      <c r="AE242" s="154" t="n">
        <v>0</v>
      </c>
      <c r="AF242" s="156" t="s">
        <v>206</v>
      </c>
      <c r="AG242" s="155"/>
    </row>
    <row r="243" customFormat="false" ht="13.8" hidden="false" customHeight="false" outlineLevel="0" collapsed="false">
      <c r="A243" s="24" t="s">
        <v>35</v>
      </c>
      <c r="B243" s="64" t="e">
        <f aca="false">VLOOKUP($A:$A,'[1]Summary Accessory Sales'!$A$1:$B$1048576,2,0)</f>
        <v>#N/A</v>
      </c>
      <c r="C243" s="65" t="e">
        <f aca="false">VLOOKUP($A:$A,'[1]Summary Accessory Sales'!A$1:C$1048576,3,0)</f>
        <v>#N/A</v>
      </c>
      <c r="D243" s="148" t="e">
        <f aca="false">B243/M243</f>
        <v>#N/A</v>
      </c>
      <c r="E243" s="148" t="e">
        <f aca="false">B243/M243</f>
        <v>#N/A</v>
      </c>
      <c r="F243" s="64" t="e">
        <f aca="false">VLOOKUP($A:$A,'[1]Summary Other sales'!A$1:B$1048576,2,0)</f>
        <v>#N/A</v>
      </c>
      <c r="G243" s="65" t="e">
        <f aca="false">VLOOKUP($A:$A,'[1]Summary Other sales'!A$1:C$1048576,3,0)</f>
        <v>#N/A</v>
      </c>
      <c r="H243" s="149" t="n">
        <f aca="false">20/26*(26-AE243)</f>
        <v>20</v>
      </c>
      <c r="I243" s="64" t="e">
        <f aca="false">VLOOKUP($A:$A,'[1]Summary Contract Line Comm'!A$1:B$1048576,2,0)</f>
        <v>#N/A</v>
      </c>
      <c r="J243" s="65" t="e">
        <f aca="false">VLOOKUP($A:$A,'[1]Summary Contract Line Comm'!A$1:C$1048576,3,0)</f>
        <v>#N/A</v>
      </c>
      <c r="K243" s="64" t="n">
        <v>0</v>
      </c>
      <c r="L243" s="65" t="n">
        <v>0</v>
      </c>
      <c r="M243" s="150" t="e">
        <f aca="false">+K243+I243</f>
        <v>#N/A</v>
      </c>
      <c r="N243" s="151" t="e">
        <f aca="false">+L243+J243</f>
        <v>#N/A</v>
      </c>
      <c r="O243" s="64" t="e">
        <f aca="false">VLOOKUP($A:$A,[4]Summary!A$1:B$1048576,2,0)</f>
        <v>#N/A</v>
      </c>
      <c r="P243" s="66" t="e">
        <f aca="false">O243*17.5</f>
        <v>#N/A</v>
      </c>
      <c r="Q243" s="152" t="e">
        <f aca="false">O243/M243</f>
        <v>#N/A</v>
      </c>
      <c r="R243" s="64" t="e">
        <f aca="false">VLOOKUP($A:$A,'[3]Summary Migrations February'!A$1:B$1048576,2,0)</f>
        <v>#N/A</v>
      </c>
      <c r="S243" s="65" t="e">
        <f aca="false">VLOOKUP($A:$A,'[3]Summary Migrations February'!A$1:C$1048576,3,0)</f>
        <v>#N/A</v>
      </c>
      <c r="T243" s="65" t="e">
        <f aca="false">S243*0.2</f>
        <v>#N/A</v>
      </c>
      <c r="U243" s="64"/>
      <c r="V243" s="65" t="n">
        <v>0</v>
      </c>
      <c r="W243" s="65" t="e">
        <f aca="false">+C243+G243+N243+P243+T243+V243</f>
        <v>#N/A</v>
      </c>
      <c r="X243" s="151"/>
      <c r="Y243" s="65" t="e">
        <f aca="false">+X243+W243</f>
        <v>#N/A</v>
      </c>
      <c r="Z243" s="151"/>
      <c r="AA243" s="151" t="e">
        <f aca="false">+Z243+Y243</f>
        <v>#N/A</v>
      </c>
      <c r="AB243" s="153"/>
      <c r="AC243" s="65"/>
      <c r="AD243" s="65"/>
      <c r="AE243" s="154" t="n">
        <v>0</v>
      </c>
      <c r="AF243" s="155" t="s">
        <v>54</v>
      </c>
      <c r="AG243" s="156"/>
    </row>
    <row r="244" customFormat="false" ht="13.8" hidden="false" customHeight="false" outlineLevel="0" collapsed="false">
      <c r="A244" s="24" t="s">
        <v>35</v>
      </c>
      <c r="B244" s="64" t="n">
        <v>0</v>
      </c>
      <c r="C244" s="65" t="n">
        <v>0</v>
      </c>
      <c r="D244" s="148" t="e">
        <f aca="false">B244/M244</f>
        <v>#DIV/0!</v>
      </c>
      <c r="E244" s="148" t="e">
        <f aca="false">B244/M244</f>
        <v>#DIV/0!</v>
      </c>
      <c r="F244" s="64" t="n">
        <v>0</v>
      </c>
      <c r="G244" s="65" t="n">
        <v>0</v>
      </c>
      <c r="H244" s="149" t="n">
        <f aca="false">20/26*(26-AE244)</f>
        <v>20</v>
      </c>
      <c r="I244" s="64" t="n">
        <v>0</v>
      </c>
      <c r="J244" s="65" t="n">
        <v>0</v>
      </c>
      <c r="K244" s="64" t="n">
        <v>0</v>
      </c>
      <c r="L244" s="65" t="n">
        <v>0</v>
      </c>
      <c r="M244" s="150" t="n">
        <f aca="false">+K244+I244</f>
        <v>0</v>
      </c>
      <c r="N244" s="151" t="n">
        <f aca="false">+L244+J244</f>
        <v>0</v>
      </c>
      <c r="O244" s="64" t="n">
        <v>0</v>
      </c>
      <c r="P244" s="66" t="n">
        <f aca="false">O244*17.5</f>
        <v>0</v>
      </c>
      <c r="Q244" s="152" t="e">
        <f aca="false">O244/M244</f>
        <v>#DIV/0!</v>
      </c>
      <c r="R244" s="64" t="n">
        <v>0</v>
      </c>
      <c r="S244" s="65" t="n">
        <v>0</v>
      </c>
      <c r="T244" s="65" t="n">
        <f aca="false">S244*0.2</f>
        <v>0</v>
      </c>
      <c r="U244" s="64"/>
      <c r="V244" s="65" t="n">
        <v>0</v>
      </c>
      <c r="W244" s="65" t="n">
        <f aca="false">+C244+G244+N244+P244+T244+V244</f>
        <v>0</v>
      </c>
      <c r="X244" s="151"/>
      <c r="Y244" s="65" t="n">
        <f aca="false">+X244+W244</f>
        <v>0</v>
      </c>
      <c r="Z244" s="151"/>
      <c r="AA244" s="151" t="n">
        <f aca="false">+Z244+Y244</f>
        <v>0</v>
      </c>
      <c r="AB244" s="153"/>
      <c r="AC244" s="65"/>
      <c r="AD244" s="65"/>
      <c r="AE244" s="154" t="n">
        <v>0</v>
      </c>
      <c r="AF244" s="155" t="s">
        <v>207</v>
      </c>
      <c r="AG244" s="156"/>
    </row>
    <row r="245" customFormat="false" ht="13.8" hidden="false" customHeight="false" outlineLevel="0" collapsed="false">
      <c r="A245" s="24" t="s">
        <v>35</v>
      </c>
      <c r="B245" s="64" t="e">
        <f aca="false">VLOOKUP($A:$A,'[1]Summary Accessory Sales'!$A$1:$B$1048576,2,0)</f>
        <v>#N/A</v>
      </c>
      <c r="C245" s="65" t="e">
        <f aca="false">VLOOKUP($A:$A,'[1]Summary Accessory Sales'!A$1:C$1048576,3,0)</f>
        <v>#N/A</v>
      </c>
      <c r="D245" s="148" t="e">
        <f aca="false">B245/M245</f>
        <v>#N/A</v>
      </c>
      <c r="E245" s="148" t="e">
        <f aca="false">B245/M245</f>
        <v>#N/A</v>
      </c>
      <c r="F245" s="64" t="e">
        <f aca="false">VLOOKUP($A:$A,'[1]Summary Other sales'!A$1:B$1048576,2,0)</f>
        <v>#N/A</v>
      </c>
      <c r="G245" s="65" t="e">
        <f aca="false">VLOOKUP($A:$A,'[1]Summary Other sales'!A$1:C$1048576,3,0)</f>
        <v>#N/A</v>
      </c>
      <c r="H245" s="149" t="n">
        <f aca="false">20/26*(26-AE245)</f>
        <v>20</v>
      </c>
      <c r="I245" s="64" t="e">
        <f aca="false">VLOOKUP($A:$A,'[1]Summary Contract Line Comm'!A$1:B$1048576,2,0)</f>
        <v>#N/A</v>
      </c>
      <c r="J245" s="65" t="e">
        <f aca="false">VLOOKUP($A:$A,'[1]Summary Contract Line Comm'!A$1:C$1048576,3,0)</f>
        <v>#N/A</v>
      </c>
      <c r="K245" s="64" t="n">
        <v>0</v>
      </c>
      <c r="L245" s="65" t="n">
        <v>0</v>
      </c>
      <c r="M245" s="150" t="e">
        <f aca="false">+K245+I245</f>
        <v>#N/A</v>
      </c>
      <c r="N245" s="151" t="e">
        <f aca="false">+L245+J245</f>
        <v>#N/A</v>
      </c>
      <c r="O245" s="64" t="e">
        <f aca="false">VLOOKUP($A:$A,[4]Summary!A$1:B$1048576,2,0)</f>
        <v>#N/A</v>
      </c>
      <c r="P245" s="66" t="e">
        <f aca="false">O245*17.5</f>
        <v>#N/A</v>
      </c>
      <c r="Q245" s="152" t="e">
        <f aca="false">O245/M245</f>
        <v>#N/A</v>
      </c>
      <c r="R245" s="64" t="e">
        <f aca="false">VLOOKUP($A:$A,'[3]Summary Migrations February'!A$1:B$1048576,2,0)</f>
        <v>#N/A</v>
      </c>
      <c r="S245" s="65" t="e">
        <f aca="false">VLOOKUP($A:$A,'[3]Summary Migrations February'!A$1:C$1048576,3,0)</f>
        <v>#N/A</v>
      </c>
      <c r="T245" s="65" t="e">
        <f aca="false">S245*0.2</f>
        <v>#N/A</v>
      </c>
      <c r="U245" s="64"/>
      <c r="V245" s="65" t="n">
        <v>0</v>
      </c>
      <c r="W245" s="65" t="e">
        <f aca="false">+C245+G245+N245+P245+T245+V245</f>
        <v>#N/A</v>
      </c>
      <c r="X245" s="151" t="e">
        <f aca="false">-W245*0.25</f>
        <v>#N/A</v>
      </c>
      <c r="Y245" s="65" t="e">
        <f aca="false">+X245+W245</f>
        <v>#N/A</v>
      </c>
      <c r="Z245" s="151"/>
      <c r="AA245" s="151" t="e">
        <f aca="false">+Z245+Y245</f>
        <v>#N/A</v>
      </c>
      <c r="AB245" s="153"/>
      <c r="AC245" s="65"/>
      <c r="AD245" s="65"/>
      <c r="AE245" s="154" t="n">
        <v>0</v>
      </c>
      <c r="AF245" s="155" t="s">
        <v>122</v>
      </c>
      <c r="AG245" s="156"/>
    </row>
    <row r="246" customFormat="false" ht="13.8" hidden="false" customHeight="false" outlineLevel="0" collapsed="false">
      <c r="A246" s="24" t="s">
        <v>35</v>
      </c>
      <c r="B246" s="64" t="e">
        <f aca="false">VLOOKUP($A:$A,'[1]Summary Accessory Sales'!$A$1:$B$1048576,2,0)</f>
        <v>#N/A</v>
      </c>
      <c r="C246" s="65" t="e">
        <f aca="false">VLOOKUP($A:$A,'[1]Summary Accessory Sales'!A$1:C$1048576,3,0)</f>
        <v>#N/A</v>
      </c>
      <c r="D246" s="148" t="e">
        <f aca="false">B246/M246</f>
        <v>#N/A</v>
      </c>
      <c r="E246" s="148" t="e">
        <f aca="false">B246/M246</f>
        <v>#N/A</v>
      </c>
      <c r="F246" s="64" t="e">
        <f aca="false">VLOOKUP($A:$A,'[1]Summary Other sales'!A$1:B$1048576,2,0)</f>
        <v>#N/A</v>
      </c>
      <c r="G246" s="65" t="e">
        <f aca="false">VLOOKUP($A:$A,'[1]Summary Other sales'!A$1:C$1048576,3,0)</f>
        <v>#N/A</v>
      </c>
      <c r="H246" s="149" t="n">
        <f aca="false">20/26*(26-AE246)</f>
        <v>20</v>
      </c>
      <c r="I246" s="64" t="e">
        <f aca="false">VLOOKUP($A:$A,'[1]Summary Contract Line Comm'!A$1:B$1048576,2,0)</f>
        <v>#N/A</v>
      </c>
      <c r="J246" s="65" t="e">
        <f aca="false">VLOOKUP($A:$A,'[1]Summary Contract Line Comm'!A$1:C$1048576,3,0)</f>
        <v>#N/A</v>
      </c>
      <c r="K246" s="64" t="n">
        <v>0</v>
      </c>
      <c r="L246" s="65" t="n">
        <v>0</v>
      </c>
      <c r="M246" s="150" t="e">
        <f aca="false">+K246+I246</f>
        <v>#N/A</v>
      </c>
      <c r="N246" s="151" t="e">
        <f aca="false">+L246+J246</f>
        <v>#N/A</v>
      </c>
      <c r="O246" s="64" t="e">
        <f aca="false">VLOOKUP($A:$A,[4]Summary!A$1:B$1048576,2,0)</f>
        <v>#N/A</v>
      </c>
      <c r="P246" s="66" t="e">
        <f aca="false">O246*17.5</f>
        <v>#N/A</v>
      </c>
      <c r="Q246" s="152" t="e">
        <f aca="false">O246/M246</f>
        <v>#N/A</v>
      </c>
      <c r="R246" s="64" t="e">
        <f aca="false">VLOOKUP($A:$A,'[3]Summary Migrations February'!A$1:B$1048576,2,0)</f>
        <v>#N/A</v>
      </c>
      <c r="S246" s="65" t="e">
        <f aca="false">VLOOKUP($A:$A,'[3]Summary Migrations February'!A$1:C$1048576,3,0)</f>
        <v>#N/A</v>
      </c>
      <c r="T246" s="65" t="e">
        <f aca="false">S246*0.2</f>
        <v>#N/A</v>
      </c>
      <c r="U246" s="64"/>
      <c r="V246" s="65" t="n">
        <v>0</v>
      </c>
      <c r="W246" s="65" t="e">
        <f aca="false">+C246+G246+N246+P246+T246+V246</f>
        <v>#N/A</v>
      </c>
      <c r="X246" s="151"/>
      <c r="Y246" s="151" t="e">
        <f aca="false">+X246+W246</f>
        <v>#N/A</v>
      </c>
      <c r="Z246" s="151"/>
      <c r="AA246" s="151" t="e">
        <f aca="false">+Z246+Y246</f>
        <v>#N/A</v>
      </c>
      <c r="AB246" s="153"/>
      <c r="AC246" s="65"/>
      <c r="AD246" s="65"/>
      <c r="AE246" s="154" t="n">
        <v>0</v>
      </c>
      <c r="AF246" s="155" t="s">
        <v>208</v>
      </c>
      <c r="AG246" s="156"/>
    </row>
    <row r="247" customFormat="false" ht="13.8" hidden="false" customHeight="false" outlineLevel="0" collapsed="false">
      <c r="A247" s="24" t="s">
        <v>35</v>
      </c>
      <c r="B247" s="64" t="e">
        <f aca="false">VLOOKUP($A:$A,'[1]Summary Accessory Sales'!$A$1:$B$1048576,2,0)</f>
        <v>#N/A</v>
      </c>
      <c r="C247" s="65" t="e">
        <f aca="false">VLOOKUP($A:$A,'[1]Summary Accessory Sales'!A$1:C$1048576,3,0)</f>
        <v>#N/A</v>
      </c>
      <c r="D247" s="148" t="e">
        <f aca="false">B247/M247</f>
        <v>#N/A</v>
      </c>
      <c r="E247" s="148" t="e">
        <f aca="false">B247/M247</f>
        <v>#N/A</v>
      </c>
      <c r="F247" s="64" t="e">
        <f aca="false">VLOOKUP($A:$A,'[1]Summary Other sales'!A$1:B$1048576,2,0)</f>
        <v>#N/A</v>
      </c>
      <c r="G247" s="65" t="e">
        <f aca="false">VLOOKUP($A:$A,'[1]Summary Other sales'!A$1:C$1048576,3,0)</f>
        <v>#N/A</v>
      </c>
      <c r="H247" s="149" t="e">
        <f aca="false">20/26*(26-AE247)</f>
        <v>#N/A</v>
      </c>
      <c r="I247" s="64" t="e">
        <f aca="false">VLOOKUP($A:$A,'[1]Summary Contract Line Comm'!A$1:B$1048576,2,0)</f>
        <v>#N/A</v>
      </c>
      <c r="J247" s="65" t="e">
        <f aca="false">VLOOKUP($A:$A,'[1]Summary Contract Line Comm'!A$1:C$1048576,3,0)</f>
        <v>#N/A</v>
      </c>
      <c r="K247" s="64" t="n">
        <v>0</v>
      </c>
      <c r="L247" s="65" t="n">
        <v>0</v>
      </c>
      <c r="M247" s="150" t="e">
        <f aca="false">+K247+I247</f>
        <v>#N/A</v>
      </c>
      <c r="N247" s="151" t="e">
        <f aca="false">+L247+J247</f>
        <v>#N/A</v>
      </c>
      <c r="O247" s="64" t="e">
        <f aca="false">VLOOKUP($A:$A,[4]Summary!A$1:B$1048576,2,0)</f>
        <v>#N/A</v>
      </c>
      <c r="P247" s="66" t="e">
        <f aca="false">O247*17.5</f>
        <v>#N/A</v>
      </c>
      <c r="Q247" s="152" t="e">
        <f aca="false">O247/M247</f>
        <v>#N/A</v>
      </c>
      <c r="R247" s="64" t="e">
        <f aca="false">VLOOKUP($A:$A,'[3]Summary Migrations February'!A$1:B$1048576,2,0)</f>
        <v>#N/A</v>
      </c>
      <c r="S247" s="65" t="e">
        <f aca="false">VLOOKUP($A:$A,'[3]Summary Migrations February'!A$1:C$1048576,3,0)</f>
        <v>#N/A</v>
      </c>
      <c r="T247" s="65" t="e">
        <f aca="false">S247*0.2</f>
        <v>#N/A</v>
      </c>
      <c r="U247" s="64"/>
      <c r="V247" s="65" t="e">
        <f aca="false">VLOOKUP($A:$A,[5]Summary!D$1:J$1048576,7,0)</f>
        <v>#N/A</v>
      </c>
      <c r="W247" s="65" t="e">
        <f aca="false">+C247+G247+N247+P247+T247+V247</f>
        <v>#N/A</v>
      </c>
      <c r="X247" s="151"/>
      <c r="Y247" s="65" t="e">
        <f aca="false">+X247+W247</f>
        <v>#N/A</v>
      </c>
      <c r="Z247" s="151"/>
      <c r="AA247" s="151" t="e">
        <f aca="false">+Z247+Y247</f>
        <v>#N/A</v>
      </c>
      <c r="AB247" s="153"/>
      <c r="AC247" s="65"/>
      <c r="AD247" s="65"/>
      <c r="AE247" s="154" t="e">
        <f aca="false">VLOOKUP($A:$A,'[2]SUMMARY BCEA LEAVE FEB'!B$1:C$1048576,2,0)</f>
        <v>#N/A</v>
      </c>
      <c r="AF247" s="156" t="s">
        <v>176</v>
      </c>
      <c r="AG247" s="155"/>
    </row>
    <row r="248" customFormat="false" ht="13.8" hidden="false" customHeight="false" outlineLevel="0" collapsed="false">
      <c r="A248" s="24" t="s">
        <v>35</v>
      </c>
      <c r="B248" s="64" t="e">
        <f aca="false">VLOOKUP($A:$A,'[1]Summary Accessory Sales'!$A$1:$B$1048576,2,0)</f>
        <v>#N/A</v>
      </c>
      <c r="C248" s="65" t="e">
        <f aca="false">VLOOKUP($A:$A,'[1]Summary Accessory Sales'!A$1:C$1048576,3,0)</f>
        <v>#N/A</v>
      </c>
      <c r="D248" s="148" t="e">
        <f aca="false">B248/M248</f>
        <v>#N/A</v>
      </c>
      <c r="E248" s="148" t="e">
        <f aca="false">B248/M248</f>
        <v>#N/A</v>
      </c>
      <c r="F248" s="64" t="e">
        <f aca="false">VLOOKUP($A:$A,'[1]Summary Other sales'!A$1:B$1048576,2,0)</f>
        <v>#N/A</v>
      </c>
      <c r="G248" s="65" t="e">
        <f aca="false">VLOOKUP($A:$A,'[1]Summary Other sales'!A$1:C$1048576,3,0)</f>
        <v>#N/A</v>
      </c>
      <c r="H248" s="149" t="e">
        <f aca="false">20/26*(26-AE248)</f>
        <v>#N/A</v>
      </c>
      <c r="I248" s="64" t="e">
        <f aca="false">VLOOKUP($A:$A,'[1]Summary Contract Line Comm'!A$1:B$1048576,2,0)</f>
        <v>#N/A</v>
      </c>
      <c r="J248" s="65" t="e">
        <f aca="false">VLOOKUP($A:$A,'[1]Summary Contract Line Comm'!A$1:C$1048576,3,0)</f>
        <v>#N/A</v>
      </c>
      <c r="K248" s="64" t="n">
        <v>0</v>
      </c>
      <c r="L248" s="65" t="n">
        <v>0</v>
      </c>
      <c r="M248" s="150" t="e">
        <f aca="false">+K248+I248</f>
        <v>#N/A</v>
      </c>
      <c r="N248" s="151" t="e">
        <f aca="false">+L248+J248</f>
        <v>#N/A</v>
      </c>
      <c r="O248" s="64" t="e">
        <f aca="false">VLOOKUP($A:$A,[4]Summary!A$1:B$1048576,2,0)</f>
        <v>#N/A</v>
      </c>
      <c r="P248" s="66" t="e">
        <f aca="false">O248*17.5</f>
        <v>#N/A</v>
      </c>
      <c r="Q248" s="152" t="e">
        <f aca="false">O248/M248</f>
        <v>#N/A</v>
      </c>
      <c r="R248" s="64" t="e">
        <f aca="false">VLOOKUP($A:$A,'[3]Summary Migrations February'!A$1:B$1048576,2,0)</f>
        <v>#N/A</v>
      </c>
      <c r="S248" s="65" t="e">
        <f aca="false">VLOOKUP($A:$A,'[3]Summary Migrations February'!A$1:C$1048576,3,0)</f>
        <v>#N/A</v>
      </c>
      <c r="T248" s="65" t="e">
        <f aca="false">S248*0.2</f>
        <v>#N/A</v>
      </c>
      <c r="U248" s="64"/>
      <c r="V248" s="65" t="e">
        <f aca="false">VLOOKUP($A:$A,[5]Summary!D$1:J$1048576,7,0)</f>
        <v>#N/A</v>
      </c>
      <c r="W248" s="65" t="e">
        <f aca="false">+C248+G248+N248+P248+T248+V248</f>
        <v>#N/A</v>
      </c>
      <c r="X248" s="151"/>
      <c r="Y248" s="65" t="e">
        <f aca="false">+X248+W248</f>
        <v>#N/A</v>
      </c>
      <c r="Z248" s="151"/>
      <c r="AA248" s="151" t="e">
        <f aca="false">+Z248+Y248</f>
        <v>#N/A</v>
      </c>
      <c r="AB248" s="153"/>
      <c r="AC248" s="65"/>
      <c r="AD248" s="65"/>
      <c r="AE248" s="154" t="e">
        <f aca="false">VLOOKUP($A:$A,'[2]SUMMARY BCEA LEAVE FEB'!B$1:C$1048576,2,0)</f>
        <v>#N/A</v>
      </c>
      <c r="AF248" s="156" t="s">
        <v>209</v>
      </c>
      <c r="AG248" s="156"/>
    </row>
    <row r="249" customFormat="false" ht="13.8" hidden="false" customHeight="false" outlineLevel="0" collapsed="false">
      <c r="A249" s="24" t="s">
        <v>35</v>
      </c>
      <c r="B249" s="64" t="e">
        <f aca="false">VLOOKUP($A:$A,'[1]Summary Accessory Sales'!$A$1:$B$1048576,2,0)</f>
        <v>#N/A</v>
      </c>
      <c r="C249" s="65" t="e">
        <f aca="false">VLOOKUP($A:$A,'[1]Summary Accessory Sales'!A$1:C$1048576,3,0)</f>
        <v>#N/A</v>
      </c>
      <c r="D249" s="148" t="e">
        <f aca="false">B249/M249</f>
        <v>#N/A</v>
      </c>
      <c r="E249" s="148" t="e">
        <f aca="false">B249/M249</f>
        <v>#N/A</v>
      </c>
      <c r="F249" s="64" t="e">
        <f aca="false">VLOOKUP($A:$A,'[1]Summary Other sales'!A$1:B$1048576,2,0)</f>
        <v>#N/A</v>
      </c>
      <c r="G249" s="65" t="e">
        <f aca="false">VLOOKUP($A:$A,'[1]Summary Other sales'!A$1:C$1048576,3,0)</f>
        <v>#N/A</v>
      </c>
      <c r="H249" s="149" t="e">
        <f aca="false">20/26*(26-AE249)</f>
        <v>#N/A</v>
      </c>
      <c r="I249" s="64" t="e">
        <f aca="false">VLOOKUP($A:$A,'[1]Summary Contract Line Comm'!A$1:B$1048576,2,0)</f>
        <v>#N/A</v>
      </c>
      <c r="J249" s="65" t="e">
        <f aca="false">VLOOKUP($A:$A,'[1]Summary Contract Line Comm'!A$1:C$1048576,3,0)</f>
        <v>#N/A</v>
      </c>
      <c r="K249" s="64" t="n">
        <v>0</v>
      </c>
      <c r="L249" s="65" t="n">
        <v>0</v>
      </c>
      <c r="M249" s="150" t="e">
        <f aca="false">+K249+I249</f>
        <v>#N/A</v>
      </c>
      <c r="N249" s="151" t="e">
        <f aca="false">+L249+J249</f>
        <v>#N/A</v>
      </c>
      <c r="O249" s="64" t="e">
        <f aca="false">VLOOKUP($A:$A,[4]Summary!A$1:B$1048576,2,0)</f>
        <v>#N/A</v>
      </c>
      <c r="P249" s="66" t="e">
        <f aca="false">O249*17.5</f>
        <v>#N/A</v>
      </c>
      <c r="Q249" s="152" t="e">
        <f aca="false">O249/M249</f>
        <v>#N/A</v>
      </c>
      <c r="R249" s="64" t="e">
        <f aca="false">VLOOKUP($A:$A,'[3]Summary Migrations February'!A$1:B$1048576,2,0)</f>
        <v>#N/A</v>
      </c>
      <c r="S249" s="65" t="e">
        <f aca="false">VLOOKUP($A:$A,'[3]Summary Migrations February'!A$1:C$1048576,3,0)</f>
        <v>#N/A</v>
      </c>
      <c r="T249" s="65" t="e">
        <f aca="false">S249*0.2</f>
        <v>#N/A</v>
      </c>
      <c r="U249" s="64" t="e">
        <f aca="false">VLOOKUP($A:$A,[5]Summary!D$1:K$1048576,8,0)</f>
        <v>#N/A</v>
      </c>
      <c r="V249" s="65" t="e">
        <f aca="false">VLOOKUP($A:$A,[5]Summary!D$1:J$1048576,7,0)</f>
        <v>#N/A</v>
      </c>
      <c r="W249" s="65" t="e">
        <f aca="false">+C249+G249+N249+P249+T249+V249</f>
        <v>#N/A</v>
      </c>
      <c r="X249" s="151"/>
      <c r="Y249" s="65" t="e">
        <f aca="false">+X249+W249</f>
        <v>#N/A</v>
      </c>
      <c r="Z249" s="151"/>
      <c r="AA249" s="151" t="e">
        <f aca="false">+Z249+Y249</f>
        <v>#N/A</v>
      </c>
      <c r="AB249" s="153"/>
      <c r="AC249" s="65"/>
      <c r="AD249" s="65"/>
      <c r="AE249" s="154" t="e">
        <f aca="false">VLOOKUP($A:$A,'[2]SUMMARY BCEA LEAVE FEB'!B$1:C$1048576,2,0)</f>
        <v>#N/A</v>
      </c>
      <c r="AF249" s="155" t="s">
        <v>210</v>
      </c>
      <c r="AG249" s="156"/>
    </row>
    <row r="250" customFormat="false" ht="13.8" hidden="false" customHeight="false" outlineLevel="0" collapsed="false">
      <c r="A250" s="24" t="s">
        <v>35</v>
      </c>
      <c r="B250" s="64" t="e">
        <f aca="false">VLOOKUP($A:$A,'[1]Summary Accessory Sales'!$A$1:$B$1048576,2,0)</f>
        <v>#N/A</v>
      </c>
      <c r="C250" s="65" t="e">
        <f aca="false">VLOOKUP($A:$A,'[1]Summary Accessory Sales'!A$1:C$1048576,3,0)</f>
        <v>#N/A</v>
      </c>
      <c r="D250" s="148" t="e">
        <f aca="false">B250/M250</f>
        <v>#N/A</v>
      </c>
      <c r="E250" s="148" t="e">
        <f aca="false">B250/M250</f>
        <v>#N/A</v>
      </c>
      <c r="F250" s="64" t="e">
        <f aca="false">VLOOKUP($A:$A,'[1]Summary Other sales'!A$1:B$1048576,2,0)</f>
        <v>#N/A</v>
      </c>
      <c r="G250" s="65" t="e">
        <f aca="false">VLOOKUP($A:$A,'[1]Summary Other sales'!A$1:C$1048576,3,0)</f>
        <v>#N/A</v>
      </c>
      <c r="H250" s="149" t="n">
        <f aca="false">20/26*(26-AE250)</f>
        <v>20</v>
      </c>
      <c r="I250" s="64" t="e">
        <f aca="false">VLOOKUP($A:$A,'[1]Summary Contract Line Comm'!A$1:B$1048576,2,0)</f>
        <v>#N/A</v>
      </c>
      <c r="J250" s="65" t="e">
        <f aca="false">VLOOKUP($A:$A,'[1]Summary Contract Line Comm'!A$1:C$1048576,3,0)</f>
        <v>#N/A</v>
      </c>
      <c r="K250" s="64" t="n">
        <v>0</v>
      </c>
      <c r="L250" s="65" t="n">
        <v>0</v>
      </c>
      <c r="M250" s="150" t="e">
        <f aca="false">+K250+I250</f>
        <v>#N/A</v>
      </c>
      <c r="N250" s="151" t="e">
        <f aca="false">+L250+J250</f>
        <v>#N/A</v>
      </c>
      <c r="O250" s="64" t="e">
        <f aca="false">VLOOKUP($A:$A,[4]Summary!A$1:B$1048576,2,0)</f>
        <v>#N/A</v>
      </c>
      <c r="P250" s="66" t="e">
        <f aca="false">O250*17.5</f>
        <v>#N/A</v>
      </c>
      <c r="Q250" s="152" t="e">
        <f aca="false">O250/M250</f>
        <v>#N/A</v>
      </c>
      <c r="R250" s="64" t="e">
        <f aca="false">VLOOKUP($A:$A,'[3]Summary Migrations February'!A$1:B$1048576,2,0)</f>
        <v>#N/A</v>
      </c>
      <c r="S250" s="65" t="e">
        <f aca="false">VLOOKUP($A:$A,'[3]Summary Migrations February'!A$1:C$1048576,3,0)</f>
        <v>#N/A</v>
      </c>
      <c r="T250" s="65" t="e">
        <f aca="false">S250*0.2</f>
        <v>#N/A</v>
      </c>
      <c r="U250" s="64"/>
      <c r="V250" s="65" t="e">
        <f aca="false">VLOOKUP($A:$A,[5]Summary!D$1:J$1048576,7,0)</f>
        <v>#N/A</v>
      </c>
      <c r="W250" s="65" t="e">
        <f aca="false">+C250+G250+N250+P250+T250+V250</f>
        <v>#N/A</v>
      </c>
      <c r="X250" s="151"/>
      <c r="Y250" s="65" t="e">
        <f aca="false">+X250+W250</f>
        <v>#N/A</v>
      </c>
      <c r="Z250" s="151"/>
      <c r="AA250" s="151" t="e">
        <f aca="false">+Z250+Y250</f>
        <v>#N/A</v>
      </c>
      <c r="AB250" s="153"/>
      <c r="AC250" s="65"/>
      <c r="AD250" s="65"/>
      <c r="AE250" s="154" t="n">
        <v>0</v>
      </c>
      <c r="AF250" s="156" t="s">
        <v>162</v>
      </c>
      <c r="AG250" s="155"/>
    </row>
    <row r="251" customFormat="false" ht="13.8" hidden="false" customHeight="false" outlineLevel="0" collapsed="false">
      <c r="A251" s="24" t="s">
        <v>35</v>
      </c>
      <c r="B251" s="64" t="e">
        <f aca="false">VLOOKUP($A:$A,'[1]Summary Accessory Sales'!$A$1:$B$1048576,2,0)</f>
        <v>#N/A</v>
      </c>
      <c r="C251" s="65" t="e">
        <f aca="false">VLOOKUP($A:$A,'[1]Summary Accessory Sales'!A$1:C$1048576,3,0)</f>
        <v>#N/A</v>
      </c>
      <c r="D251" s="148" t="e">
        <f aca="false">B251/M251</f>
        <v>#N/A</v>
      </c>
      <c r="E251" s="148" t="e">
        <f aca="false">B251/M251</f>
        <v>#N/A</v>
      </c>
      <c r="F251" s="64" t="e">
        <f aca="false">VLOOKUP($A:$A,'[1]Summary Other sales'!A$1:B$1048576,2,0)</f>
        <v>#N/A</v>
      </c>
      <c r="G251" s="65" t="e">
        <f aca="false">VLOOKUP($A:$A,'[1]Summary Other sales'!A$1:C$1048576,3,0)</f>
        <v>#N/A</v>
      </c>
      <c r="H251" s="149" t="n">
        <f aca="false">20/26*(26-AE251)</f>
        <v>20</v>
      </c>
      <c r="I251" s="64" t="e">
        <f aca="false">VLOOKUP($A:$A,'[1]Summary Contract Line Comm'!A$1:B$1048576,2,0)</f>
        <v>#N/A</v>
      </c>
      <c r="J251" s="65" t="e">
        <f aca="false">VLOOKUP($A:$A,'[1]Summary Contract Line Comm'!A$1:C$1048576,3,0)</f>
        <v>#N/A</v>
      </c>
      <c r="K251" s="64" t="n">
        <v>0</v>
      </c>
      <c r="L251" s="65" t="n">
        <v>0</v>
      </c>
      <c r="M251" s="150" t="e">
        <f aca="false">+K251+I251</f>
        <v>#N/A</v>
      </c>
      <c r="N251" s="151" t="e">
        <f aca="false">+L251+J251</f>
        <v>#N/A</v>
      </c>
      <c r="O251" s="64" t="e">
        <f aca="false">VLOOKUP($A:$A,[4]Summary!A$1:B$1048576,2,0)</f>
        <v>#N/A</v>
      </c>
      <c r="P251" s="66" t="e">
        <f aca="false">O251*17.5</f>
        <v>#N/A</v>
      </c>
      <c r="Q251" s="152" t="e">
        <f aca="false">O251/M251</f>
        <v>#N/A</v>
      </c>
      <c r="R251" s="64" t="e">
        <f aca="false">VLOOKUP($A:$A,'[3]Summary Migrations February'!A$1:B$1048576,2,0)</f>
        <v>#N/A</v>
      </c>
      <c r="S251" s="65" t="e">
        <f aca="false">VLOOKUP($A:$A,'[3]Summary Migrations February'!A$1:C$1048576,3,0)</f>
        <v>#N/A</v>
      </c>
      <c r="T251" s="65" t="e">
        <f aca="false">S251*0.2</f>
        <v>#N/A</v>
      </c>
      <c r="U251" s="64"/>
      <c r="V251" s="65" t="e">
        <f aca="false">VLOOKUP($A:$A,[5]Summary!D$1:J$1048576,7,0)</f>
        <v>#N/A</v>
      </c>
      <c r="W251" s="65" t="e">
        <f aca="false">+C251+G251+N251+P251+T251+V251</f>
        <v>#N/A</v>
      </c>
      <c r="X251" s="151"/>
      <c r="Y251" s="65" t="e">
        <f aca="false">+X251+W251</f>
        <v>#N/A</v>
      </c>
      <c r="Z251" s="151"/>
      <c r="AA251" s="151" t="e">
        <f aca="false">+Z251+Y251</f>
        <v>#N/A</v>
      </c>
      <c r="AB251" s="153"/>
      <c r="AC251" s="65"/>
      <c r="AD251" s="65"/>
      <c r="AE251" s="154" t="n">
        <v>0</v>
      </c>
      <c r="AF251" s="155" t="s">
        <v>54</v>
      </c>
      <c r="AG251" s="156"/>
    </row>
    <row r="252" customFormat="false" ht="13.8" hidden="false" customHeight="false" outlineLevel="0" collapsed="false">
      <c r="A252" s="24" t="s">
        <v>35</v>
      </c>
      <c r="B252" s="64" t="e">
        <f aca="false">VLOOKUP($A:$A,'[1]Summary Accessory Sales'!$A$1:$B$1048576,2,0)</f>
        <v>#N/A</v>
      </c>
      <c r="C252" s="65" t="e">
        <f aca="false">VLOOKUP($A:$A,'[1]Summary Accessory Sales'!A$1:C$1048576,3,0)</f>
        <v>#N/A</v>
      </c>
      <c r="D252" s="148" t="e">
        <f aca="false">B252/M252</f>
        <v>#N/A</v>
      </c>
      <c r="E252" s="148" t="e">
        <f aca="false">B252/M252</f>
        <v>#N/A</v>
      </c>
      <c r="F252" s="64" t="e">
        <f aca="false">VLOOKUP($A:$A,'[1]Summary Other sales'!A$1:B$1048576,2,0)</f>
        <v>#N/A</v>
      </c>
      <c r="G252" s="65" t="e">
        <f aca="false">VLOOKUP($A:$A,'[1]Summary Other sales'!A$1:C$1048576,3,0)</f>
        <v>#N/A</v>
      </c>
      <c r="H252" s="149" t="n">
        <f aca="false">20/26*(26-AE252)</f>
        <v>20</v>
      </c>
      <c r="I252" s="64" t="e">
        <f aca="false">VLOOKUP($A:$A,'[1]Summary Contract Line Comm'!A$1:B$1048576,2,0)</f>
        <v>#N/A</v>
      </c>
      <c r="J252" s="65" t="e">
        <f aca="false">VLOOKUP($A:$A,'[1]Summary Contract Line Comm'!A$1:C$1048576,3,0)</f>
        <v>#N/A</v>
      </c>
      <c r="K252" s="64" t="n">
        <v>0</v>
      </c>
      <c r="L252" s="65" t="n">
        <v>0</v>
      </c>
      <c r="M252" s="150" t="e">
        <f aca="false">+K252+I252</f>
        <v>#N/A</v>
      </c>
      <c r="N252" s="151" t="e">
        <f aca="false">+L252+J252</f>
        <v>#N/A</v>
      </c>
      <c r="O252" s="64" t="e">
        <f aca="false">VLOOKUP($A:$A,[4]Summary!A$1:B$1048576,2,0)</f>
        <v>#N/A</v>
      </c>
      <c r="P252" s="66" t="e">
        <f aca="false">O252*17.5</f>
        <v>#N/A</v>
      </c>
      <c r="Q252" s="152" t="e">
        <f aca="false">O252/M252</f>
        <v>#N/A</v>
      </c>
      <c r="R252" s="64" t="e">
        <f aca="false">VLOOKUP($A:$A,'[3]Summary Migrations February'!A$1:B$1048576,2,0)</f>
        <v>#N/A</v>
      </c>
      <c r="S252" s="65" t="e">
        <f aca="false">VLOOKUP($A:$A,'[3]Summary Migrations February'!A$1:C$1048576,3,0)</f>
        <v>#N/A</v>
      </c>
      <c r="T252" s="65" t="e">
        <f aca="false">S252*0.2</f>
        <v>#N/A</v>
      </c>
      <c r="U252" s="64"/>
      <c r="V252" s="65" t="e">
        <f aca="false">VLOOKUP($A:$A,[5]Summary!D$1:J$1048576,7,0)</f>
        <v>#N/A</v>
      </c>
      <c r="W252" s="65" t="e">
        <f aca="false">+C252+G252+N252+P252+T252+V252</f>
        <v>#N/A</v>
      </c>
      <c r="X252" s="151"/>
      <c r="Y252" s="65" t="e">
        <f aca="false">+X252+W252</f>
        <v>#N/A</v>
      </c>
      <c r="Z252" s="151"/>
      <c r="AA252" s="151" t="e">
        <f aca="false">+Z252+Y252</f>
        <v>#N/A</v>
      </c>
      <c r="AB252" s="153"/>
      <c r="AC252" s="65"/>
      <c r="AD252" s="65"/>
      <c r="AE252" s="154" t="n">
        <v>0</v>
      </c>
      <c r="AF252" s="156" t="s">
        <v>39</v>
      </c>
      <c r="AG252" s="156"/>
    </row>
    <row r="253" customFormat="false" ht="13.8" hidden="false" customHeight="false" outlineLevel="0" collapsed="false">
      <c r="A253" s="24" t="s">
        <v>35</v>
      </c>
      <c r="B253" s="64" t="e">
        <f aca="false">VLOOKUP($A:$A,'[1]Summary Accessory Sales'!$A$1:$B$1048576,2,0)</f>
        <v>#N/A</v>
      </c>
      <c r="C253" s="65" t="e">
        <f aca="false">VLOOKUP($A:$A,'[1]Summary Accessory Sales'!A$1:C$1048576,3,0)</f>
        <v>#N/A</v>
      </c>
      <c r="D253" s="148" t="e">
        <f aca="false">B253/M253</f>
        <v>#N/A</v>
      </c>
      <c r="E253" s="148" t="e">
        <f aca="false">B253/M253</f>
        <v>#N/A</v>
      </c>
      <c r="F253" s="64" t="e">
        <f aca="false">VLOOKUP($A:$A,'[1]Summary Other sales'!A$1:B$1048576,2,0)</f>
        <v>#N/A</v>
      </c>
      <c r="G253" s="65" t="e">
        <f aca="false">VLOOKUP($A:$A,'[1]Summary Other sales'!A$1:C$1048576,3,0)</f>
        <v>#N/A</v>
      </c>
      <c r="H253" s="149" t="n">
        <f aca="false">20/26*(26-AE253)</f>
        <v>20</v>
      </c>
      <c r="I253" s="64" t="e">
        <f aca="false">VLOOKUP($A:$A,'[1]Summary Contract Line Comm'!A$1:B$1048576,2,0)</f>
        <v>#N/A</v>
      </c>
      <c r="J253" s="65" t="e">
        <f aca="false">VLOOKUP($A:$A,'[1]Summary Contract Line Comm'!A$1:C$1048576,3,0)</f>
        <v>#N/A</v>
      </c>
      <c r="K253" s="64" t="n">
        <v>0</v>
      </c>
      <c r="L253" s="65" t="n">
        <v>0</v>
      </c>
      <c r="M253" s="150" t="e">
        <f aca="false">+K253+I253</f>
        <v>#N/A</v>
      </c>
      <c r="N253" s="151" t="e">
        <f aca="false">+L253+J253</f>
        <v>#N/A</v>
      </c>
      <c r="O253" s="64" t="e">
        <f aca="false">VLOOKUP($A:$A,[4]Summary!A$1:B$1048576,2,0)</f>
        <v>#N/A</v>
      </c>
      <c r="P253" s="66" t="e">
        <f aca="false">O253*17.5</f>
        <v>#N/A</v>
      </c>
      <c r="Q253" s="152" t="e">
        <f aca="false">O253/M253</f>
        <v>#N/A</v>
      </c>
      <c r="R253" s="64" t="e">
        <f aca="false">VLOOKUP($A:$A,'[3]Summary Migrations February'!A$1:B$1048576,2,0)</f>
        <v>#N/A</v>
      </c>
      <c r="S253" s="65" t="e">
        <f aca="false">VLOOKUP($A:$A,'[3]Summary Migrations February'!A$1:C$1048576,3,0)</f>
        <v>#N/A</v>
      </c>
      <c r="T253" s="65" t="e">
        <f aca="false">S253*0.2</f>
        <v>#N/A</v>
      </c>
      <c r="U253" s="64"/>
      <c r="V253" s="65" t="e">
        <f aca="false">VLOOKUP($A:$A,[5]Summary!D$1:J$1048576,7,0)</f>
        <v>#N/A</v>
      </c>
      <c r="W253" s="65" t="e">
        <f aca="false">+C253+G253+N253+P253+T253+V253</f>
        <v>#N/A</v>
      </c>
      <c r="X253" s="151"/>
      <c r="Y253" s="65" t="e">
        <f aca="false">+X253+W253</f>
        <v>#N/A</v>
      </c>
      <c r="Z253" s="151"/>
      <c r="AA253" s="151" t="e">
        <f aca="false">+Z253+Y253</f>
        <v>#N/A</v>
      </c>
      <c r="AB253" s="153"/>
      <c r="AC253" s="65"/>
      <c r="AD253" s="65"/>
      <c r="AE253" s="154" t="n">
        <v>0</v>
      </c>
      <c r="AF253" s="155" t="s">
        <v>144</v>
      </c>
      <c r="AG253" s="156"/>
    </row>
    <row r="254" customFormat="false" ht="13.8" hidden="false" customHeight="false" outlineLevel="0" collapsed="false">
      <c r="A254" s="24" t="s">
        <v>35</v>
      </c>
      <c r="B254" s="64" t="e">
        <f aca="false">VLOOKUP($A:$A,'[1]Summary Accessory Sales'!$A$1:$B$1048576,2,0)</f>
        <v>#N/A</v>
      </c>
      <c r="C254" s="65" t="e">
        <f aca="false">VLOOKUP($A:$A,'[1]Summary Accessory Sales'!A$1:C$1048576,3,0)</f>
        <v>#N/A</v>
      </c>
      <c r="D254" s="148" t="e">
        <f aca="false">B254/M254</f>
        <v>#N/A</v>
      </c>
      <c r="E254" s="148" t="e">
        <f aca="false">B254/M254</f>
        <v>#N/A</v>
      </c>
      <c r="F254" s="64" t="e">
        <f aca="false">VLOOKUP($A:$A,'[1]Summary Other sales'!A$1:B$1048576,2,0)</f>
        <v>#N/A</v>
      </c>
      <c r="G254" s="65" t="e">
        <f aca="false">VLOOKUP($A:$A,'[1]Summary Other sales'!A$1:C$1048576,3,0)</f>
        <v>#N/A</v>
      </c>
      <c r="H254" s="149" t="n">
        <f aca="false">20/26*(26-AE254)</f>
        <v>20</v>
      </c>
      <c r="I254" s="64" t="e">
        <f aca="false">VLOOKUP($A:$A,'[1]Summary Contract Line Comm'!A$1:B$1048576,2,0)</f>
        <v>#N/A</v>
      </c>
      <c r="J254" s="65" t="e">
        <f aca="false">VLOOKUP($A:$A,'[1]Summary Contract Line Comm'!A$1:C$1048576,3,0)</f>
        <v>#N/A</v>
      </c>
      <c r="K254" s="64" t="n">
        <v>0</v>
      </c>
      <c r="L254" s="65" t="n">
        <v>0</v>
      </c>
      <c r="M254" s="150" t="e">
        <f aca="false">+K254+I254</f>
        <v>#N/A</v>
      </c>
      <c r="N254" s="151" t="e">
        <f aca="false">+L254+J254</f>
        <v>#N/A</v>
      </c>
      <c r="O254" s="64" t="n">
        <v>0</v>
      </c>
      <c r="P254" s="66" t="n">
        <f aca="false">O254*17.5</f>
        <v>0</v>
      </c>
      <c r="Q254" s="152" t="e">
        <f aca="false">O254/M254</f>
        <v>#N/A</v>
      </c>
      <c r="R254" s="64" t="e">
        <f aca="false">VLOOKUP($A:$A,'[3]Summary Migrations February'!A$1:B$1048576,2,0)</f>
        <v>#N/A</v>
      </c>
      <c r="S254" s="65" t="e">
        <f aca="false">VLOOKUP($A:$A,'[3]Summary Migrations February'!A$1:C$1048576,3,0)</f>
        <v>#N/A</v>
      </c>
      <c r="T254" s="65" t="e">
        <f aca="false">S254*0.2</f>
        <v>#N/A</v>
      </c>
      <c r="U254" s="64"/>
      <c r="V254" s="65" t="n">
        <v>0</v>
      </c>
      <c r="W254" s="65" t="e">
        <f aca="false">+C254+G254+N254+P254+T254+V254</f>
        <v>#N/A</v>
      </c>
      <c r="X254" s="151"/>
      <c r="Y254" s="65" t="e">
        <f aca="false">+X254+W254</f>
        <v>#N/A</v>
      </c>
      <c r="Z254" s="151" t="e">
        <f aca="false">Y254*0.25</f>
        <v>#N/A</v>
      </c>
      <c r="AA254" s="151" t="e">
        <f aca="false">+Z254+Y254</f>
        <v>#N/A</v>
      </c>
      <c r="AB254" s="153"/>
      <c r="AC254" s="65"/>
      <c r="AD254" s="65"/>
      <c r="AE254" s="154" t="n">
        <v>0</v>
      </c>
      <c r="AF254" s="156" t="s">
        <v>185</v>
      </c>
      <c r="AG254" s="156"/>
    </row>
    <row r="255" customFormat="false" ht="13.8" hidden="false" customHeight="false" outlineLevel="0" collapsed="false">
      <c r="A255" s="24" t="s">
        <v>35</v>
      </c>
      <c r="B255" s="64" t="e">
        <f aca="false">VLOOKUP($A:$A,'[1]Summary Accessory Sales'!$A$1:$B$1048576,2,0)</f>
        <v>#N/A</v>
      </c>
      <c r="C255" s="65" t="e">
        <f aca="false">VLOOKUP($A:$A,'[1]Summary Accessory Sales'!A$1:C$1048576,3,0)</f>
        <v>#N/A</v>
      </c>
      <c r="D255" s="148" t="e">
        <f aca="false">B255/M255</f>
        <v>#N/A</v>
      </c>
      <c r="E255" s="148" t="e">
        <f aca="false">B255/M255</f>
        <v>#N/A</v>
      </c>
      <c r="F255" s="64" t="e">
        <f aca="false">VLOOKUP($A:$A,'[1]Summary Other sales'!A$1:B$1048576,2,0)</f>
        <v>#N/A</v>
      </c>
      <c r="G255" s="65" t="e">
        <f aca="false">VLOOKUP($A:$A,'[1]Summary Other sales'!A$1:C$1048576,3,0)</f>
        <v>#N/A</v>
      </c>
      <c r="H255" s="149" t="e">
        <f aca="false">20/26*(26-AE255)</f>
        <v>#N/A</v>
      </c>
      <c r="I255" s="64" t="e">
        <f aca="false">VLOOKUP($A:$A,'[1]Summary Contract Line Comm'!A$1:B$1048576,2,0)</f>
        <v>#N/A</v>
      </c>
      <c r="J255" s="65" t="e">
        <f aca="false">VLOOKUP($A:$A,'[1]Summary Contract Line Comm'!A$1:C$1048576,3,0)</f>
        <v>#N/A</v>
      </c>
      <c r="K255" s="64" t="n">
        <v>0</v>
      </c>
      <c r="L255" s="65" t="n">
        <v>0</v>
      </c>
      <c r="M255" s="150" t="e">
        <f aca="false">+K255+I255</f>
        <v>#N/A</v>
      </c>
      <c r="N255" s="151" t="e">
        <f aca="false">+L255+J255</f>
        <v>#N/A</v>
      </c>
      <c r="O255" s="64" t="e">
        <f aca="false">VLOOKUP($A:$A,[4]Summary!A$1:B$1048576,2,0)</f>
        <v>#N/A</v>
      </c>
      <c r="P255" s="66" t="e">
        <f aca="false">O255*17.5</f>
        <v>#N/A</v>
      </c>
      <c r="Q255" s="152" t="e">
        <f aca="false">O255/M255</f>
        <v>#N/A</v>
      </c>
      <c r="R255" s="64" t="e">
        <f aca="false">VLOOKUP($A:$A,'[3]Summary Migrations February'!A$1:B$1048576,2,0)</f>
        <v>#N/A</v>
      </c>
      <c r="S255" s="65" t="e">
        <f aca="false">VLOOKUP($A:$A,'[3]Summary Migrations February'!A$1:C$1048576,3,0)</f>
        <v>#N/A</v>
      </c>
      <c r="T255" s="65" t="e">
        <f aca="false">S255*0.2</f>
        <v>#N/A</v>
      </c>
      <c r="U255" s="64"/>
      <c r="V255" s="65" t="n">
        <v>0</v>
      </c>
      <c r="W255" s="65" t="e">
        <f aca="false">+C255+G255+N255+P255+T255+V255</f>
        <v>#N/A</v>
      </c>
      <c r="X255" s="151"/>
      <c r="Y255" s="151" t="e">
        <f aca="false">+X255+W255</f>
        <v>#N/A</v>
      </c>
      <c r="Z255" s="151"/>
      <c r="AA255" s="151" t="e">
        <f aca="false">+Z255+Y255</f>
        <v>#N/A</v>
      </c>
      <c r="AB255" s="153"/>
      <c r="AC255" s="65"/>
      <c r="AD255" s="65"/>
      <c r="AE255" s="154" t="e">
        <f aca="false">VLOOKUP($A:$A,'[2]SUMMARY BCEA LEAVE FEB'!B$1:C$1048576,2,0)</f>
        <v>#N/A</v>
      </c>
      <c r="AF255" s="156" t="s">
        <v>211</v>
      </c>
      <c r="AG255" s="156"/>
    </row>
    <row r="256" customFormat="false" ht="13.8" hidden="false" customHeight="false" outlineLevel="0" collapsed="false">
      <c r="A256" s="24" t="s">
        <v>35</v>
      </c>
      <c r="B256" s="64" t="e">
        <f aca="false">VLOOKUP($A:$A,'[1]Summary Accessory Sales'!$A$1:$B$1048576,2,0)</f>
        <v>#N/A</v>
      </c>
      <c r="C256" s="65" t="e">
        <f aca="false">VLOOKUP($A:$A,'[1]Summary Accessory Sales'!A$1:C$1048576,3,0)</f>
        <v>#N/A</v>
      </c>
      <c r="D256" s="148" t="e">
        <f aca="false">B256/M256</f>
        <v>#N/A</v>
      </c>
      <c r="E256" s="148" t="e">
        <f aca="false">B256/M256</f>
        <v>#N/A</v>
      </c>
      <c r="F256" s="64" t="e">
        <f aca="false">VLOOKUP($A:$A,'[1]Summary Other sales'!A$1:B$1048576,2,0)</f>
        <v>#N/A</v>
      </c>
      <c r="G256" s="65" t="e">
        <f aca="false">VLOOKUP($A:$A,'[1]Summary Other sales'!A$1:C$1048576,3,0)</f>
        <v>#N/A</v>
      </c>
      <c r="H256" s="149" t="e">
        <f aca="false">20/26*(26-AE256)</f>
        <v>#N/A</v>
      </c>
      <c r="I256" s="64" t="e">
        <f aca="false">VLOOKUP($A:$A,'[1]Summary Contract Line Comm'!A$1:B$1048576,2,0)</f>
        <v>#N/A</v>
      </c>
      <c r="J256" s="65" t="e">
        <f aca="false">VLOOKUP($A:$A,'[1]Summary Contract Line Comm'!A$1:C$1048576,3,0)</f>
        <v>#N/A</v>
      </c>
      <c r="K256" s="64" t="n">
        <v>0</v>
      </c>
      <c r="L256" s="65" t="n">
        <v>0</v>
      </c>
      <c r="M256" s="150" t="e">
        <f aca="false">+K256+I256</f>
        <v>#N/A</v>
      </c>
      <c r="N256" s="151" t="e">
        <f aca="false">+L256+J256</f>
        <v>#N/A</v>
      </c>
      <c r="O256" s="64" t="e">
        <f aca="false">VLOOKUP($A:$A,[4]Summary!A$1:B$1048576,2,0)</f>
        <v>#N/A</v>
      </c>
      <c r="P256" s="66" t="e">
        <f aca="false">O256*17.5</f>
        <v>#N/A</v>
      </c>
      <c r="Q256" s="152" t="e">
        <f aca="false">O256/M256</f>
        <v>#N/A</v>
      </c>
      <c r="R256" s="64" t="e">
        <f aca="false">VLOOKUP($A:$A,'[3]Summary Migrations February'!A$1:B$1048576,2,0)</f>
        <v>#N/A</v>
      </c>
      <c r="S256" s="65" t="e">
        <f aca="false">VLOOKUP($A:$A,'[3]Summary Migrations February'!A$1:C$1048576,3,0)</f>
        <v>#N/A</v>
      </c>
      <c r="T256" s="65" t="e">
        <f aca="false">S256*0.2</f>
        <v>#N/A</v>
      </c>
      <c r="U256" s="64"/>
      <c r="V256" s="65" t="e">
        <f aca="false">VLOOKUP($A:$A,[5]Summary!D$1:J$1048576,7,0)</f>
        <v>#N/A</v>
      </c>
      <c r="W256" s="65" t="e">
        <f aca="false">+C256+G256+N256+P256+T256+V256</f>
        <v>#N/A</v>
      </c>
      <c r="X256" s="151"/>
      <c r="Y256" s="65" t="e">
        <f aca="false">+X256+W256</f>
        <v>#N/A</v>
      </c>
      <c r="Z256" s="151" t="e">
        <f aca="false">Y256*0.25</f>
        <v>#N/A</v>
      </c>
      <c r="AA256" s="151" t="e">
        <f aca="false">+Z256+Y256</f>
        <v>#N/A</v>
      </c>
      <c r="AB256" s="153"/>
      <c r="AC256" s="65"/>
      <c r="AD256" s="65"/>
      <c r="AE256" s="154" t="e">
        <f aca="false">VLOOKUP($A:$A,'[2]SUMMARY BCEA LEAVE FEB'!B$1:C$1048576,2,0)</f>
        <v>#N/A</v>
      </c>
      <c r="AF256" s="156" t="s">
        <v>212</v>
      </c>
      <c r="AG256" s="156"/>
    </row>
    <row r="257" customFormat="false" ht="13.8" hidden="false" customHeight="false" outlineLevel="0" collapsed="false">
      <c r="A257" s="24" t="s">
        <v>35</v>
      </c>
      <c r="B257" s="64" t="e">
        <f aca="false">VLOOKUP($A:$A,'[1]Summary Accessory Sales'!$A$1:$B$1048576,2,0)</f>
        <v>#N/A</v>
      </c>
      <c r="C257" s="65" t="e">
        <f aca="false">VLOOKUP($A:$A,'[1]Summary Accessory Sales'!A$1:C$1048576,3,0)</f>
        <v>#N/A</v>
      </c>
      <c r="D257" s="148" t="e">
        <f aca="false">B257/M257</f>
        <v>#N/A</v>
      </c>
      <c r="E257" s="148" t="e">
        <f aca="false">B257/M257</f>
        <v>#N/A</v>
      </c>
      <c r="F257" s="64" t="e">
        <f aca="false">VLOOKUP($A:$A,'[1]Summary Other sales'!A$1:B$1048576,2,0)</f>
        <v>#N/A</v>
      </c>
      <c r="G257" s="65" t="e">
        <f aca="false">VLOOKUP($A:$A,'[1]Summary Other sales'!A$1:C$1048576,3,0)</f>
        <v>#N/A</v>
      </c>
      <c r="H257" s="149" t="e">
        <f aca="false">20/26*(26-AE257)</f>
        <v>#N/A</v>
      </c>
      <c r="I257" s="64" t="e">
        <f aca="false">VLOOKUP($A:$A,'[1]Summary Contract Line Comm'!A$1:B$1048576,2,0)</f>
        <v>#N/A</v>
      </c>
      <c r="J257" s="65" t="e">
        <f aca="false">VLOOKUP($A:$A,'[1]Summary Contract Line Comm'!A$1:C$1048576,3,0)</f>
        <v>#N/A</v>
      </c>
      <c r="K257" s="64" t="n">
        <v>0</v>
      </c>
      <c r="L257" s="65" t="n">
        <v>0</v>
      </c>
      <c r="M257" s="150" t="e">
        <f aca="false">+K257+I257</f>
        <v>#N/A</v>
      </c>
      <c r="N257" s="151" t="e">
        <f aca="false">+L257+J257</f>
        <v>#N/A</v>
      </c>
      <c r="O257" s="64" t="e">
        <f aca="false">VLOOKUP($A:$A,[4]Summary!A$1:B$1048576,2,0)</f>
        <v>#N/A</v>
      </c>
      <c r="P257" s="66" t="e">
        <f aca="false">O257*17.5</f>
        <v>#N/A</v>
      </c>
      <c r="Q257" s="152" t="e">
        <f aca="false">O257/M257</f>
        <v>#N/A</v>
      </c>
      <c r="R257" s="64" t="e">
        <f aca="false">VLOOKUP($A:$A,'[3]Summary Migrations February'!A$1:B$1048576,2,0)</f>
        <v>#N/A</v>
      </c>
      <c r="S257" s="65" t="e">
        <f aca="false">VLOOKUP($A:$A,'[3]Summary Migrations February'!A$1:C$1048576,3,0)</f>
        <v>#N/A</v>
      </c>
      <c r="T257" s="65" t="e">
        <f aca="false">S257*0.2</f>
        <v>#N/A</v>
      </c>
      <c r="U257" s="64"/>
      <c r="V257" s="65" t="n">
        <v>0</v>
      </c>
      <c r="W257" s="65" t="e">
        <f aca="false">+C257+G257+N257+P257+T257+V257</f>
        <v>#N/A</v>
      </c>
      <c r="X257" s="151"/>
      <c r="Y257" s="65" t="e">
        <f aca="false">+X257+W257</f>
        <v>#N/A</v>
      </c>
      <c r="Z257" s="151" t="e">
        <f aca="false">Y257*0.25</f>
        <v>#N/A</v>
      </c>
      <c r="AA257" s="151" t="e">
        <f aca="false">+Z257+Y257</f>
        <v>#N/A</v>
      </c>
      <c r="AB257" s="153"/>
      <c r="AC257" s="65"/>
      <c r="AD257" s="65"/>
      <c r="AE257" s="154" t="e">
        <f aca="false">VLOOKUP($A:$A,'[2]SUMMARY BCEA LEAVE FEB'!B$1:C$1048576,2,0)</f>
        <v>#N/A</v>
      </c>
      <c r="AF257" s="155" t="s">
        <v>213</v>
      </c>
      <c r="AG257" s="156"/>
    </row>
    <row r="258" customFormat="false" ht="13.8" hidden="false" customHeight="false" outlineLevel="0" collapsed="false">
      <c r="A258" s="24" t="s">
        <v>35</v>
      </c>
      <c r="B258" s="64" t="e">
        <f aca="false">VLOOKUP($A:$A,'[1]Summary Accessory Sales'!$A$1:$B$1048576,2,0)</f>
        <v>#N/A</v>
      </c>
      <c r="C258" s="65" t="e">
        <f aca="false">VLOOKUP($A:$A,'[1]Summary Accessory Sales'!A$1:C$1048576,3,0)</f>
        <v>#N/A</v>
      </c>
      <c r="D258" s="148" t="e">
        <f aca="false">B258/M258</f>
        <v>#N/A</v>
      </c>
      <c r="E258" s="148" t="e">
        <f aca="false">B258/M258</f>
        <v>#N/A</v>
      </c>
      <c r="F258" s="64" t="e">
        <f aca="false">VLOOKUP($A:$A,'[1]Summary Other sales'!A$1:B$1048576,2,0)</f>
        <v>#N/A</v>
      </c>
      <c r="G258" s="65" t="e">
        <f aca="false">VLOOKUP($A:$A,'[1]Summary Other sales'!A$1:C$1048576,3,0)</f>
        <v>#N/A</v>
      </c>
      <c r="H258" s="149" t="n">
        <f aca="false">20/26*(26-AE258)</f>
        <v>20</v>
      </c>
      <c r="I258" s="64" t="e">
        <f aca="false">VLOOKUP($A:$A,'[1]Summary Contract Line Comm'!A$1:B$1048576,2,0)</f>
        <v>#N/A</v>
      </c>
      <c r="J258" s="65" t="e">
        <f aca="false">VLOOKUP($A:$A,'[1]Summary Contract Line Comm'!A$1:C$1048576,3,0)</f>
        <v>#N/A</v>
      </c>
      <c r="K258" s="64" t="n">
        <v>0</v>
      </c>
      <c r="L258" s="65" t="n">
        <v>0</v>
      </c>
      <c r="M258" s="150" t="e">
        <f aca="false">+K258+I258</f>
        <v>#N/A</v>
      </c>
      <c r="N258" s="151" t="e">
        <f aca="false">+L258+J258</f>
        <v>#N/A</v>
      </c>
      <c r="O258" s="64" t="e">
        <f aca="false">VLOOKUP($A:$A,[4]Summary!A$1:B$1048576,2,0)</f>
        <v>#N/A</v>
      </c>
      <c r="P258" s="66" t="e">
        <f aca="false">O258*17.5</f>
        <v>#N/A</v>
      </c>
      <c r="Q258" s="152" t="e">
        <f aca="false">O258/M258</f>
        <v>#N/A</v>
      </c>
      <c r="R258" s="64" t="e">
        <f aca="false">VLOOKUP($A:$A,'[3]Summary Migrations February'!A$1:B$1048576,2,0)</f>
        <v>#N/A</v>
      </c>
      <c r="S258" s="65" t="e">
        <f aca="false">VLOOKUP($A:$A,'[3]Summary Migrations February'!A$1:C$1048576,3,0)</f>
        <v>#N/A</v>
      </c>
      <c r="T258" s="65" t="e">
        <f aca="false">S258*0.2</f>
        <v>#N/A</v>
      </c>
      <c r="U258" s="64"/>
      <c r="V258" s="65" t="e">
        <f aca="false">VLOOKUP($A:$A,[5]Summary!D$1:J$1048576,7,0)</f>
        <v>#N/A</v>
      </c>
      <c r="W258" s="65" t="e">
        <f aca="false">+C258+G258+N258+P258+T258+V258</f>
        <v>#N/A</v>
      </c>
      <c r="X258" s="151"/>
      <c r="Y258" s="65" t="e">
        <f aca="false">+X258+W258</f>
        <v>#N/A</v>
      </c>
      <c r="Z258" s="151" t="e">
        <f aca="false">Y258*0.25</f>
        <v>#N/A</v>
      </c>
      <c r="AA258" s="151" t="e">
        <f aca="false">+Z258+Y258</f>
        <v>#N/A</v>
      </c>
      <c r="AB258" s="153"/>
      <c r="AC258" s="65"/>
      <c r="AD258" s="65"/>
      <c r="AE258" s="154" t="n">
        <v>0</v>
      </c>
      <c r="AF258" s="155" t="s">
        <v>214</v>
      </c>
      <c r="AG258" s="156"/>
    </row>
    <row r="259" customFormat="false" ht="13.8" hidden="false" customHeight="false" outlineLevel="0" collapsed="false">
      <c r="A259" s="24" t="s">
        <v>35</v>
      </c>
      <c r="B259" s="64" t="e">
        <f aca="false">VLOOKUP($A:$A,'[1]Summary Accessory Sales'!$A$1:$B$1048576,2,0)</f>
        <v>#N/A</v>
      </c>
      <c r="C259" s="65" t="e">
        <f aca="false">VLOOKUP($A:$A,'[1]Summary Accessory Sales'!A$1:C$1048576,3,0)</f>
        <v>#N/A</v>
      </c>
      <c r="D259" s="148" t="e">
        <f aca="false">B259/M259</f>
        <v>#N/A</v>
      </c>
      <c r="E259" s="148" t="e">
        <f aca="false">B259/M259</f>
        <v>#N/A</v>
      </c>
      <c r="F259" s="64" t="e">
        <f aca="false">VLOOKUP($A:$A,'[1]Summary Other sales'!A$1:B$1048576,2,0)</f>
        <v>#N/A</v>
      </c>
      <c r="G259" s="65" t="e">
        <f aca="false">VLOOKUP($A:$A,'[1]Summary Other sales'!A$1:C$1048576,3,0)</f>
        <v>#N/A</v>
      </c>
      <c r="H259" s="149" t="n">
        <f aca="false">20/26*(26-AE259)</f>
        <v>20</v>
      </c>
      <c r="I259" s="64" t="e">
        <f aca="false">VLOOKUP($A:$A,'[1]Summary Contract Line Comm'!A$1:B$1048576,2,0)</f>
        <v>#N/A</v>
      </c>
      <c r="J259" s="65" t="e">
        <f aca="false">VLOOKUP($A:$A,'[1]Summary Contract Line Comm'!A$1:C$1048576,3,0)</f>
        <v>#N/A</v>
      </c>
      <c r="K259" s="64" t="n">
        <v>0</v>
      </c>
      <c r="L259" s="65" t="n">
        <v>0</v>
      </c>
      <c r="M259" s="150" t="e">
        <f aca="false">+K259+I259</f>
        <v>#N/A</v>
      </c>
      <c r="N259" s="151" t="e">
        <f aca="false">+L259+J259</f>
        <v>#N/A</v>
      </c>
      <c r="O259" s="64" t="e">
        <f aca="false">VLOOKUP($A:$A,[4]Summary!A$1:B$1048576,2,0)</f>
        <v>#N/A</v>
      </c>
      <c r="P259" s="66" t="e">
        <f aca="false">O259*17.5</f>
        <v>#N/A</v>
      </c>
      <c r="Q259" s="152" t="e">
        <f aca="false">O259/M259</f>
        <v>#N/A</v>
      </c>
      <c r="R259" s="64" t="e">
        <f aca="false">VLOOKUP($A:$A,'[3]Summary Migrations February'!A$1:B$1048576,2,0)</f>
        <v>#N/A</v>
      </c>
      <c r="S259" s="65" t="e">
        <f aca="false">VLOOKUP($A:$A,'[3]Summary Migrations February'!A$1:C$1048576,3,0)</f>
        <v>#N/A</v>
      </c>
      <c r="T259" s="65" t="e">
        <f aca="false">S259*0.2</f>
        <v>#N/A</v>
      </c>
      <c r="U259" s="64"/>
      <c r="V259" s="65" t="e">
        <f aca="false">VLOOKUP($A:$A,[5]Summary!D$1:J$1048576,7,0)</f>
        <v>#N/A</v>
      </c>
      <c r="W259" s="65" t="e">
        <f aca="false">+C259+G259+N259+P259+T259+V259</f>
        <v>#N/A</v>
      </c>
      <c r="X259" s="151"/>
      <c r="Y259" s="65" t="e">
        <f aca="false">+X259+W259</f>
        <v>#N/A</v>
      </c>
      <c r="Z259" s="151"/>
      <c r="AA259" s="151" t="e">
        <f aca="false">+Z259+Y259</f>
        <v>#N/A</v>
      </c>
      <c r="AB259" s="153"/>
      <c r="AC259" s="65"/>
      <c r="AD259" s="65"/>
      <c r="AE259" s="154" t="n">
        <v>0</v>
      </c>
      <c r="AF259" s="155" t="s">
        <v>215</v>
      </c>
      <c r="AG259" s="156"/>
    </row>
    <row r="260" customFormat="false" ht="13.8" hidden="false" customHeight="false" outlineLevel="0" collapsed="false">
      <c r="A260" s="24" t="s">
        <v>35</v>
      </c>
      <c r="B260" s="64" t="e">
        <f aca="false">VLOOKUP($A:$A,'[1]Summary Accessory Sales'!$A$1:$B$1048576,2,0)</f>
        <v>#N/A</v>
      </c>
      <c r="C260" s="65" t="e">
        <f aca="false">VLOOKUP($A:$A,'[1]Summary Accessory Sales'!A$1:C$1048576,3,0)</f>
        <v>#N/A</v>
      </c>
      <c r="D260" s="148" t="e">
        <f aca="false">B260/M260</f>
        <v>#N/A</v>
      </c>
      <c r="E260" s="148" t="e">
        <f aca="false">B260/M260</f>
        <v>#N/A</v>
      </c>
      <c r="F260" s="64" t="e">
        <f aca="false">VLOOKUP($A:$A,'[1]Summary Other sales'!A$1:B$1048576,2,0)</f>
        <v>#N/A</v>
      </c>
      <c r="G260" s="65" t="e">
        <f aca="false">VLOOKUP($A:$A,'[1]Summary Other sales'!A$1:C$1048576,3,0)</f>
        <v>#N/A</v>
      </c>
      <c r="H260" s="149" t="n">
        <f aca="false">20/26*(26-AE260)</f>
        <v>20</v>
      </c>
      <c r="I260" s="64" t="e">
        <f aca="false">VLOOKUP($A:$A,'[1]Summary Contract Line Comm'!A$1:B$1048576,2,0)</f>
        <v>#N/A</v>
      </c>
      <c r="J260" s="65" t="e">
        <f aca="false">VLOOKUP($A:$A,'[1]Summary Contract Line Comm'!A$1:C$1048576,3,0)</f>
        <v>#N/A</v>
      </c>
      <c r="K260" s="64" t="n">
        <v>0</v>
      </c>
      <c r="L260" s="65" t="n">
        <v>0</v>
      </c>
      <c r="M260" s="150" t="e">
        <f aca="false">+K260+I260</f>
        <v>#N/A</v>
      </c>
      <c r="N260" s="151" t="e">
        <f aca="false">+L260+J260</f>
        <v>#N/A</v>
      </c>
      <c r="O260" s="64" t="e">
        <f aca="false">VLOOKUP($A:$A,[4]Summary!A$1:B$1048576,2,0)</f>
        <v>#N/A</v>
      </c>
      <c r="P260" s="66" t="e">
        <f aca="false">O260*17.5</f>
        <v>#N/A</v>
      </c>
      <c r="Q260" s="152" t="e">
        <f aca="false">O260/M260</f>
        <v>#N/A</v>
      </c>
      <c r="R260" s="64" t="e">
        <f aca="false">VLOOKUP($A:$A,'[3]Summary Migrations February'!A$1:B$1048576,2,0)</f>
        <v>#N/A</v>
      </c>
      <c r="S260" s="65" t="e">
        <f aca="false">VLOOKUP($A:$A,'[3]Summary Migrations February'!A$1:C$1048576,3,0)</f>
        <v>#N/A</v>
      </c>
      <c r="T260" s="65" t="e">
        <f aca="false">S260*0.2</f>
        <v>#N/A</v>
      </c>
      <c r="U260" s="64"/>
      <c r="V260" s="65" t="e">
        <f aca="false">VLOOKUP($A:$A,[5]Summary!D$1:J$1048576,7,0)</f>
        <v>#N/A</v>
      </c>
      <c r="W260" s="65" t="e">
        <f aca="false">+C260+G260+N260+P260+T260+V260</f>
        <v>#N/A</v>
      </c>
      <c r="X260" s="151"/>
      <c r="Y260" s="65" t="e">
        <f aca="false">+X260+W260</f>
        <v>#N/A</v>
      </c>
      <c r="Z260" s="151" t="e">
        <f aca="false">-Y260*0.25</f>
        <v>#N/A</v>
      </c>
      <c r="AA260" s="151" t="e">
        <f aca="false">+Z260+Y260</f>
        <v>#N/A</v>
      </c>
      <c r="AB260" s="153"/>
      <c r="AC260" s="65"/>
      <c r="AD260" s="65"/>
      <c r="AE260" s="154" t="n">
        <v>0</v>
      </c>
      <c r="AF260" s="156" t="s">
        <v>216</v>
      </c>
      <c r="AG260" s="156"/>
    </row>
    <row r="261" customFormat="false" ht="13.8" hidden="false" customHeight="false" outlineLevel="0" collapsed="false">
      <c r="A261" s="24" t="s">
        <v>35</v>
      </c>
      <c r="B261" s="64" t="e">
        <f aca="false">VLOOKUP($A:$A,'[1]Summary Accessory Sales'!$A$1:$B$1048576,2,0)</f>
        <v>#N/A</v>
      </c>
      <c r="C261" s="65" t="e">
        <f aca="false">VLOOKUP($A:$A,'[1]Summary Accessory Sales'!A$1:C$1048576,3,0)</f>
        <v>#N/A</v>
      </c>
      <c r="D261" s="148" t="e">
        <f aca="false">B261/M261</f>
        <v>#N/A</v>
      </c>
      <c r="E261" s="148" t="e">
        <f aca="false">B261/M261</f>
        <v>#N/A</v>
      </c>
      <c r="F261" s="64" t="e">
        <f aca="false">VLOOKUP($A:$A,'[1]Summary Other sales'!A$1:B$1048576,2,0)</f>
        <v>#N/A</v>
      </c>
      <c r="G261" s="65" t="e">
        <f aca="false">VLOOKUP($A:$A,'[1]Summary Other sales'!A$1:C$1048576,3,0)</f>
        <v>#N/A</v>
      </c>
      <c r="H261" s="149" t="n">
        <f aca="false">20/26*(26-AE261)</f>
        <v>20</v>
      </c>
      <c r="I261" s="64" t="e">
        <f aca="false">VLOOKUP($A:$A,'[1]Summary Contract Line Comm'!A$1:B$1048576,2,0)</f>
        <v>#N/A</v>
      </c>
      <c r="J261" s="65" t="e">
        <f aca="false">VLOOKUP($A:$A,'[1]Summary Contract Line Comm'!A$1:C$1048576,3,0)</f>
        <v>#N/A</v>
      </c>
      <c r="K261" s="64" t="n">
        <v>0</v>
      </c>
      <c r="L261" s="65" t="n">
        <v>0</v>
      </c>
      <c r="M261" s="150" t="e">
        <f aca="false">+K261+I261</f>
        <v>#N/A</v>
      </c>
      <c r="N261" s="151" t="e">
        <f aca="false">+L261+J261</f>
        <v>#N/A</v>
      </c>
      <c r="O261" s="64" t="e">
        <f aca="false">VLOOKUP($A:$A,[4]Summary!A$1:B$1048576,2,0)</f>
        <v>#N/A</v>
      </c>
      <c r="P261" s="66" t="e">
        <f aca="false">O261*17.5</f>
        <v>#N/A</v>
      </c>
      <c r="Q261" s="152" t="e">
        <f aca="false">O261/M261</f>
        <v>#N/A</v>
      </c>
      <c r="R261" s="64" t="e">
        <f aca="false">VLOOKUP($A:$A,'[3]Summary Migrations February'!A$1:B$1048576,2,0)</f>
        <v>#N/A</v>
      </c>
      <c r="S261" s="65" t="e">
        <f aca="false">VLOOKUP($A:$A,'[3]Summary Migrations February'!A$1:C$1048576,3,0)</f>
        <v>#N/A</v>
      </c>
      <c r="T261" s="65" t="e">
        <f aca="false">S261*0.2</f>
        <v>#N/A</v>
      </c>
      <c r="U261" s="64"/>
      <c r="V261" s="65" t="e">
        <f aca="false">VLOOKUP($A:$A,[5]Summary!D$1:J$1048576,7,0)</f>
        <v>#N/A</v>
      </c>
      <c r="W261" s="65" t="e">
        <f aca="false">+C261+G261+N261+P261+T261+V261</f>
        <v>#N/A</v>
      </c>
      <c r="X261" s="151"/>
      <c r="Y261" s="65" t="e">
        <f aca="false">+X261+W261</f>
        <v>#N/A</v>
      </c>
      <c r="Z261" s="151" t="e">
        <f aca="false">Y261*0.25</f>
        <v>#N/A</v>
      </c>
      <c r="AA261" s="151" t="e">
        <f aca="false">+Z261+Y261</f>
        <v>#N/A</v>
      </c>
      <c r="AB261" s="153"/>
      <c r="AC261" s="65"/>
      <c r="AD261" s="65"/>
      <c r="AE261" s="154" t="n">
        <v>0</v>
      </c>
      <c r="AF261" s="155" t="s">
        <v>54</v>
      </c>
      <c r="AG261" s="156"/>
    </row>
    <row r="262" customFormat="false" ht="13.8" hidden="false" customHeight="false" outlineLevel="0" collapsed="false">
      <c r="A262" s="24" t="s">
        <v>35</v>
      </c>
      <c r="B262" s="64" t="e">
        <f aca="false">VLOOKUP($A:$A,'[1]Summary Accessory Sales'!$A$1:$B$1048576,2,0)</f>
        <v>#N/A</v>
      </c>
      <c r="C262" s="65" t="e">
        <f aca="false">VLOOKUP($A:$A,'[1]Summary Accessory Sales'!A$1:C$1048576,3,0)</f>
        <v>#N/A</v>
      </c>
      <c r="D262" s="148" t="e">
        <f aca="false">B262/M262</f>
        <v>#N/A</v>
      </c>
      <c r="E262" s="148" t="e">
        <f aca="false">B262/M262</f>
        <v>#N/A</v>
      </c>
      <c r="F262" s="64" t="e">
        <f aca="false">VLOOKUP($A:$A,'[1]Summary Other sales'!A$1:B$1048576,2,0)</f>
        <v>#N/A</v>
      </c>
      <c r="G262" s="65" t="e">
        <f aca="false">VLOOKUP($A:$A,'[1]Summary Other sales'!A$1:C$1048576,3,0)</f>
        <v>#N/A</v>
      </c>
      <c r="H262" s="149" t="n">
        <f aca="false">20/26*(26-AE262)</f>
        <v>20</v>
      </c>
      <c r="I262" s="64" t="e">
        <f aca="false">VLOOKUP($A:$A,'[1]Summary Contract Line Comm'!A$1:B$1048576,2,0)</f>
        <v>#N/A</v>
      </c>
      <c r="J262" s="65" t="e">
        <f aca="false">VLOOKUP($A:$A,'[1]Summary Contract Line Comm'!A$1:C$1048576,3,0)</f>
        <v>#N/A</v>
      </c>
      <c r="K262" s="64" t="n">
        <v>0</v>
      </c>
      <c r="L262" s="65" t="n">
        <v>0</v>
      </c>
      <c r="M262" s="150" t="e">
        <f aca="false">+K262+I262</f>
        <v>#N/A</v>
      </c>
      <c r="N262" s="151" t="e">
        <f aca="false">+L262+J262</f>
        <v>#N/A</v>
      </c>
      <c r="O262" s="64" t="e">
        <f aca="false">VLOOKUP($A:$A,[4]Summary!A$1:B$1048576,2,0)</f>
        <v>#N/A</v>
      </c>
      <c r="P262" s="66" t="e">
        <f aca="false">O262*17.5</f>
        <v>#N/A</v>
      </c>
      <c r="Q262" s="152" t="e">
        <f aca="false">O262/M262</f>
        <v>#N/A</v>
      </c>
      <c r="R262" s="64" t="e">
        <f aca="false">VLOOKUP($A:$A,'[3]Summary Migrations February'!A$1:B$1048576,2,0)</f>
        <v>#N/A</v>
      </c>
      <c r="S262" s="65" t="e">
        <f aca="false">VLOOKUP($A:$A,'[3]Summary Migrations February'!A$1:C$1048576,3,0)</f>
        <v>#N/A</v>
      </c>
      <c r="T262" s="65" t="e">
        <f aca="false">S262*0.2</f>
        <v>#N/A</v>
      </c>
      <c r="U262" s="64"/>
      <c r="V262" s="65" t="e">
        <f aca="false">VLOOKUP($A:$A,[5]Summary!D$1:J$1048576,7,0)</f>
        <v>#N/A</v>
      </c>
      <c r="W262" s="65" t="e">
        <f aca="false">+C262+G262+N262+P262+T262+V262</f>
        <v>#N/A</v>
      </c>
      <c r="X262" s="151"/>
      <c r="Y262" s="65" t="e">
        <f aca="false">+X262+W262</f>
        <v>#N/A</v>
      </c>
      <c r="Z262" s="151" t="e">
        <f aca="false">Y262*0.25</f>
        <v>#N/A</v>
      </c>
      <c r="AA262" s="151" t="e">
        <f aca="false">+Z262+Y262</f>
        <v>#N/A</v>
      </c>
      <c r="AB262" s="153"/>
      <c r="AC262" s="65"/>
      <c r="AD262" s="65"/>
      <c r="AE262" s="154" t="n">
        <v>0</v>
      </c>
      <c r="AF262" s="156" t="s">
        <v>217</v>
      </c>
      <c r="AG262" s="156"/>
    </row>
    <row r="263" customFormat="false" ht="13.8" hidden="false" customHeight="false" outlineLevel="0" collapsed="false">
      <c r="A263" s="24" t="s">
        <v>35</v>
      </c>
      <c r="B263" s="64" t="e">
        <f aca="false">VLOOKUP($A:$A,'[1]Summary Accessory Sales'!$A$1:$B$1048576,2,0)</f>
        <v>#N/A</v>
      </c>
      <c r="C263" s="65" t="e">
        <f aca="false">VLOOKUP($A:$A,'[1]Summary Accessory Sales'!A$1:C$1048576,3,0)</f>
        <v>#N/A</v>
      </c>
      <c r="D263" s="148" t="e">
        <f aca="false">B263/M263</f>
        <v>#N/A</v>
      </c>
      <c r="E263" s="148" t="e">
        <f aca="false">B263/M263</f>
        <v>#N/A</v>
      </c>
      <c r="F263" s="64" t="e">
        <f aca="false">VLOOKUP($A:$A,'[1]Summary Other sales'!A$1:B$1048576,2,0)</f>
        <v>#N/A</v>
      </c>
      <c r="G263" s="65" t="e">
        <f aca="false">VLOOKUP($A:$A,'[1]Summary Other sales'!A$1:C$1048576,3,0)</f>
        <v>#N/A</v>
      </c>
      <c r="H263" s="149" t="n">
        <f aca="false">20/26*(26-AE263)</f>
        <v>20</v>
      </c>
      <c r="I263" s="64" t="e">
        <f aca="false">VLOOKUP($A:$A,'[1]Summary Contract Line Comm'!A$1:B$1048576,2,0)</f>
        <v>#N/A</v>
      </c>
      <c r="J263" s="65" t="e">
        <f aca="false">VLOOKUP($A:$A,'[1]Summary Contract Line Comm'!A$1:C$1048576,3,0)</f>
        <v>#N/A</v>
      </c>
      <c r="K263" s="64" t="n">
        <v>0</v>
      </c>
      <c r="L263" s="65" t="n">
        <v>0</v>
      </c>
      <c r="M263" s="150" t="e">
        <f aca="false">+K263+I263</f>
        <v>#N/A</v>
      </c>
      <c r="N263" s="151" t="e">
        <f aca="false">+L263+J263</f>
        <v>#N/A</v>
      </c>
      <c r="O263" s="64" t="n">
        <v>0</v>
      </c>
      <c r="P263" s="66" t="n">
        <f aca="false">O263*17.5</f>
        <v>0</v>
      </c>
      <c r="Q263" s="152" t="e">
        <f aca="false">O263/M263</f>
        <v>#N/A</v>
      </c>
      <c r="R263" s="64" t="e">
        <f aca="false">VLOOKUP($A:$A,'[3]Summary Migrations February'!A$1:B$1048576,2,0)</f>
        <v>#N/A</v>
      </c>
      <c r="S263" s="65" t="e">
        <f aca="false">VLOOKUP($A:$A,'[3]Summary Migrations February'!A$1:C$1048576,3,0)</f>
        <v>#N/A</v>
      </c>
      <c r="T263" s="65" t="e">
        <f aca="false">S263*0.2</f>
        <v>#N/A</v>
      </c>
      <c r="U263" s="64"/>
      <c r="V263" s="65" t="e">
        <f aca="false">VLOOKUP($A:$A,[5]Summary!D$1:J$1048576,7,0)</f>
        <v>#N/A</v>
      </c>
      <c r="W263" s="65" t="e">
        <f aca="false">+C263+G263+N263+P263+T263+V263</f>
        <v>#N/A</v>
      </c>
      <c r="X263" s="151"/>
      <c r="Y263" s="65" t="e">
        <f aca="false">+X263+W263</f>
        <v>#N/A</v>
      </c>
      <c r="Z263" s="151" t="e">
        <f aca="false">Y263*0.25</f>
        <v>#N/A</v>
      </c>
      <c r="AA263" s="151" t="e">
        <f aca="false">+Z263+Y263</f>
        <v>#N/A</v>
      </c>
      <c r="AB263" s="153"/>
      <c r="AC263" s="65"/>
      <c r="AD263" s="65"/>
      <c r="AE263" s="154" t="n">
        <v>0</v>
      </c>
      <c r="AF263" s="155" t="s">
        <v>54</v>
      </c>
      <c r="AG263" s="156"/>
    </row>
    <row r="264" customFormat="false" ht="13.8" hidden="false" customHeight="false" outlineLevel="0" collapsed="false">
      <c r="A264" s="24" t="s">
        <v>35</v>
      </c>
      <c r="B264" s="64" t="e">
        <f aca="false">VLOOKUP($A:$A,'[1]Summary Accessory Sales'!$A$1:$B$1048576,2,0)</f>
        <v>#N/A</v>
      </c>
      <c r="C264" s="65" t="e">
        <f aca="false">VLOOKUP($A:$A,'[1]Summary Accessory Sales'!A$1:C$1048576,3,0)</f>
        <v>#N/A</v>
      </c>
      <c r="D264" s="148" t="e">
        <f aca="false">B264/M264</f>
        <v>#N/A</v>
      </c>
      <c r="E264" s="148" t="e">
        <f aca="false">B264/M264</f>
        <v>#N/A</v>
      </c>
      <c r="F264" s="64" t="e">
        <f aca="false">VLOOKUP($A:$A,'[1]Summary Other sales'!A$1:B$1048576,2,0)</f>
        <v>#N/A</v>
      </c>
      <c r="G264" s="65" t="e">
        <f aca="false">VLOOKUP($A:$A,'[1]Summary Other sales'!A$1:C$1048576,3,0)</f>
        <v>#N/A</v>
      </c>
      <c r="H264" s="149" t="e">
        <f aca="false">20/26*(26-AE264)</f>
        <v>#N/A</v>
      </c>
      <c r="I264" s="64" t="e">
        <f aca="false">VLOOKUP($A:$A,'[1]Summary Contract Line Comm'!A$1:B$1048576,2,0)</f>
        <v>#N/A</v>
      </c>
      <c r="J264" s="65" t="e">
        <f aca="false">VLOOKUP($A:$A,'[1]Summary Contract Line Comm'!A$1:C$1048576,3,0)</f>
        <v>#N/A</v>
      </c>
      <c r="K264" s="64" t="n">
        <v>0</v>
      </c>
      <c r="L264" s="65" t="n">
        <v>0</v>
      </c>
      <c r="M264" s="150" t="e">
        <f aca="false">+K264+I264</f>
        <v>#N/A</v>
      </c>
      <c r="N264" s="151" t="e">
        <f aca="false">+L264+J264</f>
        <v>#N/A</v>
      </c>
      <c r="O264" s="64" t="e">
        <f aca="false">VLOOKUP($A:$A,[4]Summary!A$1:B$1048576,2,0)</f>
        <v>#N/A</v>
      </c>
      <c r="P264" s="66" t="e">
        <f aca="false">O264*17.5</f>
        <v>#N/A</v>
      </c>
      <c r="Q264" s="152" t="e">
        <f aca="false">O264/M264</f>
        <v>#N/A</v>
      </c>
      <c r="R264" s="64" t="e">
        <f aca="false">VLOOKUP($A:$A,'[3]Summary Migrations February'!A$1:B$1048576,2,0)</f>
        <v>#N/A</v>
      </c>
      <c r="S264" s="65" t="e">
        <f aca="false">VLOOKUP($A:$A,'[3]Summary Migrations February'!A$1:C$1048576,3,0)</f>
        <v>#N/A</v>
      </c>
      <c r="T264" s="65" t="e">
        <f aca="false">S264*0.2</f>
        <v>#N/A</v>
      </c>
      <c r="U264" s="64"/>
      <c r="V264" s="65" t="e">
        <f aca="false">VLOOKUP($A:$A,[5]Summary!D$1:J$1048576,7,0)</f>
        <v>#N/A</v>
      </c>
      <c r="W264" s="65" t="e">
        <f aca="false">+C264+G264+N264+P264+T264+V264</f>
        <v>#N/A</v>
      </c>
      <c r="X264" s="151"/>
      <c r="Y264" s="65" t="e">
        <f aca="false">+X264+W264</f>
        <v>#N/A</v>
      </c>
      <c r="Z264" s="151" t="e">
        <f aca="false">-Y264*0.25</f>
        <v>#N/A</v>
      </c>
      <c r="AA264" s="151" t="e">
        <f aca="false">+Z264+Y264</f>
        <v>#N/A</v>
      </c>
      <c r="AB264" s="153"/>
      <c r="AC264" s="65"/>
      <c r="AD264" s="65"/>
      <c r="AE264" s="154" t="e">
        <f aca="false">VLOOKUP($A:$A,'[2]SUMMARY BCEA LEAVE FEB'!B$1:C$1048576,2,0)</f>
        <v>#N/A</v>
      </c>
      <c r="AF264" s="155" t="s">
        <v>54</v>
      </c>
      <c r="AG264" s="155"/>
    </row>
    <row r="265" customFormat="false" ht="13.8" hidden="false" customHeight="false" outlineLevel="0" collapsed="false">
      <c r="A265" s="24" t="s">
        <v>35</v>
      </c>
      <c r="B265" s="64" t="e">
        <f aca="false">VLOOKUP($A:$A,'[1]Summary Accessory Sales'!$A$1:$B$1048576,2,0)</f>
        <v>#N/A</v>
      </c>
      <c r="C265" s="65" t="e">
        <f aca="false">VLOOKUP($A:$A,'[1]Summary Accessory Sales'!A$1:C$1048576,3,0)</f>
        <v>#N/A</v>
      </c>
      <c r="D265" s="148" t="e">
        <f aca="false">B265/M265</f>
        <v>#N/A</v>
      </c>
      <c r="E265" s="148" t="e">
        <f aca="false">B265/M265</f>
        <v>#N/A</v>
      </c>
      <c r="F265" s="64" t="e">
        <f aca="false">VLOOKUP($A:$A,'[1]Summary Other sales'!A$1:B$1048576,2,0)</f>
        <v>#N/A</v>
      </c>
      <c r="G265" s="65" t="e">
        <f aca="false">VLOOKUP($A:$A,'[1]Summary Other sales'!A$1:C$1048576,3,0)</f>
        <v>#N/A</v>
      </c>
      <c r="H265" s="149" t="e">
        <f aca="false">20/26*(26-AE265)</f>
        <v>#N/A</v>
      </c>
      <c r="I265" s="64" t="e">
        <f aca="false">VLOOKUP($A:$A,'[1]Summary Contract Line Comm'!A$1:B$1048576,2,0)</f>
        <v>#N/A</v>
      </c>
      <c r="J265" s="65" t="e">
        <f aca="false">VLOOKUP($A:$A,'[1]Summary Contract Line Comm'!A$1:C$1048576,3,0)</f>
        <v>#N/A</v>
      </c>
      <c r="K265" s="64" t="n">
        <v>0</v>
      </c>
      <c r="L265" s="65" t="n">
        <v>0</v>
      </c>
      <c r="M265" s="150" t="e">
        <f aca="false">+K265+I265</f>
        <v>#N/A</v>
      </c>
      <c r="N265" s="151" t="e">
        <f aca="false">+L265+J265</f>
        <v>#N/A</v>
      </c>
      <c r="O265" s="64" t="e">
        <f aca="false">VLOOKUP($A:$A,[4]Summary!A$1:B$1048576,2,0)</f>
        <v>#N/A</v>
      </c>
      <c r="P265" s="66" t="e">
        <f aca="false">O265*17.5</f>
        <v>#N/A</v>
      </c>
      <c r="Q265" s="152" t="e">
        <f aca="false">O265/M265</f>
        <v>#N/A</v>
      </c>
      <c r="R265" s="64" t="e">
        <f aca="false">VLOOKUP($A:$A,'[3]Summary Migrations February'!A$1:B$1048576,2,0)</f>
        <v>#N/A</v>
      </c>
      <c r="S265" s="65" t="e">
        <f aca="false">VLOOKUP($A:$A,'[3]Summary Migrations February'!A$1:C$1048576,3,0)</f>
        <v>#N/A</v>
      </c>
      <c r="T265" s="65" t="e">
        <f aca="false">S265*0.2</f>
        <v>#N/A</v>
      </c>
      <c r="U265" s="64"/>
      <c r="V265" s="65" t="e">
        <f aca="false">VLOOKUP($A:$A,[5]Summary!D$1:J$1048576,7,0)</f>
        <v>#N/A</v>
      </c>
      <c r="W265" s="65" t="e">
        <f aca="false">+C265+G265+N265+P265+T265+V265</f>
        <v>#N/A</v>
      </c>
      <c r="X265" s="151"/>
      <c r="Y265" s="65" t="e">
        <f aca="false">+X265+W265</f>
        <v>#N/A</v>
      </c>
      <c r="Z265" s="151" t="e">
        <f aca="false">Y265*0.25</f>
        <v>#N/A</v>
      </c>
      <c r="AA265" s="151" t="e">
        <f aca="false">+Z265+Y265</f>
        <v>#N/A</v>
      </c>
      <c r="AB265" s="153"/>
      <c r="AC265" s="65"/>
      <c r="AD265" s="65"/>
      <c r="AE265" s="154" t="e">
        <f aca="false">VLOOKUP($A:$A,'[2]SUMMARY BCEA LEAVE FEB'!B$1:C$1048576,2,0)</f>
        <v>#N/A</v>
      </c>
      <c r="AF265" s="155" t="s">
        <v>97</v>
      </c>
      <c r="AG265" s="155"/>
    </row>
    <row r="266" customFormat="false" ht="13.8" hidden="false" customHeight="false" outlineLevel="0" collapsed="false">
      <c r="A266" s="24" t="s">
        <v>35</v>
      </c>
      <c r="B266" s="64" t="e">
        <f aca="false">VLOOKUP($A:$A,'[1]Summary Accessory Sales'!$A$1:$B$1048576,2,0)</f>
        <v>#N/A</v>
      </c>
      <c r="C266" s="65" t="e">
        <f aca="false">VLOOKUP($A:$A,'[1]Summary Accessory Sales'!A$1:C$1048576,3,0)</f>
        <v>#N/A</v>
      </c>
      <c r="D266" s="148" t="e">
        <f aca="false">B266/M266</f>
        <v>#N/A</v>
      </c>
      <c r="E266" s="148" t="e">
        <f aca="false">B266/M266</f>
        <v>#N/A</v>
      </c>
      <c r="F266" s="64" t="e">
        <f aca="false">VLOOKUP($A:$A,'[1]Summary Other sales'!A$1:B$1048576,2,0)</f>
        <v>#N/A</v>
      </c>
      <c r="G266" s="65" t="e">
        <f aca="false">VLOOKUP($A:$A,'[1]Summary Other sales'!A$1:C$1048576,3,0)</f>
        <v>#N/A</v>
      </c>
      <c r="H266" s="149" t="e">
        <f aca="false">20/26*(26-AE266)</f>
        <v>#N/A</v>
      </c>
      <c r="I266" s="64" t="e">
        <f aca="false">VLOOKUP($A:$A,'[1]Summary Contract Line Comm'!A$1:B$1048576,2,0)</f>
        <v>#N/A</v>
      </c>
      <c r="J266" s="65" t="e">
        <f aca="false">VLOOKUP($A:$A,'[1]Summary Contract Line Comm'!A$1:C$1048576,3,0)</f>
        <v>#N/A</v>
      </c>
      <c r="K266" s="64" t="n">
        <v>0</v>
      </c>
      <c r="L266" s="65" t="n">
        <v>0</v>
      </c>
      <c r="M266" s="150" t="e">
        <f aca="false">+K266+I266</f>
        <v>#N/A</v>
      </c>
      <c r="N266" s="151" t="e">
        <f aca="false">+L266+J266</f>
        <v>#N/A</v>
      </c>
      <c r="O266" s="64" t="e">
        <f aca="false">VLOOKUP($A:$A,[4]Summary!A$1:B$1048576,2,0)</f>
        <v>#N/A</v>
      </c>
      <c r="P266" s="66" t="e">
        <f aca="false">O266*17.5</f>
        <v>#N/A</v>
      </c>
      <c r="Q266" s="152" t="e">
        <f aca="false">O266/M266</f>
        <v>#N/A</v>
      </c>
      <c r="R266" s="64" t="e">
        <f aca="false">VLOOKUP($A:$A,'[3]Summary Migrations February'!A$1:B$1048576,2,0)</f>
        <v>#N/A</v>
      </c>
      <c r="S266" s="65" t="e">
        <f aca="false">VLOOKUP($A:$A,'[3]Summary Migrations February'!A$1:C$1048576,3,0)</f>
        <v>#N/A</v>
      </c>
      <c r="T266" s="65" t="e">
        <f aca="false">S266*0.2</f>
        <v>#N/A</v>
      </c>
      <c r="U266" s="64"/>
      <c r="V266" s="65" t="e">
        <f aca="false">VLOOKUP($A:$A,[5]Summary!D$1:J$1048576,7,0)</f>
        <v>#N/A</v>
      </c>
      <c r="W266" s="65" t="e">
        <f aca="false">+C266+G266+N266+P266+T266+V266</f>
        <v>#N/A</v>
      </c>
      <c r="X266" s="151"/>
      <c r="Y266" s="65" t="e">
        <f aca="false">+X266+W266</f>
        <v>#N/A</v>
      </c>
      <c r="Z266" s="151" t="e">
        <f aca="false">Y266*0.25</f>
        <v>#N/A</v>
      </c>
      <c r="AA266" s="151" t="e">
        <f aca="false">+Z266+Y266</f>
        <v>#N/A</v>
      </c>
      <c r="AB266" s="153"/>
      <c r="AC266" s="65"/>
      <c r="AD266" s="65"/>
      <c r="AE266" s="154" t="e">
        <f aca="false">VLOOKUP($A:$A,'[2]SUMMARY BCEA LEAVE FEB'!B$1:C$1048576,2,0)</f>
        <v>#N/A</v>
      </c>
      <c r="AF266" s="155" t="s">
        <v>129</v>
      </c>
      <c r="AG266" s="156"/>
    </row>
    <row r="267" customFormat="false" ht="13.8" hidden="false" customHeight="false" outlineLevel="0" collapsed="false">
      <c r="A267" s="24" t="s">
        <v>35</v>
      </c>
      <c r="B267" s="64" t="e">
        <f aca="false">VLOOKUP($A:$A,'[1]Summary Accessory Sales'!$A$1:$B$1048576,2,0)</f>
        <v>#N/A</v>
      </c>
      <c r="C267" s="65" t="e">
        <f aca="false">VLOOKUP($A:$A,'[1]Summary Accessory Sales'!A$1:C$1048576,3,0)</f>
        <v>#N/A</v>
      </c>
      <c r="D267" s="148" t="e">
        <f aca="false">B267/M267</f>
        <v>#N/A</v>
      </c>
      <c r="E267" s="148" t="e">
        <f aca="false">B267/M267</f>
        <v>#N/A</v>
      </c>
      <c r="F267" s="64" t="e">
        <f aca="false">VLOOKUP($A:$A,'[1]Summary Other sales'!A$1:B$1048576,2,0)</f>
        <v>#N/A</v>
      </c>
      <c r="G267" s="65" t="e">
        <f aca="false">VLOOKUP($A:$A,'[1]Summary Other sales'!A$1:C$1048576,3,0)</f>
        <v>#N/A</v>
      </c>
      <c r="H267" s="149" t="e">
        <f aca="false">20/26*(26-AE267)</f>
        <v>#N/A</v>
      </c>
      <c r="I267" s="64" t="e">
        <f aca="false">VLOOKUP($A:$A,'[1]Summary Contract Line Comm'!A$1:B$1048576,2,0)</f>
        <v>#N/A</v>
      </c>
      <c r="J267" s="65" t="e">
        <f aca="false">VLOOKUP($A:$A,'[1]Summary Contract Line Comm'!A$1:C$1048576,3,0)</f>
        <v>#N/A</v>
      </c>
      <c r="K267" s="64" t="n">
        <v>0</v>
      </c>
      <c r="L267" s="65" t="n">
        <v>0</v>
      </c>
      <c r="M267" s="150" t="e">
        <f aca="false">+K267+I267</f>
        <v>#N/A</v>
      </c>
      <c r="N267" s="151" t="e">
        <f aca="false">+L267+J267</f>
        <v>#N/A</v>
      </c>
      <c r="O267" s="64" t="e">
        <f aca="false">VLOOKUP($A:$A,[4]Summary!A$1:B$1048576,2,0)</f>
        <v>#N/A</v>
      </c>
      <c r="P267" s="66" t="e">
        <f aca="false">O267*17.5</f>
        <v>#N/A</v>
      </c>
      <c r="Q267" s="152" t="e">
        <f aca="false">O267/M267</f>
        <v>#N/A</v>
      </c>
      <c r="R267" s="64" t="e">
        <f aca="false">VLOOKUP($A:$A,'[3]Summary Migrations February'!A$1:B$1048576,2,0)</f>
        <v>#N/A</v>
      </c>
      <c r="S267" s="65" t="e">
        <f aca="false">VLOOKUP($A:$A,'[3]Summary Migrations February'!A$1:C$1048576,3,0)</f>
        <v>#N/A</v>
      </c>
      <c r="T267" s="65" t="e">
        <f aca="false">S267*0.2</f>
        <v>#N/A</v>
      </c>
      <c r="U267" s="64"/>
      <c r="V267" s="65" t="n">
        <v>0</v>
      </c>
      <c r="W267" s="65" t="e">
        <f aca="false">+C267+G267+N267+P267+T267+V267</f>
        <v>#N/A</v>
      </c>
      <c r="X267" s="151"/>
      <c r="Y267" s="65" t="e">
        <f aca="false">+X267+W267</f>
        <v>#N/A</v>
      </c>
      <c r="Z267" s="151" t="e">
        <f aca="false">Y267*0.25</f>
        <v>#N/A</v>
      </c>
      <c r="AA267" s="151" t="e">
        <f aca="false">+Z267+Y267</f>
        <v>#N/A</v>
      </c>
      <c r="AB267" s="153"/>
      <c r="AC267" s="65"/>
      <c r="AD267" s="65"/>
      <c r="AE267" s="154" t="e">
        <f aca="false">VLOOKUP($A:$A,'[2]SUMMARY BCEA LEAVE FEB'!B$1:C$1048576,2,0)</f>
        <v>#N/A</v>
      </c>
      <c r="AF267" s="156" t="s">
        <v>180</v>
      </c>
      <c r="AG267" s="180"/>
    </row>
    <row r="268" customFormat="false" ht="13.8" hidden="false" customHeight="false" outlineLevel="0" collapsed="false">
      <c r="A268" s="24" t="s">
        <v>35</v>
      </c>
      <c r="B268" s="64" t="e">
        <f aca="false">VLOOKUP($A:$A,'[1]Summary Accessory Sales'!$A$1:$B$1048576,2,0)</f>
        <v>#N/A</v>
      </c>
      <c r="C268" s="65" t="e">
        <f aca="false">VLOOKUP($A:$A,'[1]Summary Accessory Sales'!A$1:C$1048576,3,0)</f>
        <v>#N/A</v>
      </c>
      <c r="D268" s="148" t="e">
        <f aca="false">B268/M268</f>
        <v>#N/A</v>
      </c>
      <c r="E268" s="148" t="e">
        <f aca="false">B268/M268</f>
        <v>#N/A</v>
      </c>
      <c r="F268" s="64" t="e">
        <f aca="false">VLOOKUP($A:$A,'[1]Summary Other sales'!A$1:B$1048576,2,0)</f>
        <v>#N/A</v>
      </c>
      <c r="G268" s="65" t="e">
        <f aca="false">VLOOKUP($A:$A,'[1]Summary Other sales'!A$1:C$1048576,3,0)</f>
        <v>#N/A</v>
      </c>
      <c r="H268" s="149" t="n">
        <f aca="false">20/26*(26-AE268)</f>
        <v>20</v>
      </c>
      <c r="I268" s="64" t="e">
        <f aca="false">VLOOKUP($A:$A,'[1]Summary Contract Line Comm'!A$1:B$1048576,2,0)</f>
        <v>#N/A</v>
      </c>
      <c r="J268" s="65" t="e">
        <f aca="false">VLOOKUP($A:$A,'[1]Summary Contract Line Comm'!A$1:C$1048576,3,0)</f>
        <v>#N/A</v>
      </c>
      <c r="K268" s="64" t="n">
        <v>0</v>
      </c>
      <c r="L268" s="65" t="n">
        <v>0</v>
      </c>
      <c r="M268" s="150" t="e">
        <f aca="false">+K268+I268</f>
        <v>#N/A</v>
      </c>
      <c r="N268" s="151" t="e">
        <f aca="false">+L268+J268</f>
        <v>#N/A</v>
      </c>
      <c r="O268" s="64" t="e">
        <f aca="false">VLOOKUP($A:$A,[4]Summary!A$1:B$1048576,2,0)</f>
        <v>#N/A</v>
      </c>
      <c r="P268" s="66" t="e">
        <f aca="false">O268*17.5</f>
        <v>#N/A</v>
      </c>
      <c r="Q268" s="152" t="e">
        <f aca="false">O268/M268</f>
        <v>#N/A</v>
      </c>
      <c r="R268" s="64" t="e">
        <f aca="false">VLOOKUP($A:$A,'[3]Summary Migrations February'!A$1:B$1048576,2,0)</f>
        <v>#N/A</v>
      </c>
      <c r="S268" s="65" t="e">
        <f aca="false">VLOOKUP($A:$A,'[3]Summary Migrations February'!A$1:C$1048576,3,0)</f>
        <v>#N/A</v>
      </c>
      <c r="T268" s="65" t="e">
        <f aca="false">S268*0.2</f>
        <v>#N/A</v>
      </c>
      <c r="U268" s="64"/>
      <c r="V268" s="65" t="e">
        <f aca="false">VLOOKUP($A:$A,[5]Summary!D$1:J$1048576,7,0)</f>
        <v>#N/A</v>
      </c>
      <c r="W268" s="65" t="e">
        <f aca="false">+C268+G268+N268+P268+T268+V268</f>
        <v>#N/A</v>
      </c>
      <c r="X268" s="151"/>
      <c r="Y268" s="65" t="e">
        <f aca="false">+X268+W268</f>
        <v>#N/A</v>
      </c>
      <c r="Z268" s="151"/>
      <c r="AA268" s="151" t="e">
        <f aca="false">+Z268+Y268</f>
        <v>#N/A</v>
      </c>
      <c r="AB268" s="153"/>
      <c r="AC268" s="65"/>
      <c r="AD268" s="65"/>
      <c r="AE268" s="154" t="n">
        <v>0</v>
      </c>
      <c r="AF268" s="155" t="s">
        <v>75</v>
      </c>
      <c r="AG268" s="156"/>
    </row>
    <row r="269" customFormat="false" ht="13.8" hidden="false" customHeight="false" outlineLevel="0" collapsed="false">
      <c r="A269" s="24" t="s">
        <v>35</v>
      </c>
      <c r="B269" s="64" t="e">
        <f aca="false">VLOOKUP($A:$A,'[1]Summary Accessory Sales'!$A$1:$B$1048576,2,0)</f>
        <v>#N/A</v>
      </c>
      <c r="C269" s="65" t="e">
        <f aca="false">VLOOKUP($A:$A,'[1]Summary Accessory Sales'!A$1:C$1048576,3,0)</f>
        <v>#N/A</v>
      </c>
      <c r="D269" s="148" t="e">
        <f aca="false">B269/M269</f>
        <v>#N/A</v>
      </c>
      <c r="E269" s="148" t="e">
        <f aca="false">B269/M269</f>
        <v>#N/A</v>
      </c>
      <c r="F269" s="64" t="e">
        <f aca="false">VLOOKUP($A:$A,'[1]Summary Other sales'!A$1:B$1048576,2,0)</f>
        <v>#N/A</v>
      </c>
      <c r="G269" s="65" t="e">
        <f aca="false">VLOOKUP($A:$A,'[1]Summary Other sales'!A$1:C$1048576,3,0)</f>
        <v>#N/A</v>
      </c>
      <c r="H269" s="149" t="n">
        <f aca="false">20/26*(26-AE269)</f>
        <v>20</v>
      </c>
      <c r="I269" s="64" t="e">
        <f aca="false">VLOOKUP($A:$A,'[1]Summary Contract Line Comm'!A$1:B$1048576,2,0)</f>
        <v>#N/A</v>
      </c>
      <c r="J269" s="65" t="e">
        <f aca="false">VLOOKUP($A:$A,'[1]Summary Contract Line Comm'!A$1:C$1048576,3,0)</f>
        <v>#N/A</v>
      </c>
      <c r="K269" s="64" t="n">
        <v>0</v>
      </c>
      <c r="L269" s="65" t="n">
        <v>0</v>
      </c>
      <c r="M269" s="150" t="e">
        <f aca="false">+K269+I269</f>
        <v>#N/A</v>
      </c>
      <c r="N269" s="151" t="e">
        <f aca="false">+L269+J269</f>
        <v>#N/A</v>
      </c>
      <c r="O269" s="64" t="e">
        <f aca="false">VLOOKUP($A:$A,[4]Summary!A$1:B$1048576,2,0)</f>
        <v>#N/A</v>
      </c>
      <c r="P269" s="66" t="e">
        <f aca="false">O269*17.5</f>
        <v>#N/A</v>
      </c>
      <c r="Q269" s="152" t="e">
        <f aca="false">O269/M269</f>
        <v>#N/A</v>
      </c>
      <c r="R269" s="64" t="e">
        <f aca="false">VLOOKUP($A:$A,'[3]Summary Migrations February'!A$1:B$1048576,2,0)</f>
        <v>#N/A</v>
      </c>
      <c r="S269" s="65" t="e">
        <f aca="false">VLOOKUP($A:$A,'[3]Summary Migrations February'!A$1:C$1048576,3,0)</f>
        <v>#N/A</v>
      </c>
      <c r="T269" s="65" t="e">
        <f aca="false">S269*0.2</f>
        <v>#N/A</v>
      </c>
      <c r="U269" s="64"/>
      <c r="V269" s="65" t="e">
        <f aca="false">VLOOKUP($A:$A,[5]Summary!D$1:J$1048576,7,0)</f>
        <v>#N/A</v>
      </c>
      <c r="W269" s="65" t="e">
        <f aca="false">+C269+G269+N269+P269+T269+V269</f>
        <v>#N/A</v>
      </c>
      <c r="X269" s="151"/>
      <c r="Y269" s="65" t="e">
        <f aca="false">+X269+W269</f>
        <v>#N/A</v>
      </c>
      <c r="Z269" s="151" t="e">
        <f aca="false">Y269*0.25</f>
        <v>#N/A</v>
      </c>
      <c r="AA269" s="151" t="e">
        <f aca="false">+Z269+Y269</f>
        <v>#N/A</v>
      </c>
      <c r="AB269" s="153"/>
      <c r="AC269" s="65"/>
      <c r="AD269" s="65"/>
      <c r="AE269" s="154" t="n">
        <v>0</v>
      </c>
      <c r="AF269" s="155" t="s">
        <v>218</v>
      </c>
      <c r="AG269" s="155"/>
    </row>
    <row r="270" customFormat="false" ht="13.8" hidden="false" customHeight="false" outlineLevel="0" collapsed="false">
      <c r="A270" s="24" t="s">
        <v>35</v>
      </c>
      <c r="B270" s="64" t="e">
        <f aca="false">VLOOKUP($A:$A,'[1]Summary Accessory Sales'!$A$1:$B$1048576,2,0)</f>
        <v>#N/A</v>
      </c>
      <c r="C270" s="65" t="e">
        <f aca="false">VLOOKUP($A:$A,'[1]Summary Accessory Sales'!A$1:C$1048576,3,0)</f>
        <v>#N/A</v>
      </c>
      <c r="D270" s="148" t="e">
        <f aca="false">B270/M270</f>
        <v>#N/A</v>
      </c>
      <c r="E270" s="148" t="e">
        <f aca="false">B270/M270</f>
        <v>#N/A</v>
      </c>
      <c r="F270" s="64" t="e">
        <f aca="false">VLOOKUP($A:$A,'[1]Summary Other sales'!A$1:B$1048576,2,0)</f>
        <v>#N/A</v>
      </c>
      <c r="G270" s="65" t="e">
        <f aca="false">VLOOKUP($A:$A,'[1]Summary Other sales'!A$1:C$1048576,3,0)</f>
        <v>#N/A</v>
      </c>
      <c r="H270" s="149" t="n">
        <f aca="false">20/26*(26-AE270)</f>
        <v>20</v>
      </c>
      <c r="I270" s="64" t="e">
        <f aca="false">VLOOKUP($A:$A,'[1]Summary Contract Line Comm'!A$1:B$1048576,2,0)</f>
        <v>#N/A</v>
      </c>
      <c r="J270" s="65" t="e">
        <f aca="false">VLOOKUP($A:$A,'[1]Summary Contract Line Comm'!A$1:C$1048576,3,0)</f>
        <v>#N/A</v>
      </c>
      <c r="K270" s="64" t="n">
        <v>0</v>
      </c>
      <c r="L270" s="65" t="n">
        <v>0</v>
      </c>
      <c r="M270" s="150" t="e">
        <f aca="false">+K270+I270</f>
        <v>#N/A</v>
      </c>
      <c r="N270" s="151" t="e">
        <f aca="false">+L270+J270</f>
        <v>#N/A</v>
      </c>
      <c r="O270" s="64" t="e">
        <f aca="false">VLOOKUP($A:$A,[4]Summary!A$1:B$1048576,2,0)</f>
        <v>#N/A</v>
      </c>
      <c r="P270" s="66" t="e">
        <f aca="false">O270*17.5</f>
        <v>#N/A</v>
      </c>
      <c r="Q270" s="152" t="e">
        <f aca="false">O270/M270</f>
        <v>#N/A</v>
      </c>
      <c r="R270" s="64" t="e">
        <f aca="false">VLOOKUP($A:$A,'[3]Summary Migrations February'!A$1:B$1048576,2,0)</f>
        <v>#N/A</v>
      </c>
      <c r="S270" s="65" t="e">
        <f aca="false">VLOOKUP($A:$A,'[3]Summary Migrations February'!A$1:C$1048576,3,0)</f>
        <v>#N/A</v>
      </c>
      <c r="T270" s="65" t="e">
        <f aca="false">S270*0.2</f>
        <v>#N/A</v>
      </c>
      <c r="U270" s="64"/>
      <c r="V270" s="65" t="n">
        <v>0</v>
      </c>
      <c r="W270" s="65" t="e">
        <f aca="false">+C270+G270+N270+P270+T270+V270</f>
        <v>#N/A</v>
      </c>
      <c r="X270" s="151"/>
      <c r="Y270" s="65" t="e">
        <f aca="false">+X270+W270</f>
        <v>#N/A</v>
      </c>
      <c r="Z270" s="151" t="e">
        <f aca="false">Y270*0.25</f>
        <v>#N/A</v>
      </c>
      <c r="AA270" s="151" t="e">
        <f aca="false">+Z270+Y270</f>
        <v>#N/A</v>
      </c>
      <c r="AB270" s="153"/>
      <c r="AC270" s="65"/>
      <c r="AD270" s="65"/>
      <c r="AE270" s="154" t="n">
        <v>0</v>
      </c>
      <c r="AF270" s="155" t="s">
        <v>219</v>
      </c>
      <c r="AG270" s="156"/>
    </row>
    <row r="271" customFormat="false" ht="13.8" hidden="false" customHeight="false" outlineLevel="0" collapsed="false">
      <c r="A271" s="24" t="s">
        <v>35</v>
      </c>
      <c r="B271" s="64" t="e">
        <f aca="false">VLOOKUP($A:$A,'[1]Summary Accessory Sales'!$A$1:$B$1048576,2,0)</f>
        <v>#N/A</v>
      </c>
      <c r="C271" s="65" t="e">
        <f aca="false">VLOOKUP($A:$A,'[1]Summary Accessory Sales'!A$1:C$1048576,3,0)</f>
        <v>#N/A</v>
      </c>
      <c r="D271" s="148" t="e">
        <f aca="false">B271/M271</f>
        <v>#N/A</v>
      </c>
      <c r="E271" s="148" t="e">
        <f aca="false">B271/M271</f>
        <v>#N/A</v>
      </c>
      <c r="F271" s="64" t="e">
        <f aca="false">VLOOKUP($A:$A,'[1]Summary Other sales'!A$1:B$1048576,2,0)</f>
        <v>#N/A</v>
      </c>
      <c r="G271" s="65" t="e">
        <f aca="false">VLOOKUP($A:$A,'[1]Summary Other sales'!A$1:C$1048576,3,0)</f>
        <v>#N/A</v>
      </c>
      <c r="H271" s="149" t="n">
        <f aca="false">20/26*(26-AE271)</f>
        <v>20</v>
      </c>
      <c r="I271" s="64" t="e">
        <f aca="false">VLOOKUP($A:$A,'[1]Summary Contract Line Comm'!A$1:B$1048576,2,0)</f>
        <v>#N/A</v>
      </c>
      <c r="J271" s="65" t="e">
        <f aca="false">VLOOKUP($A:$A,'[1]Summary Contract Line Comm'!A$1:C$1048576,3,0)</f>
        <v>#N/A</v>
      </c>
      <c r="K271" s="64" t="n">
        <v>0</v>
      </c>
      <c r="L271" s="65" t="n">
        <v>0</v>
      </c>
      <c r="M271" s="150" t="e">
        <f aca="false">+K271+I271</f>
        <v>#N/A</v>
      </c>
      <c r="N271" s="151" t="e">
        <f aca="false">+L271+J271</f>
        <v>#N/A</v>
      </c>
      <c r="O271" s="64" t="e">
        <f aca="false">VLOOKUP($A:$A,[4]Summary!A$1:B$1048576,2,0)</f>
        <v>#N/A</v>
      </c>
      <c r="P271" s="66" t="e">
        <f aca="false">O271*17.5</f>
        <v>#N/A</v>
      </c>
      <c r="Q271" s="152" t="e">
        <f aca="false">O271/M271</f>
        <v>#N/A</v>
      </c>
      <c r="R271" s="64" t="e">
        <f aca="false">VLOOKUP($A:$A,'[3]Summary Migrations February'!A$1:B$1048576,2,0)</f>
        <v>#N/A</v>
      </c>
      <c r="S271" s="65" t="e">
        <f aca="false">VLOOKUP($A:$A,'[3]Summary Migrations February'!A$1:C$1048576,3,0)</f>
        <v>#N/A</v>
      </c>
      <c r="T271" s="65" t="e">
        <f aca="false">S271*0.2</f>
        <v>#N/A</v>
      </c>
      <c r="U271" s="64"/>
      <c r="V271" s="65" t="n">
        <v>0</v>
      </c>
      <c r="W271" s="65" t="e">
        <f aca="false">+C271+G271+N271+P271+T271+V271</f>
        <v>#N/A</v>
      </c>
      <c r="X271" s="151"/>
      <c r="Y271" s="65" t="e">
        <f aca="false">+X271+W271</f>
        <v>#N/A</v>
      </c>
      <c r="Z271" s="151"/>
      <c r="AA271" s="151" t="e">
        <f aca="false">+Z271+Y271</f>
        <v>#N/A</v>
      </c>
      <c r="AB271" s="153"/>
      <c r="AC271" s="65"/>
      <c r="AD271" s="65"/>
      <c r="AE271" s="154" t="n">
        <v>0</v>
      </c>
      <c r="AF271" s="155" t="s">
        <v>220</v>
      </c>
      <c r="AG271" s="156"/>
    </row>
    <row r="272" customFormat="false" ht="13.8" hidden="false" customHeight="false" outlineLevel="0" collapsed="false">
      <c r="A272" s="24" t="s">
        <v>35</v>
      </c>
      <c r="B272" s="64" t="e">
        <f aca="false">VLOOKUP($A:$A,'[1]Summary Accessory Sales'!$A$1:$B$1048576,2,0)</f>
        <v>#N/A</v>
      </c>
      <c r="C272" s="65" t="e">
        <f aca="false">VLOOKUP($A:$A,'[1]Summary Accessory Sales'!A$1:C$1048576,3,0)</f>
        <v>#N/A</v>
      </c>
      <c r="D272" s="148" t="e">
        <f aca="false">B272/M272</f>
        <v>#N/A</v>
      </c>
      <c r="E272" s="148" t="e">
        <f aca="false">B272/M272</f>
        <v>#N/A</v>
      </c>
      <c r="F272" s="64" t="e">
        <f aca="false">VLOOKUP($A:$A,'[1]Summary Other sales'!A$1:B$1048576,2,0)</f>
        <v>#N/A</v>
      </c>
      <c r="G272" s="65" t="e">
        <f aca="false">VLOOKUP($A:$A,'[1]Summary Other sales'!A$1:C$1048576,3,0)</f>
        <v>#N/A</v>
      </c>
      <c r="H272" s="149" t="n">
        <f aca="false">20/26*(26-AE272)</f>
        <v>20</v>
      </c>
      <c r="I272" s="64" t="e">
        <f aca="false">VLOOKUP($A:$A,'[1]Summary Contract Line Comm'!A$1:B$1048576,2,0)</f>
        <v>#N/A</v>
      </c>
      <c r="J272" s="65" t="e">
        <f aca="false">VLOOKUP($A:$A,'[1]Summary Contract Line Comm'!A$1:C$1048576,3,0)</f>
        <v>#N/A</v>
      </c>
      <c r="K272" s="64" t="n">
        <v>0</v>
      </c>
      <c r="L272" s="65" t="n">
        <v>0</v>
      </c>
      <c r="M272" s="150" t="e">
        <f aca="false">+K272+I272</f>
        <v>#N/A</v>
      </c>
      <c r="N272" s="151" t="e">
        <f aca="false">+L272+J272</f>
        <v>#N/A</v>
      </c>
      <c r="O272" s="64" t="e">
        <f aca="false">VLOOKUP($A:$A,[4]Summary!A$1:B$1048576,2,0)</f>
        <v>#N/A</v>
      </c>
      <c r="P272" s="66" t="e">
        <f aca="false">O272*17.5</f>
        <v>#N/A</v>
      </c>
      <c r="Q272" s="152" t="e">
        <f aca="false">O272/M272</f>
        <v>#N/A</v>
      </c>
      <c r="R272" s="64" t="e">
        <f aca="false">VLOOKUP($A:$A,'[3]Summary Migrations February'!A$1:B$1048576,2,0)</f>
        <v>#N/A</v>
      </c>
      <c r="S272" s="65" t="e">
        <f aca="false">VLOOKUP($A:$A,'[3]Summary Migrations February'!A$1:C$1048576,3,0)</f>
        <v>#N/A</v>
      </c>
      <c r="T272" s="65" t="e">
        <f aca="false">S272*0.2</f>
        <v>#N/A</v>
      </c>
      <c r="U272" s="64"/>
      <c r="V272" s="65" t="n">
        <v>0</v>
      </c>
      <c r="W272" s="65" t="e">
        <f aca="false">+C272+G272+N272+P272+T272+V272</f>
        <v>#N/A</v>
      </c>
      <c r="X272" s="151"/>
      <c r="Y272" s="65" t="e">
        <f aca="false">+X272+W272</f>
        <v>#N/A</v>
      </c>
      <c r="Z272" s="151" t="e">
        <f aca="false">Y272*0.25</f>
        <v>#N/A</v>
      </c>
      <c r="AA272" s="151" t="e">
        <f aca="false">+Z272+Y272</f>
        <v>#N/A</v>
      </c>
      <c r="AB272" s="153"/>
      <c r="AC272" s="65"/>
      <c r="AD272" s="65"/>
      <c r="AE272" s="154" t="n">
        <v>0</v>
      </c>
      <c r="AF272" s="156" t="s">
        <v>80</v>
      </c>
      <c r="AG272" s="156"/>
    </row>
    <row r="273" customFormat="false" ht="13.8" hidden="false" customHeight="false" outlineLevel="0" collapsed="false">
      <c r="A273" s="24" t="s">
        <v>35</v>
      </c>
      <c r="B273" s="64" t="e">
        <f aca="false">VLOOKUP($A:$A,'[1]Summary Accessory Sales'!$A$1:$B$1048576,2,0)</f>
        <v>#N/A</v>
      </c>
      <c r="C273" s="65" t="e">
        <f aca="false">VLOOKUP($A:$A,'[1]Summary Accessory Sales'!A$1:C$1048576,3,0)</f>
        <v>#N/A</v>
      </c>
      <c r="D273" s="148" t="e">
        <f aca="false">B273/M273</f>
        <v>#N/A</v>
      </c>
      <c r="E273" s="148" t="e">
        <f aca="false">B273/M273</f>
        <v>#N/A</v>
      </c>
      <c r="F273" s="64" t="e">
        <f aca="false">VLOOKUP($A:$A,'[1]Summary Other sales'!A$1:B$1048576,2,0)</f>
        <v>#N/A</v>
      </c>
      <c r="G273" s="65" t="e">
        <f aca="false">VLOOKUP($A:$A,'[1]Summary Other sales'!A$1:C$1048576,3,0)</f>
        <v>#N/A</v>
      </c>
      <c r="H273" s="149" t="e">
        <f aca="false">20/26*(26-AE273)</f>
        <v>#N/A</v>
      </c>
      <c r="I273" s="64" t="e">
        <f aca="false">VLOOKUP($A:$A,'[1]Summary Contract Line Comm'!A$1:B$1048576,2,0)</f>
        <v>#N/A</v>
      </c>
      <c r="J273" s="65" t="e">
        <f aca="false">VLOOKUP($A:$A,'[1]Summary Contract Line Comm'!A$1:C$1048576,3,0)</f>
        <v>#N/A</v>
      </c>
      <c r="K273" s="64" t="n">
        <v>0</v>
      </c>
      <c r="L273" s="65" t="n">
        <v>0</v>
      </c>
      <c r="M273" s="150" t="e">
        <f aca="false">+K273+I273</f>
        <v>#N/A</v>
      </c>
      <c r="N273" s="151" t="e">
        <f aca="false">+L273+J273</f>
        <v>#N/A</v>
      </c>
      <c r="O273" s="64" t="e">
        <f aca="false">VLOOKUP($A:$A,[4]Summary!A$1:B$1048576,2,0)</f>
        <v>#N/A</v>
      </c>
      <c r="P273" s="66" t="e">
        <f aca="false">O273*17.5</f>
        <v>#N/A</v>
      </c>
      <c r="Q273" s="152" t="e">
        <f aca="false">O273/M273</f>
        <v>#N/A</v>
      </c>
      <c r="R273" s="64" t="e">
        <f aca="false">VLOOKUP($A:$A,'[3]Summary Migrations February'!A$1:B$1048576,2,0)</f>
        <v>#N/A</v>
      </c>
      <c r="S273" s="65" t="e">
        <f aca="false">VLOOKUP($A:$A,'[3]Summary Migrations February'!A$1:C$1048576,3,0)</f>
        <v>#N/A</v>
      </c>
      <c r="T273" s="65" t="e">
        <f aca="false">S273*0.2</f>
        <v>#N/A</v>
      </c>
      <c r="U273" s="64" t="e">
        <f aca="false">VLOOKUP($A:$A,[5]Summary!D$1:K$1048576,8,0)</f>
        <v>#N/A</v>
      </c>
      <c r="V273" s="65" t="e">
        <f aca="false">VLOOKUP($A:$A,[5]Summary!D$1:J$1048576,7,0)</f>
        <v>#N/A</v>
      </c>
      <c r="W273" s="65" t="e">
        <f aca="false">+C273+G273+N273+P273+T273+V273</f>
        <v>#N/A</v>
      </c>
      <c r="X273" s="151"/>
      <c r="Y273" s="65" t="e">
        <f aca="false">+X273+W273</f>
        <v>#N/A</v>
      </c>
      <c r="Z273" s="151"/>
      <c r="AA273" s="151" t="e">
        <f aca="false">+Z273+Y273</f>
        <v>#N/A</v>
      </c>
      <c r="AB273" s="153"/>
      <c r="AC273" s="65"/>
      <c r="AD273" s="65"/>
      <c r="AE273" s="154" t="e">
        <f aca="false">VLOOKUP($A:$A,'[2]SUMMARY BCEA LEAVE FEB'!B$1:C$1048576,2,0)</f>
        <v>#N/A</v>
      </c>
      <c r="AF273" s="155" t="s">
        <v>221</v>
      </c>
      <c r="AG273" s="156"/>
    </row>
    <row r="274" customFormat="false" ht="13.8" hidden="false" customHeight="false" outlineLevel="0" collapsed="false">
      <c r="A274" s="24" t="s">
        <v>35</v>
      </c>
      <c r="B274" s="64" t="e">
        <f aca="false">VLOOKUP($A:$A,'[1]Summary Accessory Sales'!$A$1:$B$1048576,2,0)</f>
        <v>#N/A</v>
      </c>
      <c r="C274" s="65" t="e">
        <f aca="false">VLOOKUP($A:$A,'[1]Summary Accessory Sales'!A$1:C$1048576,3,0)</f>
        <v>#N/A</v>
      </c>
      <c r="D274" s="148" t="e">
        <f aca="false">B274/M274</f>
        <v>#N/A</v>
      </c>
      <c r="E274" s="148" t="e">
        <f aca="false">B274/M274</f>
        <v>#N/A</v>
      </c>
      <c r="F274" s="64" t="e">
        <f aca="false">VLOOKUP($A:$A,'[1]Summary Other sales'!A$1:B$1048576,2,0)</f>
        <v>#N/A</v>
      </c>
      <c r="G274" s="65" t="e">
        <f aca="false">VLOOKUP($A:$A,'[1]Summary Other sales'!A$1:C$1048576,3,0)</f>
        <v>#N/A</v>
      </c>
      <c r="H274" s="149" t="e">
        <f aca="false">20/26*(26-AE274)</f>
        <v>#N/A</v>
      </c>
      <c r="I274" s="64" t="e">
        <f aca="false">VLOOKUP($A:$A,'[1]Summary Contract Line Comm'!A$1:B$1048576,2,0)</f>
        <v>#N/A</v>
      </c>
      <c r="J274" s="65" t="e">
        <f aca="false">VLOOKUP($A:$A,'[1]Summary Contract Line Comm'!A$1:C$1048576,3,0)</f>
        <v>#N/A</v>
      </c>
      <c r="K274" s="64" t="n">
        <v>0</v>
      </c>
      <c r="L274" s="65" t="n">
        <v>0</v>
      </c>
      <c r="M274" s="150" t="e">
        <f aca="false">+K274+I274</f>
        <v>#N/A</v>
      </c>
      <c r="N274" s="151" t="e">
        <f aca="false">+L274+J274</f>
        <v>#N/A</v>
      </c>
      <c r="O274" s="64" t="n">
        <v>0</v>
      </c>
      <c r="P274" s="66" t="n">
        <f aca="false">O274*17.5</f>
        <v>0</v>
      </c>
      <c r="Q274" s="152" t="e">
        <f aca="false">O274/M274</f>
        <v>#N/A</v>
      </c>
      <c r="R274" s="64" t="e">
        <f aca="false">VLOOKUP($A:$A,'[3]Summary Migrations February'!A$1:B$1048576,2,0)</f>
        <v>#N/A</v>
      </c>
      <c r="S274" s="65" t="e">
        <f aca="false">VLOOKUP($A:$A,'[3]Summary Migrations February'!A$1:C$1048576,3,0)</f>
        <v>#N/A</v>
      </c>
      <c r="T274" s="65" t="e">
        <f aca="false">S274*0.2</f>
        <v>#N/A</v>
      </c>
      <c r="U274" s="64"/>
      <c r="V274" s="65" t="e">
        <f aca="false">VLOOKUP($A:$A,[5]Summary!D$1:J$1048576,7,0)</f>
        <v>#N/A</v>
      </c>
      <c r="W274" s="65" t="e">
        <f aca="false">+C274+G274+N274+P274+T274+V274</f>
        <v>#N/A</v>
      </c>
      <c r="X274" s="151"/>
      <c r="Y274" s="65" t="e">
        <f aca="false">+X274+W274</f>
        <v>#N/A</v>
      </c>
      <c r="Z274" s="151" t="e">
        <f aca="false">Y274*0.25</f>
        <v>#N/A</v>
      </c>
      <c r="AA274" s="151" t="e">
        <f aca="false">+Z274+Y274</f>
        <v>#N/A</v>
      </c>
      <c r="AB274" s="153"/>
      <c r="AC274" s="65"/>
      <c r="AD274" s="65"/>
      <c r="AE274" s="154" t="e">
        <f aca="false">VLOOKUP($A:$A,'[2]SUMMARY BCEA LEAVE FEB'!B$1:C$1048576,2,0)</f>
        <v>#N/A</v>
      </c>
      <c r="AF274" s="156" t="s">
        <v>222</v>
      </c>
      <c r="AG274" s="156"/>
    </row>
    <row r="275" customFormat="false" ht="13.8" hidden="false" customHeight="false" outlineLevel="0" collapsed="false">
      <c r="A275" s="24" t="s">
        <v>35</v>
      </c>
      <c r="B275" s="64" t="e">
        <f aca="false">VLOOKUP($A:$A,'[1]Summary Accessory Sales'!$A$1:$B$1048576,2,0)</f>
        <v>#N/A</v>
      </c>
      <c r="C275" s="65" t="e">
        <f aca="false">VLOOKUP($A:$A,'[1]Summary Accessory Sales'!A$1:C$1048576,3,0)</f>
        <v>#N/A</v>
      </c>
      <c r="D275" s="148" t="e">
        <f aca="false">B275/M275</f>
        <v>#N/A</v>
      </c>
      <c r="E275" s="148" t="e">
        <f aca="false">B275/M275</f>
        <v>#N/A</v>
      </c>
      <c r="F275" s="64" t="e">
        <f aca="false">VLOOKUP($A:$A,'[1]Summary Other sales'!A$1:B$1048576,2,0)</f>
        <v>#N/A</v>
      </c>
      <c r="G275" s="65" t="e">
        <f aca="false">VLOOKUP($A:$A,'[1]Summary Other sales'!A$1:C$1048576,3,0)</f>
        <v>#N/A</v>
      </c>
      <c r="H275" s="149" t="n">
        <f aca="false">20/26*(26-AE275)</f>
        <v>20</v>
      </c>
      <c r="I275" s="64" t="e">
        <f aca="false">VLOOKUP($A:$A,'[1]Summary Contract Line Comm'!A$1:B$1048576,2,0)</f>
        <v>#N/A</v>
      </c>
      <c r="J275" s="65" t="e">
        <f aca="false">VLOOKUP($A:$A,'[1]Summary Contract Line Comm'!A$1:C$1048576,3,0)</f>
        <v>#N/A</v>
      </c>
      <c r="K275" s="64" t="n">
        <v>0</v>
      </c>
      <c r="L275" s="65" t="n">
        <v>0</v>
      </c>
      <c r="M275" s="150" t="e">
        <f aca="false">+K275+I275</f>
        <v>#N/A</v>
      </c>
      <c r="N275" s="151" t="e">
        <f aca="false">+L275+J275</f>
        <v>#N/A</v>
      </c>
      <c r="O275" s="64" t="e">
        <f aca="false">VLOOKUP($A:$A,[4]Summary!A$1:B$1048576,2,0)</f>
        <v>#N/A</v>
      </c>
      <c r="P275" s="66" t="e">
        <f aca="false">O275*17.5</f>
        <v>#N/A</v>
      </c>
      <c r="Q275" s="152" t="e">
        <f aca="false">O275/M275</f>
        <v>#N/A</v>
      </c>
      <c r="R275" s="64" t="e">
        <f aca="false">VLOOKUP($A:$A,'[3]Summary Migrations February'!A$1:B$1048576,2,0)</f>
        <v>#N/A</v>
      </c>
      <c r="S275" s="65" t="e">
        <f aca="false">VLOOKUP($A:$A,'[3]Summary Migrations February'!A$1:C$1048576,3,0)</f>
        <v>#N/A</v>
      </c>
      <c r="T275" s="65" t="e">
        <f aca="false">S275*0.2</f>
        <v>#N/A</v>
      </c>
      <c r="U275" s="64"/>
      <c r="V275" s="65" t="e">
        <f aca="false">VLOOKUP($A:$A,[5]Summary!D$1:J$1048576,7,0)</f>
        <v>#N/A</v>
      </c>
      <c r="W275" s="65" t="e">
        <f aca="false">+C275+G275+N275+P275+T275+V275</f>
        <v>#N/A</v>
      </c>
      <c r="X275" s="151"/>
      <c r="Y275" s="65" t="e">
        <f aca="false">+X275+W275</f>
        <v>#N/A</v>
      </c>
      <c r="Z275" s="151"/>
      <c r="AA275" s="151" t="e">
        <f aca="false">+Z275+Y275</f>
        <v>#N/A</v>
      </c>
      <c r="AB275" s="153"/>
      <c r="AC275" s="65"/>
      <c r="AD275" s="65"/>
      <c r="AE275" s="154" t="n">
        <v>0</v>
      </c>
      <c r="AF275" s="156" t="s">
        <v>223</v>
      </c>
      <c r="AG275" s="156"/>
    </row>
    <row r="276" customFormat="false" ht="13.8" hidden="false" customHeight="false" outlineLevel="0" collapsed="false">
      <c r="A276" s="24" t="s">
        <v>35</v>
      </c>
      <c r="B276" s="64" t="e">
        <f aca="false">VLOOKUP($A:$A,'[1]Summary Accessory Sales'!$A$1:$B$1048576,2,0)</f>
        <v>#N/A</v>
      </c>
      <c r="C276" s="65" t="e">
        <f aca="false">VLOOKUP($A:$A,'[1]Summary Accessory Sales'!A$1:C$1048576,3,0)</f>
        <v>#N/A</v>
      </c>
      <c r="D276" s="148" t="e">
        <f aca="false">B276/M276</f>
        <v>#N/A</v>
      </c>
      <c r="E276" s="148" t="e">
        <f aca="false">B276/M276</f>
        <v>#N/A</v>
      </c>
      <c r="F276" s="64" t="e">
        <f aca="false">VLOOKUP($A:$A,'[1]Summary Other sales'!A$1:B$1048576,2,0)</f>
        <v>#N/A</v>
      </c>
      <c r="G276" s="65" t="e">
        <f aca="false">VLOOKUP($A:$A,'[1]Summary Other sales'!A$1:C$1048576,3,0)</f>
        <v>#N/A</v>
      </c>
      <c r="H276" s="149" t="n">
        <f aca="false">20/26*(26-AE276)</f>
        <v>20</v>
      </c>
      <c r="I276" s="64" t="e">
        <f aca="false">VLOOKUP($A:$A,'[1]Summary Contract Line Comm'!A$1:B$1048576,2,0)</f>
        <v>#N/A</v>
      </c>
      <c r="J276" s="65" t="e">
        <f aca="false">VLOOKUP($A:$A,'[1]Summary Contract Line Comm'!A$1:C$1048576,3,0)</f>
        <v>#N/A</v>
      </c>
      <c r="K276" s="64" t="n">
        <v>0</v>
      </c>
      <c r="L276" s="65" t="n">
        <v>0</v>
      </c>
      <c r="M276" s="150" t="e">
        <f aca="false">+K276+I276</f>
        <v>#N/A</v>
      </c>
      <c r="N276" s="151" t="e">
        <f aca="false">+L276+J276</f>
        <v>#N/A</v>
      </c>
      <c r="O276" s="64" t="e">
        <f aca="false">VLOOKUP($A:$A,[4]Summary!A$1:B$1048576,2,0)</f>
        <v>#N/A</v>
      </c>
      <c r="P276" s="66" t="e">
        <f aca="false">O276*17.5</f>
        <v>#N/A</v>
      </c>
      <c r="Q276" s="152" t="e">
        <f aca="false">O276/M276</f>
        <v>#N/A</v>
      </c>
      <c r="R276" s="64" t="e">
        <f aca="false">VLOOKUP($A:$A,'[3]Summary Migrations February'!A$1:B$1048576,2,0)</f>
        <v>#N/A</v>
      </c>
      <c r="S276" s="65" t="e">
        <f aca="false">VLOOKUP($A:$A,'[3]Summary Migrations February'!A$1:C$1048576,3,0)</f>
        <v>#N/A</v>
      </c>
      <c r="T276" s="65" t="e">
        <f aca="false">S276*0.2</f>
        <v>#N/A</v>
      </c>
      <c r="U276" s="64"/>
      <c r="V276" s="65" t="e">
        <f aca="false">VLOOKUP($A:$A,[5]Summary!D$1:J$1048576,7,0)</f>
        <v>#N/A</v>
      </c>
      <c r="W276" s="65" t="e">
        <f aca="false">+C276+G276+N276+P276+T276+V276</f>
        <v>#N/A</v>
      </c>
      <c r="X276" s="151"/>
      <c r="Y276" s="65" t="e">
        <f aca="false">+X276+W276</f>
        <v>#N/A</v>
      </c>
      <c r="Z276" s="151"/>
      <c r="AA276" s="151" t="e">
        <f aca="false">+Z276+Y276</f>
        <v>#N/A</v>
      </c>
      <c r="AB276" s="153"/>
      <c r="AC276" s="65"/>
      <c r="AD276" s="65"/>
      <c r="AE276" s="154" t="n">
        <v>0</v>
      </c>
      <c r="AF276" s="155" t="s">
        <v>224</v>
      </c>
      <c r="AG276" s="156"/>
    </row>
    <row r="277" customFormat="false" ht="13.8" hidden="false" customHeight="false" outlineLevel="0" collapsed="false">
      <c r="A277" s="24" t="s">
        <v>35</v>
      </c>
      <c r="B277" s="64" t="e">
        <f aca="false">VLOOKUP($A:$A,'[1]Summary Accessory Sales'!$A$1:$B$1048576,2,0)</f>
        <v>#N/A</v>
      </c>
      <c r="C277" s="65" t="e">
        <f aca="false">VLOOKUP($A:$A,'[1]Summary Accessory Sales'!A$1:C$1048576,3,0)</f>
        <v>#N/A</v>
      </c>
      <c r="D277" s="148" t="e">
        <f aca="false">B277/M277</f>
        <v>#N/A</v>
      </c>
      <c r="E277" s="148" t="e">
        <f aca="false">B277/M277</f>
        <v>#N/A</v>
      </c>
      <c r="F277" s="64" t="e">
        <f aca="false">VLOOKUP($A:$A,'[1]Summary Other sales'!A$1:B$1048576,2,0)</f>
        <v>#N/A</v>
      </c>
      <c r="G277" s="65" t="e">
        <f aca="false">VLOOKUP($A:$A,'[1]Summary Other sales'!A$1:C$1048576,3,0)</f>
        <v>#N/A</v>
      </c>
      <c r="H277" s="149" t="n">
        <f aca="false">20/26*(26-AE277)</f>
        <v>20</v>
      </c>
      <c r="I277" s="64" t="e">
        <f aca="false">VLOOKUP($A:$A,'[1]Summary Contract Line Comm'!A$1:B$1048576,2,0)</f>
        <v>#N/A</v>
      </c>
      <c r="J277" s="65" t="e">
        <f aca="false">VLOOKUP($A:$A,'[1]Summary Contract Line Comm'!A$1:C$1048576,3,0)</f>
        <v>#N/A</v>
      </c>
      <c r="K277" s="64" t="n">
        <v>0</v>
      </c>
      <c r="L277" s="65" t="n">
        <v>0</v>
      </c>
      <c r="M277" s="150" t="e">
        <f aca="false">+K277+I277</f>
        <v>#N/A</v>
      </c>
      <c r="N277" s="151" t="e">
        <f aca="false">+L277+J277</f>
        <v>#N/A</v>
      </c>
      <c r="O277" s="64" t="n">
        <v>0</v>
      </c>
      <c r="P277" s="66" t="n">
        <f aca="false">O277*17.5</f>
        <v>0</v>
      </c>
      <c r="Q277" s="152" t="e">
        <f aca="false">O277/M277</f>
        <v>#N/A</v>
      </c>
      <c r="R277" s="64" t="e">
        <f aca="false">VLOOKUP($A:$A,'[3]Summary Migrations February'!A$1:B$1048576,2,0)</f>
        <v>#N/A</v>
      </c>
      <c r="S277" s="65" t="e">
        <f aca="false">VLOOKUP($A:$A,'[3]Summary Migrations February'!A$1:C$1048576,3,0)</f>
        <v>#N/A</v>
      </c>
      <c r="T277" s="65" t="e">
        <f aca="false">S277*0.2</f>
        <v>#N/A</v>
      </c>
      <c r="U277" s="64"/>
      <c r="V277" s="65" t="e">
        <f aca="false">VLOOKUP($A:$A,[5]Summary!D$1:J$1048576,7,0)</f>
        <v>#N/A</v>
      </c>
      <c r="W277" s="65" t="e">
        <f aca="false">+C277+G277+N277+P277+T277+V277</f>
        <v>#N/A</v>
      </c>
      <c r="X277" s="151"/>
      <c r="Y277" s="65" t="e">
        <f aca="false">+X277+W277</f>
        <v>#N/A</v>
      </c>
      <c r="Z277" s="151"/>
      <c r="AA277" s="151" t="e">
        <f aca="false">+Z277+Y277</f>
        <v>#N/A</v>
      </c>
      <c r="AB277" s="153"/>
      <c r="AC277" s="65"/>
      <c r="AD277" s="65"/>
      <c r="AE277" s="154" t="n">
        <v>0</v>
      </c>
      <c r="AF277" s="156" t="s">
        <v>225</v>
      </c>
      <c r="AG277" s="156"/>
    </row>
    <row r="278" customFormat="false" ht="13.8" hidden="false" customHeight="false" outlineLevel="0" collapsed="false">
      <c r="A278" s="24" t="s">
        <v>35</v>
      </c>
      <c r="B278" s="64" t="e">
        <f aca="false">VLOOKUP($A:$A,'[1]Summary Accessory Sales'!$A$1:$B$1048576,2,0)</f>
        <v>#N/A</v>
      </c>
      <c r="C278" s="65" t="e">
        <f aca="false">VLOOKUP($A:$A,'[1]Summary Accessory Sales'!A$1:C$1048576,3,0)</f>
        <v>#N/A</v>
      </c>
      <c r="D278" s="148" t="e">
        <f aca="false">B278/M278</f>
        <v>#N/A</v>
      </c>
      <c r="E278" s="148" t="e">
        <f aca="false">B278/M278</f>
        <v>#N/A</v>
      </c>
      <c r="F278" s="64" t="e">
        <f aca="false">VLOOKUP($A:$A,'[1]Summary Other sales'!A$1:B$1048576,2,0)</f>
        <v>#N/A</v>
      </c>
      <c r="G278" s="65" t="e">
        <f aca="false">VLOOKUP($A:$A,'[1]Summary Other sales'!A$1:C$1048576,3,0)</f>
        <v>#N/A</v>
      </c>
      <c r="H278" s="149" t="e">
        <f aca="false">20/26*(26-AE278)</f>
        <v>#N/A</v>
      </c>
      <c r="I278" s="64" t="e">
        <f aca="false">VLOOKUP($A:$A,'[1]Summary Contract Line Comm'!A$1:B$1048576,2,0)</f>
        <v>#N/A</v>
      </c>
      <c r="J278" s="65" t="e">
        <f aca="false">VLOOKUP($A:$A,'[1]Summary Contract Line Comm'!A$1:C$1048576,3,0)</f>
        <v>#N/A</v>
      </c>
      <c r="K278" s="64" t="n">
        <v>0</v>
      </c>
      <c r="L278" s="65" t="n">
        <v>0</v>
      </c>
      <c r="M278" s="150" t="e">
        <f aca="false">+K278+I278</f>
        <v>#N/A</v>
      </c>
      <c r="N278" s="151" t="e">
        <f aca="false">+L278+J278</f>
        <v>#N/A</v>
      </c>
      <c r="O278" s="64" t="e">
        <f aca="false">VLOOKUP($A:$A,[4]Summary!A$1:B$1048576,2,0)</f>
        <v>#N/A</v>
      </c>
      <c r="P278" s="66" t="e">
        <f aca="false">O278*17.5</f>
        <v>#N/A</v>
      </c>
      <c r="Q278" s="152" t="e">
        <f aca="false">O278/M278</f>
        <v>#N/A</v>
      </c>
      <c r="R278" s="64" t="e">
        <f aca="false">VLOOKUP($A:$A,'[3]Summary Migrations February'!A$1:B$1048576,2,0)</f>
        <v>#N/A</v>
      </c>
      <c r="S278" s="65" t="e">
        <f aca="false">VLOOKUP($A:$A,'[3]Summary Migrations February'!A$1:C$1048576,3,0)</f>
        <v>#N/A</v>
      </c>
      <c r="T278" s="65" t="e">
        <f aca="false">S278*0.2</f>
        <v>#N/A</v>
      </c>
      <c r="U278" s="64"/>
      <c r="V278" s="65" t="e">
        <f aca="false">VLOOKUP($A:$A,[5]Summary!D$1:J$1048576,7,0)</f>
        <v>#N/A</v>
      </c>
      <c r="W278" s="65" t="e">
        <f aca="false">+C278+G278+N278+P278+T278+V278</f>
        <v>#N/A</v>
      </c>
      <c r="X278" s="151"/>
      <c r="Y278" s="65" t="e">
        <f aca="false">+X278+W278</f>
        <v>#N/A</v>
      </c>
      <c r="Z278" s="151" t="e">
        <f aca="false">Y278*0.25</f>
        <v>#N/A</v>
      </c>
      <c r="AA278" s="151" t="e">
        <f aca="false">+Z278+Y278</f>
        <v>#N/A</v>
      </c>
      <c r="AB278" s="153"/>
      <c r="AC278" s="65"/>
      <c r="AD278" s="65"/>
      <c r="AE278" s="154" t="e">
        <f aca="false">VLOOKUP($A:$A,'[2]SUMMARY BCEA LEAVE FEB'!B$1:C$1048576,2,0)</f>
        <v>#N/A</v>
      </c>
      <c r="AF278" s="155" t="s">
        <v>113</v>
      </c>
      <c r="AG278" s="156"/>
    </row>
    <row r="279" customFormat="false" ht="13.8" hidden="false" customHeight="false" outlineLevel="0" collapsed="false">
      <c r="A279" s="24" t="s">
        <v>35</v>
      </c>
      <c r="B279" s="64" t="e">
        <f aca="false">VLOOKUP($A:$A,'[1]Summary Accessory Sales'!$A$1:$B$1048576,2,0)</f>
        <v>#N/A</v>
      </c>
      <c r="C279" s="65" t="e">
        <f aca="false">VLOOKUP($A:$A,'[1]Summary Accessory Sales'!A$1:C$1048576,3,0)</f>
        <v>#N/A</v>
      </c>
      <c r="D279" s="148" t="e">
        <f aca="false">B279/M279</f>
        <v>#N/A</v>
      </c>
      <c r="E279" s="148" t="e">
        <f aca="false">B279/M279</f>
        <v>#N/A</v>
      </c>
      <c r="F279" s="64" t="e">
        <f aca="false">VLOOKUP($A:$A,'[1]Summary Other sales'!A$1:B$1048576,2,0)</f>
        <v>#N/A</v>
      </c>
      <c r="G279" s="65" t="e">
        <f aca="false">VLOOKUP($A:$A,'[1]Summary Other sales'!A$1:C$1048576,3,0)</f>
        <v>#N/A</v>
      </c>
      <c r="H279" s="149" t="e">
        <f aca="false">20/26*(26-AE279)</f>
        <v>#N/A</v>
      </c>
      <c r="I279" s="64" t="e">
        <f aca="false">VLOOKUP($A:$A,'[1]Summary Contract Line Comm'!A$1:B$1048576,2,0)</f>
        <v>#N/A</v>
      </c>
      <c r="J279" s="65" t="e">
        <f aca="false">VLOOKUP($A:$A,'[1]Summary Contract Line Comm'!A$1:C$1048576,3,0)</f>
        <v>#N/A</v>
      </c>
      <c r="K279" s="64" t="n">
        <v>0</v>
      </c>
      <c r="L279" s="65" t="n">
        <v>0</v>
      </c>
      <c r="M279" s="150" t="e">
        <f aca="false">+K279+I279</f>
        <v>#N/A</v>
      </c>
      <c r="N279" s="151" t="e">
        <f aca="false">+L279+J279</f>
        <v>#N/A</v>
      </c>
      <c r="O279" s="64" t="e">
        <f aca="false">VLOOKUP($A:$A,[4]Summary!A$1:B$1048576,2,0)</f>
        <v>#N/A</v>
      </c>
      <c r="P279" s="66" t="e">
        <f aca="false">O279*17.5</f>
        <v>#N/A</v>
      </c>
      <c r="Q279" s="152" t="e">
        <f aca="false">O279/M279</f>
        <v>#N/A</v>
      </c>
      <c r="R279" s="64" t="e">
        <f aca="false">VLOOKUP($A:$A,'[3]Summary Migrations February'!A$1:B$1048576,2,0)</f>
        <v>#N/A</v>
      </c>
      <c r="S279" s="65" t="e">
        <f aca="false">VLOOKUP($A:$A,'[3]Summary Migrations February'!A$1:C$1048576,3,0)</f>
        <v>#N/A</v>
      </c>
      <c r="T279" s="65" t="e">
        <f aca="false">S279*0.2</f>
        <v>#N/A</v>
      </c>
      <c r="U279" s="64"/>
      <c r="V279" s="65" t="e">
        <f aca="false">VLOOKUP($A:$A,[5]Summary!D$1:J$1048576,7,0)</f>
        <v>#N/A</v>
      </c>
      <c r="W279" s="65" t="e">
        <f aca="false">+C279+G279+N279+P279+T279+V279</f>
        <v>#N/A</v>
      </c>
      <c r="X279" s="151"/>
      <c r="Y279" s="65" t="e">
        <f aca="false">+X279+W279</f>
        <v>#N/A</v>
      </c>
      <c r="Z279" s="151" t="e">
        <f aca="false">Y279*0.25</f>
        <v>#N/A</v>
      </c>
      <c r="AA279" s="151" t="e">
        <f aca="false">+Z279+Y279</f>
        <v>#N/A</v>
      </c>
      <c r="AB279" s="153"/>
      <c r="AC279" s="65"/>
      <c r="AD279" s="65"/>
      <c r="AE279" s="154" t="e">
        <f aca="false">VLOOKUP($A:$A,'[2]SUMMARY BCEA LEAVE FEB'!B$1:C$1048576,2,0)</f>
        <v>#N/A</v>
      </c>
      <c r="AF279" s="155" t="s">
        <v>54</v>
      </c>
      <c r="AG279" s="156"/>
    </row>
    <row r="280" customFormat="false" ht="13.8" hidden="false" customHeight="false" outlineLevel="0" collapsed="false">
      <c r="A280" s="24" t="s">
        <v>35</v>
      </c>
      <c r="B280" s="64" t="e">
        <f aca="false">VLOOKUP($A:$A,'[1]Summary Accessory Sales'!$A$1:$B$1048576,2,0)</f>
        <v>#N/A</v>
      </c>
      <c r="C280" s="65" t="e">
        <f aca="false">VLOOKUP($A:$A,'[1]Summary Accessory Sales'!A$1:C$1048576,3,0)</f>
        <v>#N/A</v>
      </c>
      <c r="D280" s="148" t="e">
        <f aca="false">B280/M280</f>
        <v>#N/A</v>
      </c>
      <c r="E280" s="148" t="e">
        <f aca="false">B280/M280</f>
        <v>#N/A</v>
      </c>
      <c r="F280" s="64" t="e">
        <f aca="false">VLOOKUP($A:$A,'[1]Summary Other sales'!A$1:B$1048576,2,0)</f>
        <v>#N/A</v>
      </c>
      <c r="G280" s="65" t="e">
        <f aca="false">VLOOKUP($A:$A,'[1]Summary Other sales'!A$1:C$1048576,3,0)</f>
        <v>#N/A</v>
      </c>
      <c r="H280" s="149" t="n">
        <f aca="false">20/26*(26-AE280)</f>
        <v>20</v>
      </c>
      <c r="I280" s="64" t="e">
        <f aca="false">VLOOKUP($A:$A,'[1]Summary Contract Line Comm'!A$1:B$1048576,2,0)</f>
        <v>#N/A</v>
      </c>
      <c r="J280" s="65" t="e">
        <f aca="false">VLOOKUP($A:$A,'[1]Summary Contract Line Comm'!A$1:C$1048576,3,0)</f>
        <v>#N/A</v>
      </c>
      <c r="K280" s="64" t="n">
        <v>0</v>
      </c>
      <c r="L280" s="65" t="n">
        <v>0</v>
      </c>
      <c r="M280" s="150" t="e">
        <f aca="false">+K280+I280</f>
        <v>#N/A</v>
      </c>
      <c r="N280" s="151" t="e">
        <f aca="false">+L280+J280</f>
        <v>#N/A</v>
      </c>
      <c r="O280" s="64" t="e">
        <f aca="false">VLOOKUP($A:$A,[4]Summary!A$1:B$1048576,2,0)</f>
        <v>#N/A</v>
      </c>
      <c r="P280" s="66" t="e">
        <f aca="false">O280*17.5</f>
        <v>#N/A</v>
      </c>
      <c r="Q280" s="152" t="e">
        <f aca="false">O280/M280</f>
        <v>#N/A</v>
      </c>
      <c r="R280" s="64" t="e">
        <f aca="false">VLOOKUP($A:$A,'[3]Summary Migrations February'!A$1:B$1048576,2,0)</f>
        <v>#N/A</v>
      </c>
      <c r="S280" s="65" t="e">
        <f aca="false">VLOOKUP($A:$A,'[3]Summary Migrations February'!A$1:C$1048576,3,0)</f>
        <v>#N/A</v>
      </c>
      <c r="T280" s="65" t="e">
        <f aca="false">S280*0.2</f>
        <v>#N/A</v>
      </c>
      <c r="U280" s="64"/>
      <c r="V280" s="65" t="e">
        <f aca="false">VLOOKUP($A:$A,[5]Summary!D$1:J$1048576,7,0)</f>
        <v>#N/A</v>
      </c>
      <c r="W280" s="65" t="e">
        <f aca="false">+C280+G280+N280+P280+T280+V280</f>
        <v>#N/A</v>
      </c>
      <c r="X280" s="151"/>
      <c r="Y280" s="65" t="e">
        <f aca="false">+X280+W280</f>
        <v>#N/A</v>
      </c>
      <c r="Z280" s="151"/>
      <c r="AA280" s="151" t="e">
        <f aca="false">+Z280+Y280</f>
        <v>#N/A</v>
      </c>
      <c r="AB280" s="153"/>
      <c r="AC280" s="65"/>
      <c r="AD280" s="65"/>
      <c r="AE280" s="154" t="n">
        <v>0</v>
      </c>
      <c r="AF280" s="155" t="s">
        <v>226</v>
      </c>
      <c r="AG280" s="155"/>
    </row>
    <row r="281" customFormat="false" ht="13.8" hidden="false" customHeight="false" outlineLevel="0" collapsed="false">
      <c r="A281" s="24" t="s">
        <v>35</v>
      </c>
      <c r="B281" s="64" t="e">
        <f aca="false">VLOOKUP($A:$A,'[1]Summary Accessory Sales'!$A$1:$B$1048576,2,0)</f>
        <v>#N/A</v>
      </c>
      <c r="C281" s="65" t="e">
        <f aca="false">VLOOKUP($A:$A,'[1]Summary Accessory Sales'!A$1:C$1048576,3,0)</f>
        <v>#N/A</v>
      </c>
      <c r="D281" s="148" t="e">
        <f aca="false">B281/M281</f>
        <v>#N/A</v>
      </c>
      <c r="E281" s="148" t="e">
        <f aca="false">B281/M281</f>
        <v>#N/A</v>
      </c>
      <c r="F281" s="64" t="e">
        <f aca="false">VLOOKUP($A:$A,'[1]Summary Other sales'!A$1:B$1048576,2,0)</f>
        <v>#N/A</v>
      </c>
      <c r="G281" s="65" t="e">
        <f aca="false">VLOOKUP($A:$A,'[1]Summary Other sales'!A$1:C$1048576,3,0)</f>
        <v>#N/A</v>
      </c>
      <c r="H281" s="149" t="n">
        <f aca="false">20/26*(26-AE281)</f>
        <v>20</v>
      </c>
      <c r="I281" s="64" t="e">
        <f aca="false">VLOOKUP($A:$A,'[1]Summary Contract Line Comm'!A$1:B$1048576,2,0)</f>
        <v>#N/A</v>
      </c>
      <c r="J281" s="65" t="e">
        <f aca="false">VLOOKUP($A:$A,'[1]Summary Contract Line Comm'!A$1:C$1048576,3,0)</f>
        <v>#N/A</v>
      </c>
      <c r="K281" s="64" t="n">
        <v>0</v>
      </c>
      <c r="L281" s="65" t="n">
        <v>0</v>
      </c>
      <c r="M281" s="150" t="e">
        <f aca="false">+K281+I281</f>
        <v>#N/A</v>
      </c>
      <c r="N281" s="151" t="e">
        <f aca="false">+L281+J281</f>
        <v>#N/A</v>
      </c>
      <c r="O281" s="64" t="e">
        <f aca="false">VLOOKUP($A:$A,[4]Summary!A$1:B$1048576,2,0)</f>
        <v>#N/A</v>
      </c>
      <c r="P281" s="66" t="e">
        <f aca="false">O281*17.5</f>
        <v>#N/A</v>
      </c>
      <c r="Q281" s="152" t="e">
        <f aca="false">O281/M281</f>
        <v>#N/A</v>
      </c>
      <c r="R281" s="64" t="e">
        <f aca="false">VLOOKUP($A:$A,'[3]Summary Migrations February'!A$1:B$1048576,2,0)</f>
        <v>#N/A</v>
      </c>
      <c r="S281" s="65" t="e">
        <f aca="false">VLOOKUP($A:$A,'[3]Summary Migrations February'!A$1:C$1048576,3,0)</f>
        <v>#N/A</v>
      </c>
      <c r="T281" s="65" t="e">
        <f aca="false">S281*0.2</f>
        <v>#N/A</v>
      </c>
      <c r="U281" s="64"/>
      <c r="V281" s="65" t="e">
        <f aca="false">VLOOKUP($A:$A,[5]Summary!D$1:J$1048576,7,0)</f>
        <v>#N/A</v>
      </c>
      <c r="W281" s="65" t="e">
        <f aca="false">+C281+G281+N281+P281+T281+V281</f>
        <v>#N/A</v>
      </c>
      <c r="X281" s="151"/>
      <c r="Y281" s="65" t="e">
        <f aca="false">+X281+W281</f>
        <v>#N/A</v>
      </c>
      <c r="Z281" s="151"/>
      <c r="AA281" s="151" t="e">
        <f aca="false">+Z281+Y281</f>
        <v>#N/A</v>
      </c>
      <c r="AB281" s="153"/>
      <c r="AC281" s="65"/>
      <c r="AD281" s="65"/>
      <c r="AE281" s="154" t="n">
        <v>0</v>
      </c>
      <c r="AF281" s="155" t="s">
        <v>109</v>
      </c>
      <c r="AG281" s="155"/>
    </row>
    <row r="282" customFormat="false" ht="13.8" hidden="false" customHeight="false" outlineLevel="0" collapsed="false">
      <c r="A282" s="24" t="s">
        <v>35</v>
      </c>
      <c r="B282" s="64" t="e">
        <f aca="false">VLOOKUP($A:$A,'[1]Summary Accessory Sales'!$A$1:$B$1048576,2,0)</f>
        <v>#N/A</v>
      </c>
      <c r="C282" s="65" t="e">
        <f aca="false">VLOOKUP($A:$A,'[1]Summary Accessory Sales'!A$1:C$1048576,3,0)</f>
        <v>#N/A</v>
      </c>
      <c r="D282" s="148" t="e">
        <f aca="false">B282/M282</f>
        <v>#N/A</v>
      </c>
      <c r="E282" s="148" t="e">
        <f aca="false">B282/M282</f>
        <v>#N/A</v>
      </c>
      <c r="F282" s="64" t="e">
        <f aca="false">VLOOKUP($A:$A,'[1]Summary Other sales'!A$1:B$1048576,2,0)</f>
        <v>#N/A</v>
      </c>
      <c r="G282" s="65" t="e">
        <f aca="false">VLOOKUP($A:$A,'[1]Summary Other sales'!A$1:C$1048576,3,0)</f>
        <v>#N/A</v>
      </c>
      <c r="H282" s="149" t="n">
        <f aca="false">20/26*(26-AE282)</f>
        <v>20</v>
      </c>
      <c r="I282" s="64" t="e">
        <f aca="false">VLOOKUP($A:$A,'[1]Summary Contract Line Comm'!A$1:B$1048576,2,0)</f>
        <v>#N/A</v>
      </c>
      <c r="J282" s="65" t="e">
        <f aca="false">VLOOKUP($A:$A,'[1]Summary Contract Line Comm'!A$1:C$1048576,3,0)</f>
        <v>#N/A</v>
      </c>
      <c r="K282" s="64" t="n">
        <v>0</v>
      </c>
      <c r="L282" s="65" t="n">
        <v>0</v>
      </c>
      <c r="M282" s="150" t="e">
        <f aca="false">+K282+I282</f>
        <v>#N/A</v>
      </c>
      <c r="N282" s="151" t="e">
        <f aca="false">+L282+J282</f>
        <v>#N/A</v>
      </c>
      <c r="O282" s="64" t="e">
        <f aca="false">VLOOKUP($A:$A,[4]Summary!A$1:B$1048576,2,0)</f>
        <v>#N/A</v>
      </c>
      <c r="P282" s="66" t="e">
        <f aca="false">O282*17.5</f>
        <v>#N/A</v>
      </c>
      <c r="Q282" s="152" t="e">
        <f aca="false">O282/M282</f>
        <v>#N/A</v>
      </c>
      <c r="R282" s="64" t="e">
        <f aca="false">VLOOKUP($A:$A,'[3]Summary Migrations February'!A$1:B$1048576,2,0)</f>
        <v>#N/A</v>
      </c>
      <c r="S282" s="65" t="e">
        <f aca="false">VLOOKUP($A:$A,'[3]Summary Migrations February'!A$1:C$1048576,3,0)</f>
        <v>#N/A</v>
      </c>
      <c r="T282" s="65" t="e">
        <f aca="false">S282*0.2</f>
        <v>#N/A</v>
      </c>
      <c r="U282" s="64"/>
      <c r="V282" s="65" t="n">
        <v>0</v>
      </c>
      <c r="W282" s="65" t="e">
        <f aca="false">+C282+G282+N282+P282+T282+V282</f>
        <v>#N/A</v>
      </c>
      <c r="X282" s="151"/>
      <c r="Y282" s="151" t="e">
        <f aca="false">+X282+W282</f>
        <v>#N/A</v>
      </c>
      <c r="Z282" s="151"/>
      <c r="AA282" s="151" t="e">
        <f aca="false">+Z282+Y282</f>
        <v>#N/A</v>
      </c>
      <c r="AB282" s="153"/>
      <c r="AC282" s="65"/>
      <c r="AD282" s="65"/>
      <c r="AE282" s="154" t="n">
        <v>0</v>
      </c>
      <c r="AF282" s="155" t="s">
        <v>124</v>
      </c>
      <c r="AG282" s="156"/>
    </row>
    <row r="283" customFormat="false" ht="13.8" hidden="false" customHeight="false" outlineLevel="0" collapsed="false">
      <c r="A283" s="24" t="s">
        <v>35</v>
      </c>
      <c r="B283" s="64" t="e">
        <f aca="false">VLOOKUP($A:$A,'[1]Summary Accessory Sales'!$A$1:$B$1048576,2,0)</f>
        <v>#N/A</v>
      </c>
      <c r="C283" s="65" t="e">
        <f aca="false">VLOOKUP($A:$A,'[1]Summary Accessory Sales'!A$1:C$1048576,3,0)</f>
        <v>#N/A</v>
      </c>
      <c r="D283" s="148" t="e">
        <f aca="false">B283/M283</f>
        <v>#N/A</v>
      </c>
      <c r="E283" s="148" t="e">
        <f aca="false">B283/M283</f>
        <v>#N/A</v>
      </c>
      <c r="F283" s="64" t="e">
        <f aca="false">VLOOKUP($A:$A,'[1]Summary Other sales'!A$1:B$1048576,2,0)</f>
        <v>#N/A</v>
      </c>
      <c r="G283" s="65" t="e">
        <f aca="false">VLOOKUP($A:$A,'[1]Summary Other sales'!A$1:C$1048576,3,0)</f>
        <v>#N/A</v>
      </c>
      <c r="H283" s="149" t="n">
        <f aca="false">20/26*(26-AE283)</f>
        <v>20</v>
      </c>
      <c r="I283" s="64" t="e">
        <f aca="false">VLOOKUP($A:$A,'[1]Summary Contract Line Comm'!A$1:B$1048576,2,0)</f>
        <v>#N/A</v>
      </c>
      <c r="J283" s="65" t="e">
        <f aca="false">VLOOKUP($A:$A,'[1]Summary Contract Line Comm'!A$1:C$1048576,3,0)</f>
        <v>#N/A</v>
      </c>
      <c r="K283" s="64" t="n">
        <v>0</v>
      </c>
      <c r="L283" s="65" t="n">
        <v>0</v>
      </c>
      <c r="M283" s="150" t="e">
        <f aca="false">+K283+I283</f>
        <v>#N/A</v>
      </c>
      <c r="N283" s="151" t="e">
        <f aca="false">+L283+J283</f>
        <v>#N/A</v>
      </c>
      <c r="O283" s="64" t="e">
        <f aca="false">VLOOKUP($A:$A,[4]Summary!A$1:B$1048576,2,0)</f>
        <v>#N/A</v>
      </c>
      <c r="P283" s="66" t="e">
        <f aca="false">O283*17.5</f>
        <v>#N/A</v>
      </c>
      <c r="Q283" s="152" t="e">
        <f aca="false">O283/M283</f>
        <v>#N/A</v>
      </c>
      <c r="R283" s="64" t="e">
        <f aca="false">VLOOKUP($A:$A,'[3]Summary Migrations February'!A$1:B$1048576,2,0)</f>
        <v>#N/A</v>
      </c>
      <c r="S283" s="65" t="e">
        <f aca="false">VLOOKUP($A:$A,'[3]Summary Migrations February'!A$1:C$1048576,3,0)</f>
        <v>#N/A</v>
      </c>
      <c r="T283" s="65" t="e">
        <f aca="false">S283*0.2</f>
        <v>#N/A</v>
      </c>
      <c r="U283" s="64"/>
      <c r="V283" s="65" t="n">
        <v>0</v>
      </c>
      <c r="W283" s="65" t="e">
        <f aca="false">+C283+G283+N283+P283+T283+V283</f>
        <v>#N/A</v>
      </c>
      <c r="X283" s="151"/>
      <c r="Y283" s="65" t="e">
        <f aca="false">+X283+W283</f>
        <v>#N/A</v>
      </c>
      <c r="Z283" s="151" t="e">
        <f aca="false">Y283*0.25</f>
        <v>#N/A</v>
      </c>
      <c r="AA283" s="151" t="e">
        <f aca="false">+Z283+Y283</f>
        <v>#N/A</v>
      </c>
      <c r="AB283" s="153"/>
      <c r="AC283" s="65"/>
      <c r="AD283" s="65"/>
      <c r="AE283" s="154" t="n">
        <v>0</v>
      </c>
      <c r="AF283" s="155" t="s">
        <v>133</v>
      </c>
      <c r="AG283" s="156"/>
    </row>
    <row r="284" customFormat="false" ht="13.8" hidden="false" customHeight="false" outlineLevel="0" collapsed="false">
      <c r="A284" s="24" t="s">
        <v>35</v>
      </c>
      <c r="B284" s="64" t="e">
        <f aca="false">VLOOKUP($A:$A,'[1]Summary Accessory Sales'!$A$1:$B$1048576,2,0)</f>
        <v>#N/A</v>
      </c>
      <c r="C284" s="65" t="e">
        <f aca="false">VLOOKUP($A:$A,'[1]Summary Accessory Sales'!A$1:C$1048576,3,0)</f>
        <v>#N/A</v>
      </c>
      <c r="D284" s="148" t="e">
        <f aca="false">B284/M284</f>
        <v>#N/A</v>
      </c>
      <c r="E284" s="148" t="e">
        <f aca="false">B284/M284</f>
        <v>#N/A</v>
      </c>
      <c r="F284" s="64" t="e">
        <f aca="false">VLOOKUP($A:$A,'[1]Summary Other sales'!A$1:B$1048576,2,0)</f>
        <v>#N/A</v>
      </c>
      <c r="G284" s="65" t="e">
        <f aca="false">VLOOKUP($A:$A,'[1]Summary Other sales'!A$1:C$1048576,3,0)</f>
        <v>#N/A</v>
      </c>
      <c r="H284" s="149" t="n">
        <f aca="false">20/26*(26-AE284)</f>
        <v>20</v>
      </c>
      <c r="I284" s="64" t="e">
        <f aca="false">VLOOKUP($A:$A,'[1]Summary Contract Line Comm'!A$1:B$1048576,2,0)</f>
        <v>#N/A</v>
      </c>
      <c r="J284" s="65" t="e">
        <f aca="false">VLOOKUP($A:$A,'[1]Summary Contract Line Comm'!A$1:C$1048576,3,0)</f>
        <v>#N/A</v>
      </c>
      <c r="K284" s="64" t="n">
        <v>0</v>
      </c>
      <c r="L284" s="65" t="n">
        <v>0</v>
      </c>
      <c r="M284" s="150" t="e">
        <f aca="false">+K284+I284</f>
        <v>#N/A</v>
      </c>
      <c r="N284" s="151" t="e">
        <f aca="false">+L284+J284</f>
        <v>#N/A</v>
      </c>
      <c r="O284" s="64" t="n">
        <v>0</v>
      </c>
      <c r="P284" s="66" t="n">
        <f aca="false">O284*17.5</f>
        <v>0</v>
      </c>
      <c r="Q284" s="152" t="e">
        <f aca="false">O284/M284</f>
        <v>#N/A</v>
      </c>
      <c r="R284" s="64" t="e">
        <f aca="false">VLOOKUP($A:$A,'[3]Summary Migrations February'!A$1:B$1048576,2,0)</f>
        <v>#N/A</v>
      </c>
      <c r="S284" s="65" t="e">
        <f aca="false">VLOOKUP($A:$A,'[3]Summary Migrations February'!A$1:C$1048576,3,0)</f>
        <v>#N/A</v>
      </c>
      <c r="T284" s="65" t="e">
        <f aca="false">S284*0.2</f>
        <v>#N/A</v>
      </c>
      <c r="U284" s="64"/>
      <c r="V284" s="65" t="n">
        <v>0</v>
      </c>
      <c r="W284" s="65" t="e">
        <f aca="false">+C284+G284+N284+P284+T284+V284</f>
        <v>#N/A</v>
      </c>
      <c r="X284" s="151"/>
      <c r="Y284" s="65" t="e">
        <f aca="false">+X284+W284</f>
        <v>#N/A</v>
      </c>
      <c r="Z284" s="151" t="e">
        <f aca="false">-Y284*0.125</f>
        <v>#N/A</v>
      </c>
      <c r="AA284" s="151" t="e">
        <f aca="false">+Z284+Y284</f>
        <v>#N/A</v>
      </c>
      <c r="AB284" s="153"/>
      <c r="AC284" s="65"/>
      <c r="AD284" s="65"/>
      <c r="AE284" s="154" t="n">
        <v>0</v>
      </c>
      <c r="AF284" s="156" t="s">
        <v>109</v>
      </c>
      <c r="AG284" s="181"/>
    </row>
    <row r="285" customFormat="false" ht="13.8" hidden="false" customHeight="false" outlineLevel="0" collapsed="false">
      <c r="A285" s="24" t="s">
        <v>35</v>
      </c>
      <c r="B285" s="64" t="e">
        <f aca="false">VLOOKUP($A:$A,'[1]Summary Accessory Sales'!$A$1:$B$1048576,2,0)</f>
        <v>#N/A</v>
      </c>
      <c r="C285" s="65" t="e">
        <f aca="false">VLOOKUP($A:$A,'[1]Summary Accessory Sales'!A$1:C$1048576,3,0)</f>
        <v>#N/A</v>
      </c>
      <c r="D285" s="148" t="e">
        <f aca="false">B285/M285</f>
        <v>#N/A</v>
      </c>
      <c r="E285" s="148" t="e">
        <f aca="false">B285/M285</f>
        <v>#N/A</v>
      </c>
      <c r="F285" s="64" t="e">
        <f aca="false">VLOOKUP($A:$A,'[1]Summary Other sales'!A$1:B$1048576,2,0)</f>
        <v>#N/A</v>
      </c>
      <c r="G285" s="65" t="e">
        <f aca="false">VLOOKUP($A:$A,'[1]Summary Other sales'!A$1:C$1048576,3,0)</f>
        <v>#N/A</v>
      </c>
      <c r="H285" s="149" t="n">
        <f aca="false">20/26*(26-AE285)</f>
        <v>20</v>
      </c>
      <c r="I285" s="64" t="e">
        <f aca="false">VLOOKUP($A:$A,'[1]Summary Contract Line Comm'!A$1:B$1048576,2,0)</f>
        <v>#N/A</v>
      </c>
      <c r="J285" s="65" t="e">
        <f aca="false">VLOOKUP($A:$A,'[1]Summary Contract Line Comm'!A$1:C$1048576,3,0)</f>
        <v>#N/A</v>
      </c>
      <c r="K285" s="64" t="n">
        <v>0</v>
      </c>
      <c r="L285" s="65" t="n">
        <v>0</v>
      </c>
      <c r="M285" s="150" t="e">
        <f aca="false">+K285+I285</f>
        <v>#N/A</v>
      </c>
      <c r="N285" s="151" t="e">
        <f aca="false">+L285+J285</f>
        <v>#N/A</v>
      </c>
      <c r="O285" s="64" t="n">
        <v>0</v>
      </c>
      <c r="P285" s="66" t="n">
        <f aca="false">O285*17.5</f>
        <v>0</v>
      </c>
      <c r="Q285" s="152" t="e">
        <f aca="false">O285/M285</f>
        <v>#N/A</v>
      </c>
      <c r="R285" s="64" t="e">
        <f aca="false">VLOOKUP($A:$A,'[3]Summary Migrations February'!A$1:B$1048576,2,0)</f>
        <v>#N/A</v>
      </c>
      <c r="S285" s="65" t="e">
        <f aca="false">VLOOKUP($A:$A,'[3]Summary Migrations February'!A$1:C$1048576,3,0)</f>
        <v>#N/A</v>
      </c>
      <c r="T285" s="65" t="e">
        <f aca="false">S285*0.2</f>
        <v>#N/A</v>
      </c>
      <c r="U285" s="64"/>
      <c r="V285" s="65" t="n">
        <v>0</v>
      </c>
      <c r="W285" s="65" t="e">
        <f aca="false">+C285+G285+N285+P285+T285+V285</f>
        <v>#N/A</v>
      </c>
      <c r="X285" s="151"/>
      <c r="Y285" s="65" t="e">
        <f aca="false">+X285+W285</f>
        <v>#N/A</v>
      </c>
      <c r="Z285" s="151"/>
      <c r="AA285" s="151" t="e">
        <f aca="false">+Z285+Y285</f>
        <v>#N/A</v>
      </c>
      <c r="AB285" s="153"/>
      <c r="AC285" s="65"/>
      <c r="AD285" s="65"/>
      <c r="AE285" s="154" t="n">
        <v>0</v>
      </c>
      <c r="AF285" s="156" t="s">
        <v>227</v>
      </c>
      <c r="AG285" s="156"/>
    </row>
    <row r="286" customFormat="false" ht="13.8" hidden="false" customHeight="false" outlineLevel="0" collapsed="false">
      <c r="A286" s="24" t="s">
        <v>35</v>
      </c>
      <c r="B286" s="64" t="e">
        <f aca="false">VLOOKUP($A:$A,'[1]Summary Accessory Sales'!$A$1:$B$1048576,2,0)</f>
        <v>#N/A</v>
      </c>
      <c r="C286" s="65" t="e">
        <f aca="false">VLOOKUP($A:$A,'[1]Summary Accessory Sales'!A$1:C$1048576,3,0)</f>
        <v>#N/A</v>
      </c>
      <c r="D286" s="148" t="e">
        <f aca="false">B286/M286</f>
        <v>#N/A</v>
      </c>
      <c r="E286" s="148" t="e">
        <f aca="false">B286/M286</f>
        <v>#N/A</v>
      </c>
      <c r="F286" s="64" t="e">
        <f aca="false">VLOOKUP($A:$A,'[1]Summary Other sales'!A$1:B$1048576,2,0)</f>
        <v>#N/A</v>
      </c>
      <c r="G286" s="65" t="e">
        <f aca="false">VLOOKUP($A:$A,'[1]Summary Other sales'!A$1:C$1048576,3,0)</f>
        <v>#N/A</v>
      </c>
      <c r="H286" s="149" t="n">
        <f aca="false">20/26*(26-AE286)</f>
        <v>20</v>
      </c>
      <c r="I286" s="64" t="e">
        <f aca="false">VLOOKUP($A:$A,'[1]Summary Contract Line Comm'!A$1:B$1048576,2,0)</f>
        <v>#N/A</v>
      </c>
      <c r="J286" s="65" t="e">
        <f aca="false">VLOOKUP($A:$A,'[1]Summary Contract Line Comm'!A$1:C$1048576,3,0)</f>
        <v>#N/A</v>
      </c>
      <c r="K286" s="64" t="n">
        <v>0</v>
      </c>
      <c r="L286" s="65" t="n">
        <v>0</v>
      </c>
      <c r="M286" s="150" t="e">
        <f aca="false">+K286+I286</f>
        <v>#N/A</v>
      </c>
      <c r="N286" s="151" t="e">
        <f aca="false">+L286+J286</f>
        <v>#N/A</v>
      </c>
      <c r="O286" s="64" t="e">
        <f aca="false">VLOOKUP($A:$A,[4]Summary!A$1:B$1048576,2,0)</f>
        <v>#N/A</v>
      </c>
      <c r="P286" s="66" t="e">
        <f aca="false">O286*17.5</f>
        <v>#N/A</v>
      </c>
      <c r="Q286" s="152" t="e">
        <f aca="false">O286/M286</f>
        <v>#N/A</v>
      </c>
      <c r="R286" s="64" t="e">
        <f aca="false">VLOOKUP($A:$A,'[3]Summary Migrations February'!A$1:B$1048576,2,0)</f>
        <v>#N/A</v>
      </c>
      <c r="S286" s="65" t="e">
        <f aca="false">VLOOKUP($A:$A,'[3]Summary Migrations February'!A$1:C$1048576,3,0)</f>
        <v>#N/A</v>
      </c>
      <c r="T286" s="65" t="e">
        <f aca="false">S286*0.2</f>
        <v>#N/A</v>
      </c>
      <c r="U286" s="64"/>
      <c r="V286" s="65" t="n">
        <v>0</v>
      </c>
      <c r="W286" s="65" t="e">
        <f aca="false">+C286+G286+N286+P286+T286+V286</f>
        <v>#N/A</v>
      </c>
      <c r="X286" s="151"/>
      <c r="Y286" s="65" t="e">
        <f aca="false">+X286+W286</f>
        <v>#N/A</v>
      </c>
      <c r="Z286" s="151"/>
      <c r="AA286" s="151" t="e">
        <f aca="false">+Z286+Y286</f>
        <v>#N/A</v>
      </c>
      <c r="AB286" s="153"/>
      <c r="AC286" s="65"/>
      <c r="AD286" s="65"/>
      <c r="AE286" s="154" t="n">
        <v>0</v>
      </c>
      <c r="AF286" s="156" t="s">
        <v>62</v>
      </c>
      <c r="AG286" s="156"/>
    </row>
    <row r="287" customFormat="false" ht="13.8" hidden="false" customHeight="false" outlineLevel="0" collapsed="false">
      <c r="A287" s="24" t="s">
        <v>35</v>
      </c>
      <c r="B287" s="64" t="e">
        <f aca="false">VLOOKUP($A:$A,'[1]Summary Accessory Sales'!$A$1:$B$1048576,2,0)</f>
        <v>#N/A</v>
      </c>
      <c r="C287" s="65" t="e">
        <f aca="false">VLOOKUP($A:$A,'[1]Summary Accessory Sales'!A$1:C$1048576,3,0)</f>
        <v>#N/A</v>
      </c>
      <c r="D287" s="148" t="e">
        <f aca="false">B287/M287</f>
        <v>#N/A</v>
      </c>
      <c r="E287" s="148" t="e">
        <f aca="false">B287/M287</f>
        <v>#N/A</v>
      </c>
      <c r="F287" s="64" t="e">
        <f aca="false">VLOOKUP($A:$A,'[1]Summary Other sales'!A$1:B$1048576,2,0)</f>
        <v>#N/A</v>
      </c>
      <c r="G287" s="65" t="e">
        <f aca="false">VLOOKUP($A:$A,'[1]Summary Other sales'!A$1:C$1048576,3,0)</f>
        <v>#N/A</v>
      </c>
      <c r="H287" s="149" t="e">
        <f aca="false">20/26*(26-AE287)</f>
        <v>#N/A</v>
      </c>
      <c r="I287" s="64" t="e">
        <f aca="false">VLOOKUP($A:$A,'[1]Summary Contract Line Comm'!A$1:B$1048576,2,0)</f>
        <v>#N/A</v>
      </c>
      <c r="J287" s="65" t="e">
        <f aca="false">VLOOKUP($A:$A,'[1]Summary Contract Line Comm'!A$1:C$1048576,3,0)</f>
        <v>#N/A</v>
      </c>
      <c r="K287" s="64" t="n">
        <v>0</v>
      </c>
      <c r="L287" s="65" t="n">
        <v>0</v>
      </c>
      <c r="M287" s="150" t="e">
        <f aca="false">+K287+I287</f>
        <v>#N/A</v>
      </c>
      <c r="N287" s="151" t="e">
        <f aca="false">+L287+J287</f>
        <v>#N/A</v>
      </c>
      <c r="O287" s="64" t="n">
        <v>0</v>
      </c>
      <c r="P287" s="66" t="n">
        <f aca="false">O287*17.5</f>
        <v>0</v>
      </c>
      <c r="Q287" s="152" t="e">
        <f aca="false">O287/M287</f>
        <v>#N/A</v>
      </c>
      <c r="R287" s="64" t="e">
        <f aca="false">VLOOKUP($A:$A,'[3]Summary Migrations February'!A$1:B$1048576,2,0)</f>
        <v>#N/A</v>
      </c>
      <c r="S287" s="65" t="e">
        <f aca="false">VLOOKUP($A:$A,'[3]Summary Migrations February'!A$1:C$1048576,3,0)</f>
        <v>#N/A</v>
      </c>
      <c r="T287" s="65" t="e">
        <f aca="false">S287*0.2</f>
        <v>#N/A</v>
      </c>
      <c r="U287" s="64"/>
      <c r="V287" s="65" t="e">
        <f aca="false">VLOOKUP($A:$A,[5]Summary!D$1:J$1048576,7,0)</f>
        <v>#N/A</v>
      </c>
      <c r="W287" s="65" t="e">
        <f aca="false">+C287+G287+N287+P287+T287+V287</f>
        <v>#N/A</v>
      </c>
      <c r="X287" s="151"/>
      <c r="Y287" s="65" t="e">
        <f aca="false">+X287+W287</f>
        <v>#N/A</v>
      </c>
      <c r="Z287" s="151"/>
      <c r="AA287" s="151" t="e">
        <f aca="false">+Z287+Y287</f>
        <v>#N/A</v>
      </c>
      <c r="AB287" s="153"/>
      <c r="AC287" s="65"/>
      <c r="AD287" s="65"/>
      <c r="AE287" s="154" t="e">
        <f aca="false">VLOOKUP($A:$A,'[2]SUMMARY BCEA LEAVE FEB'!B$1:C$1048576,2,0)</f>
        <v>#N/A</v>
      </c>
      <c r="AF287" s="156" t="s">
        <v>228</v>
      </c>
      <c r="AG287" s="182"/>
    </row>
    <row r="288" customFormat="false" ht="13.8" hidden="false" customHeight="false" outlineLevel="0" collapsed="false">
      <c r="A288" s="24" t="s">
        <v>35</v>
      </c>
      <c r="B288" s="64" t="e">
        <f aca="false">VLOOKUP($A:$A,'[1]Summary Accessory Sales'!$A$1:$B$1048576,2,0)</f>
        <v>#N/A</v>
      </c>
      <c r="C288" s="65" t="e">
        <f aca="false">VLOOKUP($A:$A,'[1]Summary Accessory Sales'!A$1:C$1048576,3,0)</f>
        <v>#N/A</v>
      </c>
      <c r="D288" s="148" t="e">
        <f aca="false">B288/M288</f>
        <v>#N/A</v>
      </c>
      <c r="E288" s="148" t="e">
        <f aca="false">B288/M288</f>
        <v>#N/A</v>
      </c>
      <c r="F288" s="64" t="e">
        <f aca="false">VLOOKUP($A:$A,'[1]Summary Other sales'!A$1:B$1048576,2,0)</f>
        <v>#N/A</v>
      </c>
      <c r="G288" s="65" t="e">
        <f aca="false">VLOOKUP($A:$A,'[1]Summary Other sales'!A$1:C$1048576,3,0)</f>
        <v>#N/A</v>
      </c>
      <c r="H288" s="149" t="n">
        <f aca="false">20/26*(26-AE288)</f>
        <v>20</v>
      </c>
      <c r="I288" s="64" t="e">
        <f aca="false">VLOOKUP($A:$A,'[1]Summary Contract Line Comm'!A$1:B$1048576,2,0)</f>
        <v>#N/A</v>
      </c>
      <c r="J288" s="65" t="e">
        <f aca="false">VLOOKUP($A:$A,'[1]Summary Contract Line Comm'!A$1:C$1048576,3,0)</f>
        <v>#N/A</v>
      </c>
      <c r="K288" s="64" t="n">
        <v>0</v>
      </c>
      <c r="L288" s="65" t="n">
        <v>0</v>
      </c>
      <c r="M288" s="150" t="e">
        <f aca="false">+K288+I288</f>
        <v>#N/A</v>
      </c>
      <c r="N288" s="151" t="e">
        <f aca="false">+L288+J288</f>
        <v>#N/A</v>
      </c>
      <c r="O288" s="64" t="e">
        <f aca="false">VLOOKUP($A:$A,[4]Summary!A$1:B$1048576,2,0)</f>
        <v>#N/A</v>
      </c>
      <c r="P288" s="66" t="e">
        <f aca="false">O288*17.5</f>
        <v>#N/A</v>
      </c>
      <c r="Q288" s="152" t="e">
        <f aca="false">O288/M288</f>
        <v>#N/A</v>
      </c>
      <c r="R288" s="64" t="e">
        <f aca="false">VLOOKUP($A:$A,'[3]Summary Migrations February'!A$1:B$1048576,2,0)</f>
        <v>#N/A</v>
      </c>
      <c r="S288" s="65" t="e">
        <f aca="false">VLOOKUP($A:$A,'[3]Summary Migrations February'!A$1:C$1048576,3,0)</f>
        <v>#N/A</v>
      </c>
      <c r="T288" s="65" t="e">
        <f aca="false">S288*0.2</f>
        <v>#N/A</v>
      </c>
      <c r="U288" s="64"/>
      <c r="V288" s="65" t="e">
        <f aca="false">VLOOKUP($A:$A,[5]Summary!D$1:J$1048576,7,0)</f>
        <v>#N/A</v>
      </c>
      <c r="W288" s="65" t="e">
        <f aca="false">+C288+G288+N288+P288+T288+V288</f>
        <v>#N/A</v>
      </c>
      <c r="X288" s="151"/>
      <c r="Y288" s="65" t="e">
        <f aca="false">+X288+W288</f>
        <v>#N/A</v>
      </c>
      <c r="Z288" s="151"/>
      <c r="AA288" s="151" t="e">
        <f aca="false">+Z288+Y288</f>
        <v>#N/A</v>
      </c>
      <c r="AB288" s="153"/>
      <c r="AC288" s="65"/>
      <c r="AD288" s="65"/>
      <c r="AE288" s="154" t="n">
        <v>0</v>
      </c>
      <c r="AF288" s="155" t="s">
        <v>54</v>
      </c>
      <c r="AG288" s="156"/>
    </row>
    <row r="289" customFormat="false" ht="13.8" hidden="false" customHeight="false" outlineLevel="0" collapsed="false">
      <c r="A289" s="24" t="s">
        <v>35</v>
      </c>
      <c r="B289" s="64" t="e">
        <f aca="false">VLOOKUP($A:$A,'[1]Summary Accessory Sales'!$A$1:$B$1048576,2,0)</f>
        <v>#N/A</v>
      </c>
      <c r="C289" s="65" t="e">
        <f aca="false">VLOOKUP($A:$A,'[1]Summary Accessory Sales'!A$1:C$1048576,3,0)</f>
        <v>#N/A</v>
      </c>
      <c r="D289" s="148" t="e">
        <f aca="false">B289/M289</f>
        <v>#N/A</v>
      </c>
      <c r="E289" s="148" t="e">
        <f aca="false">B289/M289</f>
        <v>#N/A</v>
      </c>
      <c r="F289" s="64" t="e">
        <f aca="false">VLOOKUP($A:$A,'[1]Summary Other sales'!A$1:B$1048576,2,0)</f>
        <v>#N/A</v>
      </c>
      <c r="G289" s="65" t="e">
        <f aca="false">VLOOKUP($A:$A,'[1]Summary Other sales'!A$1:C$1048576,3,0)</f>
        <v>#N/A</v>
      </c>
      <c r="H289" s="149" t="n">
        <f aca="false">20/26*(26-AE289)</f>
        <v>20</v>
      </c>
      <c r="I289" s="64" t="e">
        <f aca="false">VLOOKUP($A:$A,'[1]Summary Contract Line Comm'!A$1:B$1048576,2,0)</f>
        <v>#N/A</v>
      </c>
      <c r="J289" s="65" t="e">
        <f aca="false">VLOOKUP($A:$A,'[1]Summary Contract Line Comm'!A$1:C$1048576,3,0)</f>
        <v>#N/A</v>
      </c>
      <c r="K289" s="64" t="n">
        <v>0</v>
      </c>
      <c r="L289" s="65" t="n">
        <v>0</v>
      </c>
      <c r="M289" s="150" t="e">
        <f aca="false">+K289+I289</f>
        <v>#N/A</v>
      </c>
      <c r="N289" s="151" t="e">
        <f aca="false">+L289+J289</f>
        <v>#N/A</v>
      </c>
      <c r="O289" s="64" t="e">
        <f aca="false">VLOOKUP($A:$A,[4]Summary!A$1:B$1048576,2,0)</f>
        <v>#N/A</v>
      </c>
      <c r="P289" s="66" t="e">
        <f aca="false">O289*17.5</f>
        <v>#N/A</v>
      </c>
      <c r="Q289" s="152" t="e">
        <f aca="false">O289/M289</f>
        <v>#N/A</v>
      </c>
      <c r="R289" s="64" t="e">
        <f aca="false">VLOOKUP($A:$A,'[3]Summary Migrations February'!A$1:B$1048576,2,0)</f>
        <v>#N/A</v>
      </c>
      <c r="S289" s="65" t="e">
        <f aca="false">VLOOKUP($A:$A,'[3]Summary Migrations February'!A$1:C$1048576,3,0)</f>
        <v>#N/A</v>
      </c>
      <c r="T289" s="65" t="e">
        <f aca="false">S289*0.2</f>
        <v>#N/A</v>
      </c>
      <c r="U289" s="64"/>
      <c r="V289" s="65" t="e">
        <f aca="false">VLOOKUP($A:$A,[5]Summary!D$1:J$1048576,7,0)</f>
        <v>#N/A</v>
      </c>
      <c r="W289" s="65" t="e">
        <f aca="false">+C289+G289+N289+P289+T289+V289</f>
        <v>#N/A</v>
      </c>
      <c r="X289" s="151"/>
      <c r="Y289" s="65" t="e">
        <f aca="false">+X289+W289</f>
        <v>#N/A</v>
      </c>
      <c r="Z289" s="151" t="e">
        <f aca="false">Y289*0.25</f>
        <v>#N/A</v>
      </c>
      <c r="AA289" s="151" t="e">
        <f aca="false">+Z289+Y289</f>
        <v>#N/A</v>
      </c>
      <c r="AB289" s="153"/>
      <c r="AC289" s="65"/>
      <c r="AD289" s="65"/>
      <c r="AE289" s="154" t="n">
        <v>0</v>
      </c>
      <c r="AF289" s="155" t="s">
        <v>197</v>
      </c>
      <c r="AG289" s="156"/>
    </row>
    <row r="290" customFormat="false" ht="13.8" hidden="false" customHeight="false" outlineLevel="0" collapsed="false">
      <c r="A290" s="24" t="s">
        <v>35</v>
      </c>
      <c r="B290" s="64" t="e">
        <f aca="false">VLOOKUP($A:$A,'[1]Summary Accessory Sales'!$A$1:$B$1048576,2,0)</f>
        <v>#N/A</v>
      </c>
      <c r="C290" s="65" t="e">
        <f aca="false">VLOOKUP($A:$A,'[1]Summary Accessory Sales'!A$1:C$1048576,3,0)</f>
        <v>#N/A</v>
      </c>
      <c r="D290" s="148" t="e">
        <f aca="false">B290/M290</f>
        <v>#N/A</v>
      </c>
      <c r="E290" s="148" t="e">
        <f aca="false">B290/M290</f>
        <v>#N/A</v>
      </c>
      <c r="F290" s="64" t="e">
        <f aca="false">VLOOKUP($A:$A,'[1]Summary Other sales'!A$1:B$1048576,2,0)</f>
        <v>#N/A</v>
      </c>
      <c r="G290" s="65" t="e">
        <f aca="false">VLOOKUP($A:$A,'[1]Summary Other sales'!A$1:C$1048576,3,0)</f>
        <v>#N/A</v>
      </c>
      <c r="H290" s="149" t="n">
        <f aca="false">20/26*(26-AE290)</f>
        <v>20</v>
      </c>
      <c r="I290" s="64" t="e">
        <f aca="false">VLOOKUP($A:$A,'[1]Summary Contract Line Comm'!A$1:B$1048576,2,0)</f>
        <v>#N/A</v>
      </c>
      <c r="J290" s="65" t="e">
        <f aca="false">VLOOKUP($A:$A,'[1]Summary Contract Line Comm'!A$1:C$1048576,3,0)</f>
        <v>#N/A</v>
      </c>
      <c r="K290" s="64" t="n">
        <v>0</v>
      </c>
      <c r="L290" s="65" t="n">
        <v>0</v>
      </c>
      <c r="M290" s="150" t="e">
        <f aca="false">+K290+I290</f>
        <v>#N/A</v>
      </c>
      <c r="N290" s="151" t="e">
        <f aca="false">+L290+J290</f>
        <v>#N/A</v>
      </c>
      <c r="O290" s="64" t="n">
        <v>0</v>
      </c>
      <c r="P290" s="66" t="n">
        <f aca="false">O290*17.5</f>
        <v>0</v>
      </c>
      <c r="Q290" s="152" t="e">
        <f aca="false">O290/M290</f>
        <v>#N/A</v>
      </c>
      <c r="R290" s="64" t="e">
        <f aca="false">VLOOKUP($A:$A,'[3]Summary Migrations February'!A$1:B$1048576,2,0)</f>
        <v>#N/A</v>
      </c>
      <c r="S290" s="65" t="e">
        <f aca="false">VLOOKUP($A:$A,'[3]Summary Migrations February'!A$1:C$1048576,3,0)</f>
        <v>#N/A</v>
      </c>
      <c r="T290" s="65" t="e">
        <f aca="false">S290*0.2</f>
        <v>#N/A</v>
      </c>
      <c r="U290" s="64"/>
      <c r="V290" s="65" t="e">
        <f aca="false">VLOOKUP($A:$A,[5]Summary!D$1:J$1048576,7,0)</f>
        <v>#N/A</v>
      </c>
      <c r="W290" s="65" t="e">
        <f aca="false">+C290+G290+N290+P290+T290+V290</f>
        <v>#N/A</v>
      </c>
      <c r="X290" s="151"/>
      <c r="Y290" s="65" t="e">
        <f aca="false">+X290+W290</f>
        <v>#N/A</v>
      </c>
      <c r="Z290" s="151" t="e">
        <f aca="false">Y290*0.25</f>
        <v>#N/A</v>
      </c>
      <c r="AA290" s="151" t="e">
        <f aca="false">+Z290+Y290</f>
        <v>#N/A</v>
      </c>
      <c r="AB290" s="153"/>
      <c r="AC290" s="65"/>
      <c r="AD290" s="65"/>
      <c r="AE290" s="154" t="n">
        <v>0</v>
      </c>
      <c r="AF290" s="155" t="s">
        <v>54</v>
      </c>
      <c r="AG290" s="155"/>
    </row>
    <row r="291" customFormat="false" ht="13.8" hidden="false" customHeight="false" outlineLevel="0" collapsed="false">
      <c r="A291" s="24" t="s">
        <v>35</v>
      </c>
      <c r="B291" s="64" t="e">
        <f aca="false">VLOOKUP($A:$A,'[1]Summary Accessory Sales'!$A$1:$B$1048576,2,0)</f>
        <v>#N/A</v>
      </c>
      <c r="C291" s="65" t="e">
        <f aca="false">VLOOKUP($A:$A,'[1]Summary Accessory Sales'!A$1:C$1048576,3,0)</f>
        <v>#N/A</v>
      </c>
      <c r="D291" s="148" t="e">
        <f aca="false">B291/M291</f>
        <v>#N/A</v>
      </c>
      <c r="E291" s="148" t="e">
        <f aca="false">B291/M291</f>
        <v>#N/A</v>
      </c>
      <c r="F291" s="64" t="e">
        <f aca="false">VLOOKUP($A:$A,'[1]Summary Other sales'!A$1:B$1048576,2,0)</f>
        <v>#N/A</v>
      </c>
      <c r="G291" s="65" t="e">
        <f aca="false">VLOOKUP($A:$A,'[1]Summary Other sales'!A$1:C$1048576,3,0)</f>
        <v>#N/A</v>
      </c>
      <c r="H291" s="149" t="n">
        <f aca="false">20/26*(26-AE291)</f>
        <v>20</v>
      </c>
      <c r="I291" s="64" t="e">
        <f aca="false">VLOOKUP($A:$A,'[1]Summary Contract Line Comm'!A$1:B$1048576,2,0)</f>
        <v>#N/A</v>
      </c>
      <c r="J291" s="65" t="e">
        <f aca="false">VLOOKUP($A:$A,'[1]Summary Contract Line Comm'!A$1:C$1048576,3,0)</f>
        <v>#N/A</v>
      </c>
      <c r="K291" s="64" t="n">
        <v>0</v>
      </c>
      <c r="L291" s="65" t="n">
        <v>0</v>
      </c>
      <c r="M291" s="150" t="e">
        <f aca="false">+K291+I291</f>
        <v>#N/A</v>
      </c>
      <c r="N291" s="151" t="e">
        <f aca="false">+L291+J291</f>
        <v>#N/A</v>
      </c>
      <c r="O291" s="64" t="e">
        <f aca="false">VLOOKUP($A:$A,[4]Summary!A$1:B$1048576,2,0)</f>
        <v>#N/A</v>
      </c>
      <c r="P291" s="66" t="e">
        <f aca="false">O291*17.5</f>
        <v>#N/A</v>
      </c>
      <c r="Q291" s="152" t="e">
        <f aca="false">O291/M291</f>
        <v>#N/A</v>
      </c>
      <c r="R291" s="64" t="e">
        <f aca="false">VLOOKUP($A:$A,'[3]Summary Migrations February'!A$1:B$1048576,2,0)</f>
        <v>#N/A</v>
      </c>
      <c r="S291" s="65" t="e">
        <f aca="false">VLOOKUP($A:$A,'[3]Summary Migrations February'!A$1:C$1048576,3,0)</f>
        <v>#N/A</v>
      </c>
      <c r="T291" s="65" t="e">
        <f aca="false">S291*0.2</f>
        <v>#N/A</v>
      </c>
      <c r="U291" s="64"/>
      <c r="V291" s="65" t="n">
        <v>0</v>
      </c>
      <c r="W291" s="65" t="e">
        <f aca="false">+C291+G291+N291+P291+T291+V291</f>
        <v>#N/A</v>
      </c>
      <c r="X291" s="151"/>
      <c r="Y291" s="65" t="e">
        <f aca="false">+X291+W291</f>
        <v>#N/A</v>
      </c>
      <c r="Z291" s="151" t="e">
        <f aca="false">Y291*0.25</f>
        <v>#N/A</v>
      </c>
      <c r="AA291" s="151" t="e">
        <f aca="false">+Z291+Y291</f>
        <v>#N/A</v>
      </c>
      <c r="AB291" s="153"/>
      <c r="AC291" s="65"/>
      <c r="AD291" s="65"/>
      <c r="AE291" s="154" t="n">
        <v>0</v>
      </c>
      <c r="AF291" s="156" t="s">
        <v>229</v>
      </c>
      <c r="AG291" s="156"/>
    </row>
    <row r="292" customFormat="false" ht="13.8" hidden="false" customHeight="false" outlineLevel="0" collapsed="false">
      <c r="A292" s="24" t="s">
        <v>35</v>
      </c>
      <c r="B292" s="64" t="e">
        <f aca="false">VLOOKUP($A:$A,'[1]Summary Accessory Sales'!$A$1:$B$1048576,2,0)</f>
        <v>#N/A</v>
      </c>
      <c r="C292" s="65" t="e">
        <f aca="false">VLOOKUP($A:$A,'[1]Summary Accessory Sales'!A$1:C$1048576,3,0)</f>
        <v>#N/A</v>
      </c>
      <c r="D292" s="148" t="e">
        <f aca="false">B292/M292</f>
        <v>#N/A</v>
      </c>
      <c r="E292" s="148" t="e">
        <f aca="false">B292/M292</f>
        <v>#N/A</v>
      </c>
      <c r="F292" s="64" t="e">
        <f aca="false">VLOOKUP($A:$A,'[1]Summary Other sales'!A$1:B$1048576,2,0)</f>
        <v>#N/A</v>
      </c>
      <c r="G292" s="65" t="e">
        <f aca="false">VLOOKUP($A:$A,'[1]Summary Other sales'!A$1:C$1048576,3,0)</f>
        <v>#N/A</v>
      </c>
      <c r="H292" s="149" t="e">
        <f aca="false">20/26*(26-AE292)</f>
        <v>#N/A</v>
      </c>
      <c r="I292" s="64" t="e">
        <f aca="false">VLOOKUP($A:$A,'[1]Summary Contract Line Comm'!A$1:B$1048576,2,0)</f>
        <v>#N/A</v>
      </c>
      <c r="J292" s="65" t="e">
        <f aca="false">VLOOKUP($A:$A,'[1]Summary Contract Line Comm'!A$1:C$1048576,3,0)</f>
        <v>#N/A</v>
      </c>
      <c r="K292" s="64" t="n">
        <v>0</v>
      </c>
      <c r="L292" s="65" t="n">
        <v>0</v>
      </c>
      <c r="M292" s="150" t="e">
        <f aca="false">+K292+I292</f>
        <v>#N/A</v>
      </c>
      <c r="N292" s="151" t="e">
        <f aca="false">+L292+J292</f>
        <v>#N/A</v>
      </c>
      <c r="O292" s="64" t="e">
        <f aca="false">VLOOKUP($A:$A,[4]Summary!A$1:B$1048576,2,0)</f>
        <v>#N/A</v>
      </c>
      <c r="P292" s="66" t="e">
        <f aca="false">O292*17.5</f>
        <v>#N/A</v>
      </c>
      <c r="Q292" s="152" t="e">
        <f aca="false">O292/M292</f>
        <v>#N/A</v>
      </c>
      <c r="R292" s="64" t="e">
        <f aca="false">VLOOKUP($A:$A,'[3]Summary Migrations February'!A$1:B$1048576,2,0)</f>
        <v>#N/A</v>
      </c>
      <c r="S292" s="65" t="e">
        <f aca="false">VLOOKUP($A:$A,'[3]Summary Migrations February'!A$1:C$1048576,3,0)</f>
        <v>#N/A</v>
      </c>
      <c r="T292" s="65" t="e">
        <f aca="false">S292*0.2</f>
        <v>#N/A</v>
      </c>
      <c r="U292" s="64"/>
      <c r="V292" s="65" t="e">
        <f aca="false">VLOOKUP($A:$A,[5]Summary!D$1:J$1048576,7,0)</f>
        <v>#N/A</v>
      </c>
      <c r="W292" s="65" t="e">
        <f aca="false">+C292+G292+N292+P292+T292+V292</f>
        <v>#N/A</v>
      </c>
      <c r="X292" s="151"/>
      <c r="Y292" s="65" t="e">
        <f aca="false">+X292+W292</f>
        <v>#N/A</v>
      </c>
      <c r="Z292" s="151" t="e">
        <f aca="false">Y292*0.25</f>
        <v>#N/A</v>
      </c>
      <c r="AA292" s="151" t="e">
        <f aca="false">+Z292+Y292</f>
        <v>#N/A</v>
      </c>
      <c r="AB292" s="153"/>
      <c r="AC292" s="65"/>
      <c r="AD292" s="65"/>
      <c r="AE292" s="154" t="e">
        <f aca="false">VLOOKUP($A:$A,'[2]SUMMARY BCEA LEAVE FEB'!B$1:C$1048576,2,0)</f>
        <v>#N/A</v>
      </c>
      <c r="AF292" s="156" t="s">
        <v>230</v>
      </c>
      <c r="AG292" s="156"/>
    </row>
    <row r="293" customFormat="false" ht="13.8" hidden="false" customHeight="false" outlineLevel="0" collapsed="false">
      <c r="A293" s="24" t="s">
        <v>35</v>
      </c>
      <c r="B293" s="64" t="e">
        <f aca="false">VLOOKUP($A:$A,'[1]Summary Accessory Sales'!$A$1:$B$1048576,2,0)</f>
        <v>#N/A</v>
      </c>
      <c r="C293" s="65" t="e">
        <f aca="false">VLOOKUP($A:$A,'[1]Summary Accessory Sales'!A$1:C$1048576,3,0)</f>
        <v>#N/A</v>
      </c>
      <c r="D293" s="148" t="e">
        <f aca="false">B293/M293</f>
        <v>#N/A</v>
      </c>
      <c r="E293" s="148" t="e">
        <f aca="false">B293/M293</f>
        <v>#N/A</v>
      </c>
      <c r="F293" s="64" t="e">
        <f aca="false">VLOOKUP($A:$A,'[1]Summary Other sales'!A$1:B$1048576,2,0)</f>
        <v>#N/A</v>
      </c>
      <c r="G293" s="65" t="e">
        <f aca="false">VLOOKUP($A:$A,'[1]Summary Other sales'!A$1:C$1048576,3,0)</f>
        <v>#N/A</v>
      </c>
      <c r="H293" s="149" t="n">
        <f aca="false">20/26*(26-AE293)</f>
        <v>20</v>
      </c>
      <c r="I293" s="64" t="e">
        <f aca="false">VLOOKUP($A:$A,'[1]Summary Contract Line Comm'!A$1:B$1048576,2,0)</f>
        <v>#N/A</v>
      </c>
      <c r="J293" s="65" t="e">
        <f aca="false">VLOOKUP($A:$A,'[1]Summary Contract Line Comm'!A$1:C$1048576,3,0)</f>
        <v>#N/A</v>
      </c>
      <c r="K293" s="64" t="n">
        <v>0</v>
      </c>
      <c r="L293" s="65" t="n">
        <v>0</v>
      </c>
      <c r="M293" s="150" t="e">
        <f aca="false">+K293+I293</f>
        <v>#N/A</v>
      </c>
      <c r="N293" s="151" t="e">
        <f aca="false">+L293+J293</f>
        <v>#N/A</v>
      </c>
      <c r="O293" s="64" t="e">
        <f aca="false">VLOOKUP($A:$A,[4]Summary!A$1:B$1048576,2,0)</f>
        <v>#N/A</v>
      </c>
      <c r="P293" s="66" t="e">
        <f aca="false">O293*17.5</f>
        <v>#N/A</v>
      </c>
      <c r="Q293" s="152" t="e">
        <f aca="false">O293/M293</f>
        <v>#N/A</v>
      </c>
      <c r="R293" s="64" t="e">
        <f aca="false">VLOOKUP($A:$A,'[3]Summary Migrations February'!A$1:B$1048576,2,0)</f>
        <v>#N/A</v>
      </c>
      <c r="S293" s="65" t="e">
        <f aca="false">VLOOKUP($A:$A,'[3]Summary Migrations February'!A$1:C$1048576,3,0)</f>
        <v>#N/A</v>
      </c>
      <c r="T293" s="65" t="e">
        <f aca="false">S293*0.2</f>
        <v>#N/A</v>
      </c>
      <c r="U293" s="64"/>
      <c r="V293" s="65" t="e">
        <f aca="false">VLOOKUP($A:$A,[5]Summary!D$1:J$1048576,7,0)</f>
        <v>#N/A</v>
      </c>
      <c r="W293" s="65" t="e">
        <f aca="false">+C293+G293+N293+P293+T293+V293</f>
        <v>#N/A</v>
      </c>
      <c r="X293" s="151"/>
      <c r="Y293" s="65" t="e">
        <f aca="false">+X293+W293</f>
        <v>#N/A</v>
      </c>
      <c r="Z293" s="151" t="e">
        <f aca="false">Y293*0.25</f>
        <v>#N/A</v>
      </c>
      <c r="AA293" s="151" t="e">
        <f aca="false">+Z293+Y293</f>
        <v>#N/A</v>
      </c>
      <c r="AB293" s="153"/>
      <c r="AC293" s="65"/>
      <c r="AD293" s="65"/>
      <c r="AE293" s="154" t="n">
        <v>0</v>
      </c>
      <c r="AF293" s="155" t="s">
        <v>169</v>
      </c>
      <c r="AG293" s="156"/>
    </row>
    <row r="294" customFormat="false" ht="13.8" hidden="false" customHeight="false" outlineLevel="0" collapsed="false">
      <c r="A294" s="24" t="s">
        <v>35</v>
      </c>
      <c r="B294" s="64" t="e">
        <f aca="false">VLOOKUP($A:$A,'[1]Summary Accessory Sales'!$A$1:$B$1048576,2,0)</f>
        <v>#N/A</v>
      </c>
      <c r="C294" s="65" t="e">
        <f aca="false">VLOOKUP($A:$A,'[1]Summary Accessory Sales'!A$1:C$1048576,3,0)</f>
        <v>#N/A</v>
      </c>
      <c r="D294" s="148" t="e">
        <f aca="false">B294/M294</f>
        <v>#N/A</v>
      </c>
      <c r="E294" s="148" t="e">
        <f aca="false">B294/M294</f>
        <v>#N/A</v>
      </c>
      <c r="F294" s="64" t="e">
        <f aca="false">VLOOKUP($A:$A,'[1]Summary Other sales'!A$1:B$1048576,2,0)</f>
        <v>#N/A</v>
      </c>
      <c r="G294" s="65" t="e">
        <f aca="false">VLOOKUP($A:$A,'[1]Summary Other sales'!A$1:C$1048576,3,0)</f>
        <v>#N/A</v>
      </c>
      <c r="H294" s="149" t="e">
        <f aca="false">20/26*(26-AE294)</f>
        <v>#N/A</v>
      </c>
      <c r="I294" s="64" t="e">
        <f aca="false">VLOOKUP($A:$A,'[1]Summary Contract Line Comm'!A$1:B$1048576,2,0)</f>
        <v>#N/A</v>
      </c>
      <c r="J294" s="65" t="e">
        <f aca="false">VLOOKUP($A:$A,'[1]Summary Contract Line Comm'!A$1:C$1048576,3,0)</f>
        <v>#N/A</v>
      </c>
      <c r="K294" s="64" t="n">
        <v>0</v>
      </c>
      <c r="L294" s="65" t="n">
        <v>0</v>
      </c>
      <c r="M294" s="150" t="e">
        <f aca="false">+K294+I294</f>
        <v>#N/A</v>
      </c>
      <c r="N294" s="151" t="e">
        <f aca="false">+L294+J294</f>
        <v>#N/A</v>
      </c>
      <c r="O294" s="64" t="e">
        <f aca="false">VLOOKUP($A:$A,[4]Summary!A$1:B$1048576,2,0)</f>
        <v>#N/A</v>
      </c>
      <c r="P294" s="66" t="e">
        <f aca="false">O294*17.5</f>
        <v>#N/A</v>
      </c>
      <c r="Q294" s="152" t="e">
        <f aca="false">O294/M294</f>
        <v>#N/A</v>
      </c>
      <c r="R294" s="64" t="e">
        <f aca="false">VLOOKUP($A:$A,'[3]Summary Migrations February'!A$1:B$1048576,2,0)</f>
        <v>#N/A</v>
      </c>
      <c r="S294" s="65" t="e">
        <f aca="false">VLOOKUP($A:$A,'[3]Summary Migrations February'!A$1:C$1048576,3,0)</f>
        <v>#N/A</v>
      </c>
      <c r="T294" s="65" t="e">
        <f aca="false">S294*0.2</f>
        <v>#N/A</v>
      </c>
      <c r="U294" s="64"/>
      <c r="V294" s="65" t="e">
        <f aca="false">VLOOKUP($A:$A,[5]Summary!D$1:J$1048576,7,0)</f>
        <v>#N/A</v>
      </c>
      <c r="W294" s="65" t="e">
        <f aca="false">+C294+G294+N294+P294+T294+V294</f>
        <v>#N/A</v>
      </c>
      <c r="X294" s="151"/>
      <c r="Y294" s="65" t="e">
        <f aca="false">+X294+W294</f>
        <v>#N/A</v>
      </c>
      <c r="Z294" s="151"/>
      <c r="AA294" s="151" t="e">
        <f aca="false">+Z294+Y294</f>
        <v>#N/A</v>
      </c>
      <c r="AB294" s="153"/>
      <c r="AC294" s="65"/>
      <c r="AD294" s="65"/>
      <c r="AE294" s="154" t="e">
        <f aca="false">VLOOKUP($A:$A,'[2]SUMMARY BCEA LEAVE FEB'!B$1:C$1048576,2,0)</f>
        <v>#N/A</v>
      </c>
      <c r="AF294" s="156" t="s">
        <v>231</v>
      </c>
      <c r="AG294" s="155"/>
    </row>
    <row r="295" customFormat="false" ht="13.8" hidden="false" customHeight="false" outlineLevel="0" collapsed="false">
      <c r="A295" s="24" t="s">
        <v>35</v>
      </c>
      <c r="B295" s="64" t="e">
        <f aca="false">VLOOKUP($A:$A,'[1]Summary Accessory Sales'!$A$1:$B$1048576,2,0)</f>
        <v>#N/A</v>
      </c>
      <c r="C295" s="65" t="e">
        <f aca="false">VLOOKUP($A:$A,'[1]Summary Accessory Sales'!A$1:C$1048576,3,0)</f>
        <v>#N/A</v>
      </c>
      <c r="D295" s="148" t="e">
        <f aca="false">B295/M295</f>
        <v>#N/A</v>
      </c>
      <c r="E295" s="148" t="e">
        <f aca="false">B295/M295</f>
        <v>#N/A</v>
      </c>
      <c r="F295" s="64" t="e">
        <f aca="false">VLOOKUP($A:$A,'[1]Summary Other sales'!A$1:B$1048576,2,0)</f>
        <v>#N/A</v>
      </c>
      <c r="G295" s="65" t="e">
        <f aca="false">VLOOKUP($A:$A,'[1]Summary Other sales'!A$1:C$1048576,3,0)</f>
        <v>#N/A</v>
      </c>
      <c r="H295" s="149" t="e">
        <f aca="false">20/26*(26-AE295)</f>
        <v>#N/A</v>
      </c>
      <c r="I295" s="64" t="e">
        <f aca="false">VLOOKUP($A:$A,'[1]Summary Contract Line Comm'!A$1:B$1048576,2,0)</f>
        <v>#N/A</v>
      </c>
      <c r="J295" s="65" t="e">
        <f aca="false">VLOOKUP($A:$A,'[1]Summary Contract Line Comm'!A$1:C$1048576,3,0)</f>
        <v>#N/A</v>
      </c>
      <c r="K295" s="64" t="n">
        <v>0</v>
      </c>
      <c r="L295" s="65" t="n">
        <v>0</v>
      </c>
      <c r="M295" s="150" t="e">
        <f aca="false">+K295+I295</f>
        <v>#N/A</v>
      </c>
      <c r="N295" s="151" t="e">
        <f aca="false">+L295+J295</f>
        <v>#N/A</v>
      </c>
      <c r="O295" s="64" t="e">
        <f aca="false">VLOOKUP($A:$A,[4]Summary!A$1:B$1048576,2,0)</f>
        <v>#N/A</v>
      </c>
      <c r="P295" s="66" t="e">
        <f aca="false">O295*17.5</f>
        <v>#N/A</v>
      </c>
      <c r="Q295" s="152" t="e">
        <f aca="false">O295/M295</f>
        <v>#N/A</v>
      </c>
      <c r="R295" s="64" t="e">
        <f aca="false">VLOOKUP($A:$A,'[3]Summary Migrations February'!A$1:B$1048576,2,0)</f>
        <v>#N/A</v>
      </c>
      <c r="S295" s="65" t="e">
        <f aca="false">VLOOKUP($A:$A,'[3]Summary Migrations February'!A$1:C$1048576,3,0)</f>
        <v>#N/A</v>
      </c>
      <c r="T295" s="65" t="e">
        <f aca="false">S295*0.2</f>
        <v>#N/A</v>
      </c>
      <c r="U295" s="64"/>
      <c r="V295" s="65" t="e">
        <f aca="false">VLOOKUP($A:$A,[5]Summary!D$1:J$1048576,7,0)</f>
        <v>#N/A</v>
      </c>
      <c r="W295" s="65" t="e">
        <f aca="false">+C295+G295+N295+P295+T295+V295</f>
        <v>#N/A</v>
      </c>
      <c r="X295" s="151"/>
      <c r="Y295" s="65" t="e">
        <f aca="false">+X295+W295</f>
        <v>#N/A</v>
      </c>
      <c r="Z295" s="151" t="e">
        <f aca="false">-Y295*0.125</f>
        <v>#N/A</v>
      </c>
      <c r="AA295" s="151" t="e">
        <f aca="false">+Z295+Y295</f>
        <v>#N/A</v>
      </c>
      <c r="AB295" s="153"/>
      <c r="AC295" s="65"/>
      <c r="AD295" s="65"/>
      <c r="AE295" s="154" t="e">
        <f aca="false">VLOOKUP($A:$A,'[2]SUMMARY BCEA LEAVE FEB'!B$1:C$1048576,2,0)</f>
        <v>#N/A</v>
      </c>
      <c r="AF295" s="155" t="s">
        <v>232</v>
      </c>
      <c r="AG295" s="181"/>
    </row>
    <row r="296" customFormat="false" ht="13.8" hidden="false" customHeight="false" outlineLevel="0" collapsed="false">
      <c r="A296" s="24" t="s">
        <v>35</v>
      </c>
      <c r="B296" s="64" t="e">
        <f aca="false">VLOOKUP($A:$A,'[1]Summary Accessory Sales'!$A$1:$B$1048576,2,0)</f>
        <v>#N/A</v>
      </c>
      <c r="C296" s="65" t="e">
        <f aca="false">VLOOKUP($A:$A,'[1]Summary Accessory Sales'!A$1:C$1048576,3,0)</f>
        <v>#N/A</v>
      </c>
      <c r="D296" s="148" t="e">
        <f aca="false">B296/M296</f>
        <v>#N/A</v>
      </c>
      <c r="E296" s="148" t="e">
        <f aca="false">B296/M296</f>
        <v>#N/A</v>
      </c>
      <c r="F296" s="64" t="e">
        <f aca="false">VLOOKUP($A:$A,'[1]Summary Other sales'!A$1:B$1048576,2,0)</f>
        <v>#N/A</v>
      </c>
      <c r="G296" s="65" t="e">
        <f aca="false">VLOOKUP($A:$A,'[1]Summary Other sales'!A$1:C$1048576,3,0)</f>
        <v>#N/A</v>
      </c>
      <c r="H296" s="149" t="n">
        <f aca="false">20/26*(26-AE296)</f>
        <v>20</v>
      </c>
      <c r="I296" s="64" t="e">
        <f aca="false">VLOOKUP($A:$A,'[1]Summary Contract Line Comm'!A$1:B$1048576,2,0)</f>
        <v>#N/A</v>
      </c>
      <c r="J296" s="65" t="e">
        <f aca="false">VLOOKUP($A:$A,'[1]Summary Contract Line Comm'!A$1:C$1048576,3,0)</f>
        <v>#N/A</v>
      </c>
      <c r="K296" s="64" t="n">
        <v>0</v>
      </c>
      <c r="L296" s="65" t="n">
        <v>0</v>
      </c>
      <c r="M296" s="150" t="e">
        <f aca="false">+K296+I296</f>
        <v>#N/A</v>
      </c>
      <c r="N296" s="151" t="e">
        <f aca="false">+L296+J296</f>
        <v>#N/A</v>
      </c>
      <c r="O296" s="64" t="e">
        <f aca="false">VLOOKUP($A:$A,[4]Summary!A$1:B$1048576,2,0)</f>
        <v>#N/A</v>
      </c>
      <c r="P296" s="66" t="e">
        <f aca="false">O296*17.5</f>
        <v>#N/A</v>
      </c>
      <c r="Q296" s="152" t="e">
        <f aca="false">O296/M296</f>
        <v>#N/A</v>
      </c>
      <c r="R296" s="64" t="e">
        <f aca="false">VLOOKUP($A:$A,'[3]Summary Migrations February'!A$1:B$1048576,2,0)</f>
        <v>#N/A</v>
      </c>
      <c r="S296" s="65" t="e">
        <f aca="false">VLOOKUP($A:$A,'[3]Summary Migrations February'!A$1:C$1048576,3,0)</f>
        <v>#N/A</v>
      </c>
      <c r="T296" s="65" t="e">
        <f aca="false">S296*0.2</f>
        <v>#N/A</v>
      </c>
      <c r="U296" s="64"/>
      <c r="V296" s="65" t="e">
        <f aca="false">VLOOKUP($A:$A,[5]Summary!D$1:J$1048576,7,0)</f>
        <v>#N/A</v>
      </c>
      <c r="W296" s="65" t="e">
        <f aca="false">+C296+G296+N296+P296+T296+V296</f>
        <v>#N/A</v>
      </c>
      <c r="X296" s="151"/>
      <c r="Y296" s="65" t="e">
        <f aca="false">+X296+W296</f>
        <v>#N/A</v>
      </c>
      <c r="Z296" s="151"/>
      <c r="AA296" s="151" t="e">
        <f aca="false">+Z296+Y296</f>
        <v>#N/A</v>
      </c>
      <c r="AB296" s="153"/>
      <c r="AC296" s="65"/>
      <c r="AD296" s="65"/>
      <c r="AE296" s="154" t="n">
        <v>0</v>
      </c>
      <c r="AF296" s="156" t="s">
        <v>91</v>
      </c>
      <c r="AG296" s="156"/>
    </row>
    <row r="297" customFormat="false" ht="13.8" hidden="false" customHeight="false" outlineLevel="0" collapsed="false">
      <c r="A297" s="24" t="s">
        <v>35</v>
      </c>
      <c r="B297" s="64" t="e">
        <f aca="false">VLOOKUP($A:$A,'[1]Summary Accessory Sales'!$A$1:$B$1048576,2,0)</f>
        <v>#N/A</v>
      </c>
      <c r="C297" s="65" t="e">
        <f aca="false">VLOOKUP($A:$A,'[1]Summary Accessory Sales'!A$1:C$1048576,3,0)</f>
        <v>#N/A</v>
      </c>
      <c r="D297" s="148" t="e">
        <f aca="false">B297/M297</f>
        <v>#N/A</v>
      </c>
      <c r="E297" s="148" t="e">
        <f aca="false">B297/M297</f>
        <v>#N/A</v>
      </c>
      <c r="F297" s="64" t="e">
        <f aca="false">VLOOKUP($A:$A,'[1]Summary Other sales'!A$1:B$1048576,2,0)</f>
        <v>#N/A</v>
      </c>
      <c r="G297" s="65" t="e">
        <f aca="false">VLOOKUP($A:$A,'[1]Summary Other sales'!A$1:C$1048576,3,0)</f>
        <v>#N/A</v>
      </c>
      <c r="H297" s="149" t="n">
        <f aca="false">20/26*(26-AE297)</f>
        <v>20</v>
      </c>
      <c r="I297" s="64" t="e">
        <f aca="false">VLOOKUP($A:$A,'[1]Summary Contract Line Comm'!A$1:B$1048576,2,0)</f>
        <v>#N/A</v>
      </c>
      <c r="J297" s="65" t="e">
        <f aca="false">VLOOKUP($A:$A,'[1]Summary Contract Line Comm'!A$1:C$1048576,3,0)</f>
        <v>#N/A</v>
      </c>
      <c r="K297" s="64" t="n">
        <v>0</v>
      </c>
      <c r="L297" s="65" t="n">
        <v>0</v>
      </c>
      <c r="M297" s="150" t="e">
        <f aca="false">+K297+I297</f>
        <v>#N/A</v>
      </c>
      <c r="N297" s="151" t="e">
        <f aca="false">+L297+J297</f>
        <v>#N/A</v>
      </c>
      <c r="O297" s="64" t="e">
        <f aca="false">VLOOKUP($A:$A,[4]Summary!A$1:B$1048576,2,0)</f>
        <v>#N/A</v>
      </c>
      <c r="P297" s="66" t="e">
        <f aca="false">O297*17.5</f>
        <v>#N/A</v>
      </c>
      <c r="Q297" s="152" t="e">
        <f aca="false">O297/M297</f>
        <v>#N/A</v>
      </c>
      <c r="R297" s="64" t="e">
        <f aca="false">VLOOKUP($A:$A,'[3]Summary Migrations February'!A$1:B$1048576,2,0)</f>
        <v>#N/A</v>
      </c>
      <c r="S297" s="65" t="e">
        <f aca="false">VLOOKUP($A:$A,'[3]Summary Migrations February'!A$1:C$1048576,3,0)</f>
        <v>#N/A</v>
      </c>
      <c r="T297" s="65" t="e">
        <f aca="false">S297*0.2</f>
        <v>#N/A</v>
      </c>
      <c r="U297" s="64"/>
      <c r="V297" s="65" t="n">
        <v>0</v>
      </c>
      <c r="W297" s="65" t="e">
        <f aca="false">+C297+G297+N297+P297+T297+V297</f>
        <v>#N/A</v>
      </c>
      <c r="X297" s="151"/>
      <c r="Y297" s="65" t="e">
        <f aca="false">+X297+W297</f>
        <v>#N/A</v>
      </c>
      <c r="Z297" s="151"/>
      <c r="AA297" s="151" t="e">
        <f aca="false">+Z297+Y297</f>
        <v>#N/A</v>
      </c>
      <c r="AB297" s="153"/>
      <c r="AC297" s="65"/>
      <c r="AD297" s="65"/>
      <c r="AE297" s="154" t="n">
        <v>0</v>
      </c>
      <c r="AF297" s="156" t="s">
        <v>233</v>
      </c>
      <c r="AG297" s="155"/>
    </row>
    <row r="298" customFormat="false" ht="13.8" hidden="false" customHeight="false" outlineLevel="0" collapsed="false">
      <c r="A298" s="24" t="s">
        <v>35</v>
      </c>
      <c r="B298" s="64" t="e">
        <f aca="false">VLOOKUP($A:$A,'[1]Summary Accessory Sales'!$A$1:$B$1048576,2,0)</f>
        <v>#N/A</v>
      </c>
      <c r="C298" s="65" t="e">
        <f aca="false">VLOOKUP($A:$A,'[1]Summary Accessory Sales'!A$1:C$1048576,3,0)</f>
        <v>#N/A</v>
      </c>
      <c r="D298" s="148" t="e">
        <f aca="false">B298/M298</f>
        <v>#N/A</v>
      </c>
      <c r="E298" s="148" t="e">
        <f aca="false">B298/M298</f>
        <v>#N/A</v>
      </c>
      <c r="F298" s="64" t="e">
        <f aca="false">VLOOKUP($A:$A,'[1]Summary Other sales'!A$1:B$1048576,2,0)</f>
        <v>#N/A</v>
      </c>
      <c r="G298" s="65" t="e">
        <f aca="false">VLOOKUP($A:$A,'[1]Summary Other sales'!A$1:C$1048576,3,0)</f>
        <v>#N/A</v>
      </c>
      <c r="H298" s="149" t="e">
        <f aca="false">20/26*(26-AE298)</f>
        <v>#N/A</v>
      </c>
      <c r="I298" s="64" t="e">
        <f aca="false">VLOOKUP($A:$A,'[1]Summary Contract Line Comm'!A$1:B$1048576,2,0)</f>
        <v>#N/A</v>
      </c>
      <c r="J298" s="65" t="e">
        <f aca="false">VLOOKUP($A:$A,'[1]Summary Contract Line Comm'!A$1:C$1048576,3,0)</f>
        <v>#N/A</v>
      </c>
      <c r="K298" s="64" t="n">
        <v>0</v>
      </c>
      <c r="L298" s="65" t="n">
        <v>0</v>
      </c>
      <c r="M298" s="150" t="e">
        <f aca="false">+K298+I298</f>
        <v>#N/A</v>
      </c>
      <c r="N298" s="151" t="e">
        <f aca="false">+L298+J298</f>
        <v>#N/A</v>
      </c>
      <c r="O298" s="64" t="e">
        <f aca="false">VLOOKUP($A:$A,[4]Summary!A$1:B$1048576,2,0)</f>
        <v>#N/A</v>
      </c>
      <c r="P298" s="66" t="e">
        <f aca="false">O298*17.5</f>
        <v>#N/A</v>
      </c>
      <c r="Q298" s="152" t="e">
        <f aca="false">O298/M298</f>
        <v>#N/A</v>
      </c>
      <c r="R298" s="64" t="e">
        <f aca="false">VLOOKUP($A:$A,'[3]Summary Migrations February'!A$1:B$1048576,2,0)</f>
        <v>#N/A</v>
      </c>
      <c r="S298" s="65" t="e">
        <f aca="false">VLOOKUP($A:$A,'[3]Summary Migrations February'!A$1:C$1048576,3,0)</f>
        <v>#N/A</v>
      </c>
      <c r="T298" s="65" t="e">
        <f aca="false">S298*0.2</f>
        <v>#N/A</v>
      </c>
      <c r="U298" s="64"/>
      <c r="V298" s="65" t="e">
        <f aca="false">VLOOKUP($A:$A,[5]Summary!D$1:J$1048576,7,0)</f>
        <v>#N/A</v>
      </c>
      <c r="W298" s="65" t="e">
        <f aca="false">+C298+G298+N298+P298+T298+V298</f>
        <v>#N/A</v>
      </c>
      <c r="X298" s="151"/>
      <c r="Y298" s="65" t="e">
        <f aca="false">+X298+W298</f>
        <v>#N/A</v>
      </c>
      <c r="Z298" s="151" t="e">
        <f aca="false">Y298*0.25</f>
        <v>#N/A</v>
      </c>
      <c r="AA298" s="151" t="e">
        <f aca="false">+Z298+Y298</f>
        <v>#N/A</v>
      </c>
      <c r="AB298" s="153"/>
      <c r="AC298" s="65"/>
      <c r="AD298" s="65"/>
      <c r="AE298" s="154" t="e">
        <f aca="false">VLOOKUP($A:$A,'[2]SUMMARY BCEA LEAVE FEB'!B$1:C$1048576,2,0)</f>
        <v>#N/A</v>
      </c>
      <c r="AF298" s="155" t="s">
        <v>134</v>
      </c>
      <c r="AG298" s="156"/>
    </row>
    <row r="299" customFormat="false" ht="13.8" hidden="false" customHeight="false" outlineLevel="0" collapsed="false">
      <c r="A299" s="24" t="s">
        <v>35</v>
      </c>
      <c r="B299" s="64" t="e">
        <f aca="false">VLOOKUP($A:$A,'[1]Summary Accessory Sales'!$A$1:$B$1048576,2,0)</f>
        <v>#N/A</v>
      </c>
      <c r="C299" s="65" t="e">
        <f aca="false">VLOOKUP($A:$A,'[1]Summary Accessory Sales'!A$1:C$1048576,3,0)</f>
        <v>#N/A</v>
      </c>
      <c r="D299" s="148" t="e">
        <f aca="false">B299/M299</f>
        <v>#N/A</v>
      </c>
      <c r="E299" s="148" t="e">
        <f aca="false">B299/M299</f>
        <v>#N/A</v>
      </c>
      <c r="F299" s="64" t="e">
        <f aca="false">VLOOKUP($A:$A,'[1]Summary Other sales'!A$1:B$1048576,2,0)</f>
        <v>#N/A</v>
      </c>
      <c r="G299" s="65" t="e">
        <f aca="false">VLOOKUP($A:$A,'[1]Summary Other sales'!A$1:C$1048576,3,0)</f>
        <v>#N/A</v>
      </c>
      <c r="H299" s="149" t="e">
        <f aca="false">20/26*(26-AE299)</f>
        <v>#N/A</v>
      </c>
      <c r="I299" s="64" t="e">
        <f aca="false">VLOOKUP($A:$A,'[1]Summary Contract Line Comm'!A$1:B$1048576,2,0)</f>
        <v>#N/A</v>
      </c>
      <c r="J299" s="65" t="e">
        <f aca="false">VLOOKUP($A:$A,'[1]Summary Contract Line Comm'!A$1:C$1048576,3,0)</f>
        <v>#N/A</v>
      </c>
      <c r="K299" s="64" t="n">
        <v>0</v>
      </c>
      <c r="L299" s="65" t="n">
        <v>0</v>
      </c>
      <c r="M299" s="150" t="e">
        <f aca="false">+K299+I299</f>
        <v>#N/A</v>
      </c>
      <c r="N299" s="151" t="e">
        <f aca="false">+L299+J299</f>
        <v>#N/A</v>
      </c>
      <c r="O299" s="64" t="e">
        <f aca="false">VLOOKUP($A:$A,[4]Summary!A$1:B$1048576,2,0)</f>
        <v>#N/A</v>
      </c>
      <c r="P299" s="66" t="e">
        <f aca="false">O299*17.5</f>
        <v>#N/A</v>
      </c>
      <c r="Q299" s="152" t="e">
        <f aca="false">O299/M299</f>
        <v>#N/A</v>
      </c>
      <c r="R299" s="64" t="e">
        <f aca="false">VLOOKUP($A:$A,'[3]Summary Migrations February'!A$1:B$1048576,2,0)</f>
        <v>#N/A</v>
      </c>
      <c r="S299" s="65" t="e">
        <f aca="false">VLOOKUP($A:$A,'[3]Summary Migrations February'!A$1:C$1048576,3,0)</f>
        <v>#N/A</v>
      </c>
      <c r="T299" s="65" t="e">
        <f aca="false">S299*0.2</f>
        <v>#N/A</v>
      </c>
      <c r="U299" s="64"/>
      <c r="V299" s="65" t="e">
        <f aca="false">VLOOKUP($A:$A,[5]Summary!D$1:J$1048576,7,0)</f>
        <v>#N/A</v>
      </c>
      <c r="W299" s="65" t="e">
        <f aca="false">+C299+G299+N299+P299+T299+V299</f>
        <v>#N/A</v>
      </c>
      <c r="X299" s="151"/>
      <c r="Y299" s="65" t="e">
        <f aca="false">+X299+W299</f>
        <v>#N/A</v>
      </c>
      <c r="Z299" s="151" t="e">
        <f aca="false">-Y299*0.25</f>
        <v>#N/A</v>
      </c>
      <c r="AA299" s="151" t="e">
        <f aca="false">+Z299+Y299</f>
        <v>#N/A</v>
      </c>
      <c r="AB299" s="153"/>
      <c r="AC299" s="65"/>
      <c r="AD299" s="65"/>
      <c r="AE299" s="154" t="e">
        <f aca="false">VLOOKUP($A:$A,'[2]SUMMARY BCEA LEAVE FEB'!B$1:C$1048576,2,0)</f>
        <v>#N/A</v>
      </c>
      <c r="AF299" s="155" t="s">
        <v>162</v>
      </c>
      <c r="AG299" s="155"/>
    </row>
    <row r="300" customFormat="false" ht="13.8" hidden="false" customHeight="false" outlineLevel="0" collapsed="false">
      <c r="A300" s="24" t="s">
        <v>35</v>
      </c>
      <c r="B300" s="64" t="e">
        <f aca="false">VLOOKUP($A:$A,'[1]Summary Accessory Sales'!$A$1:$B$1048576,2,0)</f>
        <v>#N/A</v>
      </c>
      <c r="C300" s="65" t="e">
        <f aca="false">VLOOKUP($A:$A,'[1]Summary Accessory Sales'!A$1:C$1048576,3,0)</f>
        <v>#N/A</v>
      </c>
      <c r="D300" s="148" t="e">
        <f aca="false">B300/M300</f>
        <v>#N/A</v>
      </c>
      <c r="E300" s="148" t="e">
        <f aca="false">B300/M300</f>
        <v>#N/A</v>
      </c>
      <c r="F300" s="64" t="e">
        <f aca="false">VLOOKUP($A:$A,'[1]Summary Other sales'!A$1:B$1048576,2,0)</f>
        <v>#N/A</v>
      </c>
      <c r="G300" s="65" t="e">
        <f aca="false">VLOOKUP($A:$A,'[1]Summary Other sales'!A$1:C$1048576,3,0)</f>
        <v>#N/A</v>
      </c>
      <c r="H300" s="149" t="e">
        <f aca="false">20/26*(26-AE300)</f>
        <v>#N/A</v>
      </c>
      <c r="I300" s="64" t="e">
        <f aca="false">VLOOKUP($A:$A,'[1]Summary Contract Line Comm'!A$1:B$1048576,2,0)</f>
        <v>#N/A</v>
      </c>
      <c r="J300" s="65" t="e">
        <f aca="false">VLOOKUP($A:$A,'[1]Summary Contract Line Comm'!A$1:C$1048576,3,0)</f>
        <v>#N/A</v>
      </c>
      <c r="K300" s="64" t="n">
        <v>0</v>
      </c>
      <c r="L300" s="65" t="n">
        <v>0</v>
      </c>
      <c r="M300" s="150" t="e">
        <f aca="false">+K300+I300</f>
        <v>#N/A</v>
      </c>
      <c r="N300" s="151" t="e">
        <f aca="false">+L300+J300</f>
        <v>#N/A</v>
      </c>
      <c r="O300" s="64" t="e">
        <f aca="false">VLOOKUP($A:$A,[4]Summary!A$1:B$1048576,2,0)</f>
        <v>#N/A</v>
      </c>
      <c r="P300" s="66" t="e">
        <f aca="false">O300*17.5</f>
        <v>#N/A</v>
      </c>
      <c r="Q300" s="152" t="e">
        <f aca="false">O300/M300</f>
        <v>#N/A</v>
      </c>
      <c r="R300" s="64" t="e">
        <f aca="false">VLOOKUP($A:$A,'[3]Summary Migrations February'!A$1:B$1048576,2,0)</f>
        <v>#N/A</v>
      </c>
      <c r="S300" s="65" t="e">
        <f aca="false">VLOOKUP($A:$A,'[3]Summary Migrations February'!A$1:C$1048576,3,0)</f>
        <v>#N/A</v>
      </c>
      <c r="T300" s="65" t="e">
        <f aca="false">S300*0.2</f>
        <v>#N/A</v>
      </c>
      <c r="U300" s="64"/>
      <c r="V300" s="65" t="e">
        <f aca="false">VLOOKUP($A:$A,[5]Summary!D$1:J$1048576,7,0)</f>
        <v>#N/A</v>
      </c>
      <c r="W300" s="65" t="e">
        <f aca="false">+C300+G300+N300+P300+T300+V300</f>
        <v>#N/A</v>
      </c>
      <c r="X300" s="151"/>
      <c r="Y300" s="65" t="e">
        <f aca="false">+X300+W300</f>
        <v>#N/A</v>
      </c>
      <c r="Z300" s="151"/>
      <c r="AA300" s="151" t="e">
        <f aca="false">+Z300+Y300</f>
        <v>#N/A</v>
      </c>
      <c r="AB300" s="153"/>
      <c r="AC300" s="65"/>
      <c r="AD300" s="65"/>
      <c r="AE300" s="154" t="e">
        <f aca="false">VLOOKUP($A:$A,'[2]SUMMARY BCEA LEAVE FEB'!B$1:C$1048576,2,0)</f>
        <v>#N/A</v>
      </c>
      <c r="AF300" s="155" t="s">
        <v>197</v>
      </c>
      <c r="AG300" s="155"/>
    </row>
    <row r="301" customFormat="false" ht="13.8" hidden="false" customHeight="false" outlineLevel="0" collapsed="false">
      <c r="A301" s="24" t="s">
        <v>35</v>
      </c>
      <c r="B301" s="64" t="e">
        <f aca="false">VLOOKUP($A:$A,'[1]Summary Accessory Sales'!$A$1:$B$1048576,2,0)</f>
        <v>#N/A</v>
      </c>
      <c r="C301" s="65" t="e">
        <f aca="false">VLOOKUP($A:$A,'[1]Summary Accessory Sales'!A$1:C$1048576,3,0)</f>
        <v>#N/A</v>
      </c>
      <c r="D301" s="148" t="e">
        <f aca="false">B301/M301</f>
        <v>#N/A</v>
      </c>
      <c r="E301" s="148" t="e">
        <f aca="false">B301/M301</f>
        <v>#N/A</v>
      </c>
      <c r="F301" s="64" t="e">
        <f aca="false">VLOOKUP($A:$A,'[1]Summary Other sales'!A$1:B$1048576,2,0)</f>
        <v>#N/A</v>
      </c>
      <c r="G301" s="65" t="e">
        <f aca="false">VLOOKUP($A:$A,'[1]Summary Other sales'!A$1:C$1048576,3,0)</f>
        <v>#N/A</v>
      </c>
      <c r="H301" s="149" t="e">
        <f aca="false">20/26*(26-AE301)</f>
        <v>#N/A</v>
      </c>
      <c r="I301" s="64" t="e">
        <f aca="false">VLOOKUP($A:$A,'[1]Summary Contract Line Comm'!A$1:B$1048576,2,0)</f>
        <v>#N/A</v>
      </c>
      <c r="J301" s="65" t="e">
        <f aca="false">VLOOKUP($A:$A,'[1]Summary Contract Line Comm'!A$1:C$1048576,3,0)</f>
        <v>#N/A</v>
      </c>
      <c r="K301" s="64" t="n">
        <v>0</v>
      </c>
      <c r="L301" s="65" t="n">
        <v>0</v>
      </c>
      <c r="M301" s="150" t="e">
        <f aca="false">+K301+I301</f>
        <v>#N/A</v>
      </c>
      <c r="N301" s="151" t="e">
        <f aca="false">+L301+J301</f>
        <v>#N/A</v>
      </c>
      <c r="O301" s="64" t="n">
        <v>0</v>
      </c>
      <c r="P301" s="66" t="n">
        <f aca="false">O301*17.5</f>
        <v>0</v>
      </c>
      <c r="Q301" s="152" t="e">
        <f aca="false">O301/M301</f>
        <v>#N/A</v>
      </c>
      <c r="R301" s="64" t="e">
        <f aca="false">VLOOKUP($A:$A,'[3]Summary Migrations February'!A$1:B$1048576,2,0)</f>
        <v>#N/A</v>
      </c>
      <c r="S301" s="65" t="e">
        <f aca="false">VLOOKUP($A:$A,'[3]Summary Migrations February'!A$1:C$1048576,3,0)</f>
        <v>#N/A</v>
      </c>
      <c r="T301" s="65" t="e">
        <f aca="false">S301*0.2</f>
        <v>#N/A</v>
      </c>
      <c r="U301" s="64"/>
      <c r="V301" s="65" t="e">
        <f aca="false">VLOOKUP($A:$A,[5]Summary!D$1:J$1048576,7,0)</f>
        <v>#N/A</v>
      </c>
      <c r="W301" s="65" t="e">
        <f aca="false">+C301+G301+N301+P301+T301+V301</f>
        <v>#N/A</v>
      </c>
      <c r="X301" s="151"/>
      <c r="Y301" s="65" t="e">
        <f aca="false">+X301+W301</f>
        <v>#N/A</v>
      </c>
      <c r="Z301" s="151"/>
      <c r="AA301" s="151" t="e">
        <f aca="false">+Z301+Y301</f>
        <v>#N/A</v>
      </c>
      <c r="AB301" s="153"/>
      <c r="AC301" s="65"/>
      <c r="AD301" s="65"/>
      <c r="AE301" s="154" t="e">
        <f aca="false">VLOOKUP($A:$A,'[2]SUMMARY BCEA LEAVE FEB'!B$1:C$1048576,2,0)</f>
        <v>#N/A</v>
      </c>
      <c r="AF301" s="156" t="s">
        <v>234</v>
      </c>
      <c r="AG301" s="156"/>
    </row>
    <row r="302" customFormat="false" ht="13.8" hidden="false" customHeight="false" outlineLevel="0" collapsed="false">
      <c r="A302" s="24" t="s">
        <v>35</v>
      </c>
      <c r="B302" s="64" t="e">
        <f aca="false">VLOOKUP($A:$A,'[1]Summary Accessory Sales'!$A$1:$B$1048576,2,0)</f>
        <v>#N/A</v>
      </c>
      <c r="C302" s="65" t="e">
        <f aca="false">VLOOKUP($A:$A,'[1]Summary Accessory Sales'!A$1:C$1048576,3,0)</f>
        <v>#N/A</v>
      </c>
      <c r="D302" s="148" t="e">
        <f aca="false">B302/M302</f>
        <v>#N/A</v>
      </c>
      <c r="E302" s="148" t="e">
        <f aca="false">B302/M302</f>
        <v>#N/A</v>
      </c>
      <c r="F302" s="64" t="e">
        <f aca="false">VLOOKUP($A:$A,'[1]Summary Other sales'!A$1:B$1048576,2,0)</f>
        <v>#N/A</v>
      </c>
      <c r="G302" s="65" t="e">
        <f aca="false">VLOOKUP($A:$A,'[1]Summary Other sales'!A$1:C$1048576,3,0)</f>
        <v>#N/A</v>
      </c>
      <c r="H302" s="149" t="n">
        <f aca="false">20/26*(26-AE302)</f>
        <v>20</v>
      </c>
      <c r="I302" s="64" t="e">
        <f aca="false">VLOOKUP($A:$A,'[1]Summary Contract Line Comm'!A$1:B$1048576,2,0)</f>
        <v>#N/A</v>
      </c>
      <c r="J302" s="65" t="e">
        <f aca="false">VLOOKUP($A:$A,'[1]Summary Contract Line Comm'!A$1:C$1048576,3,0)</f>
        <v>#N/A</v>
      </c>
      <c r="K302" s="64" t="n">
        <v>0</v>
      </c>
      <c r="L302" s="65" t="n">
        <v>0</v>
      </c>
      <c r="M302" s="150" t="e">
        <f aca="false">+K302+I302</f>
        <v>#N/A</v>
      </c>
      <c r="N302" s="151" t="e">
        <f aca="false">+L302+J302</f>
        <v>#N/A</v>
      </c>
      <c r="O302" s="64" t="e">
        <f aca="false">VLOOKUP($A:$A,[4]Summary!A$1:B$1048576,2,0)</f>
        <v>#N/A</v>
      </c>
      <c r="P302" s="66" t="e">
        <f aca="false">O302*17.5</f>
        <v>#N/A</v>
      </c>
      <c r="Q302" s="152" t="e">
        <f aca="false">O302/M302</f>
        <v>#N/A</v>
      </c>
      <c r="R302" s="64" t="e">
        <f aca="false">VLOOKUP($A:$A,'[3]Summary Migrations February'!A$1:B$1048576,2,0)</f>
        <v>#N/A</v>
      </c>
      <c r="S302" s="65" t="e">
        <f aca="false">VLOOKUP($A:$A,'[3]Summary Migrations February'!A$1:C$1048576,3,0)</f>
        <v>#N/A</v>
      </c>
      <c r="T302" s="65" t="e">
        <f aca="false">S302*0.2</f>
        <v>#N/A</v>
      </c>
      <c r="U302" s="64"/>
      <c r="V302" s="65" t="e">
        <f aca="false">VLOOKUP($A:$A,[5]Summary!D$1:J$1048576,7,0)</f>
        <v>#N/A</v>
      </c>
      <c r="W302" s="65" t="e">
        <f aca="false">+C302+G302+N302+P302+T302+V302</f>
        <v>#N/A</v>
      </c>
      <c r="X302" s="151"/>
      <c r="Y302" s="65" t="e">
        <f aca="false">+X302+W302</f>
        <v>#N/A</v>
      </c>
      <c r="Z302" s="151"/>
      <c r="AA302" s="151" t="e">
        <f aca="false">+Z302+Y302</f>
        <v>#N/A</v>
      </c>
      <c r="AB302" s="153"/>
      <c r="AC302" s="65"/>
      <c r="AD302" s="65"/>
      <c r="AE302" s="154" t="n">
        <v>0</v>
      </c>
      <c r="AF302" s="48" t="s">
        <v>235</v>
      </c>
      <c r="AG302" s="155"/>
    </row>
    <row r="303" customFormat="false" ht="13.8" hidden="false" customHeight="false" outlineLevel="0" collapsed="false">
      <c r="A303" s="24" t="s">
        <v>35</v>
      </c>
      <c r="B303" s="64" t="e">
        <f aca="false">VLOOKUP($A:$A,'[1]Summary Accessory Sales'!$A$1:$B$1048576,2,0)</f>
        <v>#N/A</v>
      </c>
      <c r="C303" s="65" t="e">
        <f aca="false">VLOOKUP($A:$A,'[1]Summary Accessory Sales'!A$1:C$1048576,3,0)</f>
        <v>#N/A</v>
      </c>
      <c r="D303" s="148" t="e">
        <f aca="false">B303/M303</f>
        <v>#N/A</v>
      </c>
      <c r="E303" s="148" t="e">
        <f aca="false">B303/M303</f>
        <v>#N/A</v>
      </c>
      <c r="F303" s="64" t="e">
        <f aca="false">VLOOKUP($A:$A,'[1]Summary Other sales'!A$1:B$1048576,2,0)</f>
        <v>#N/A</v>
      </c>
      <c r="G303" s="65" t="e">
        <f aca="false">VLOOKUP($A:$A,'[1]Summary Other sales'!A$1:C$1048576,3,0)</f>
        <v>#N/A</v>
      </c>
      <c r="H303" s="149" t="n">
        <f aca="false">20/26*(26-AE303)</f>
        <v>20</v>
      </c>
      <c r="I303" s="64" t="e">
        <f aca="false">VLOOKUP($A:$A,'[1]Summary Contract Line Comm'!A$1:B$1048576,2,0)</f>
        <v>#N/A</v>
      </c>
      <c r="J303" s="65" t="e">
        <f aca="false">VLOOKUP($A:$A,'[1]Summary Contract Line Comm'!A$1:C$1048576,3,0)</f>
        <v>#N/A</v>
      </c>
      <c r="K303" s="64" t="n">
        <v>0</v>
      </c>
      <c r="L303" s="65" t="n">
        <v>0</v>
      </c>
      <c r="M303" s="150" t="e">
        <f aca="false">+K303+I303</f>
        <v>#N/A</v>
      </c>
      <c r="N303" s="151" t="e">
        <f aca="false">+L303+J303</f>
        <v>#N/A</v>
      </c>
      <c r="O303" s="64" t="e">
        <f aca="false">VLOOKUP($A:$A,[4]Summary!A$1:B$1048576,2,0)</f>
        <v>#N/A</v>
      </c>
      <c r="P303" s="66" t="e">
        <f aca="false">O303*17.5</f>
        <v>#N/A</v>
      </c>
      <c r="Q303" s="152" t="e">
        <f aca="false">O303/M303</f>
        <v>#N/A</v>
      </c>
      <c r="R303" s="64" t="e">
        <f aca="false">VLOOKUP($A:$A,'[3]Summary Migrations February'!A$1:B$1048576,2,0)</f>
        <v>#N/A</v>
      </c>
      <c r="S303" s="65" t="e">
        <f aca="false">VLOOKUP($A:$A,'[3]Summary Migrations February'!A$1:C$1048576,3,0)</f>
        <v>#N/A</v>
      </c>
      <c r="T303" s="65" t="e">
        <f aca="false">S303*0.2</f>
        <v>#N/A</v>
      </c>
      <c r="U303" s="64"/>
      <c r="V303" s="65" t="e">
        <f aca="false">VLOOKUP($A:$A,[5]Summary!D$1:J$1048576,7,0)</f>
        <v>#N/A</v>
      </c>
      <c r="W303" s="65" t="e">
        <f aca="false">+C303+G303+N303+P303+T303+V303</f>
        <v>#N/A</v>
      </c>
      <c r="X303" s="151"/>
      <c r="Y303" s="65" t="e">
        <f aca="false">+X303+W303</f>
        <v>#N/A</v>
      </c>
      <c r="Z303" s="151"/>
      <c r="AA303" s="151" t="e">
        <f aca="false">+Z303+Y303</f>
        <v>#N/A</v>
      </c>
      <c r="AB303" s="153"/>
      <c r="AC303" s="65"/>
      <c r="AD303" s="65"/>
      <c r="AE303" s="154" t="n">
        <v>0</v>
      </c>
      <c r="AF303" s="155" t="s">
        <v>133</v>
      </c>
      <c r="AG303" s="156"/>
    </row>
    <row r="304" customFormat="false" ht="13.8" hidden="false" customHeight="false" outlineLevel="0" collapsed="false">
      <c r="A304" s="24" t="s">
        <v>35</v>
      </c>
      <c r="B304" s="64" t="e">
        <f aca="false">VLOOKUP($A:$A,'[1]Summary Accessory Sales'!$A$1:$B$1048576,2,0)</f>
        <v>#N/A</v>
      </c>
      <c r="C304" s="65" t="e">
        <f aca="false">VLOOKUP($A:$A,'[1]Summary Accessory Sales'!A$1:C$1048576,3,0)</f>
        <v>#N/A</v>
      </c>
      <c r="D304" s="148" t="e">
        <f aca="false">B304/M304</f>
        <v>#N/A</v>
      </c>
      <c r="E304" s="148" t="e">
        <f aca="false">B304/M304</f>
        <v>#N/A</v>
      </c>
      <c r="F304" s="64" t="e">
        <f aca="false">VLOOKUP($A:$A,'[1]Summary Other sales'!A$1:B$1048576,2,0)</f>
        <v>#N/A</v>
      </c>
      <c r="G304" s="65" t="e">
        <f aca="false">VLOOKUP($A:$A,'[1]Summary Other sales'!A$1:C$1048576,3,0)</f>
        <v>#N/A</v>
      </c>
      <c r="H304" s="149" t="n">
        <f aca="false">20/26*(26-AE304)</f>
        <v>20</v>
      </c>
      <c r="I304" s="64" t="e">
        <f aca="false">VLOOKUP($A:$A,'[1]Summary Contract Line Comm'!A$1:B$1048576,2,0)</f>
        <v>#N/A</v>
      </c>
      <c r="J304" s="65" t="e">
        <f aca="false">VLOOKUP($A:$A,'[1]Summary Contract Line Comm'!A$1:C$1048576,3,0)</f>
        <v>#N/A</v>
      </c>
      <c r="K304" s="64" t="n">
        <v>0</v>
      </c>
      <c r="L304" s="65" t="n">
        <v>0</v>
      </c>
      <c r="M304" s="150" t="e">
        <f aca="false">+K304+I304</f>
        <v>#N/A</v>
      </c>
      <c r="N304" s="151" t="e">
        <f aca="false">+L304+J304</f>
        <v>#N/A</v>
      </c>
      <c r="O304" s="64" t="e">
        <f aca="false">VLOOKUP($A:$A,[4]Summary!A$1:B$1048576,2,0)</f>
        <v>#N/A</v>
      </c>
      <c r="P304" s="66" t="e">
        <f aca="false">O304*17.5</f>
        <v>#N/A</v>
      </c>
      <c r="Q304" s="152" t="e">
        <f aca="false">O304/M304</f>
        <v>#N/A</v>
      </c>
      <c r="R304" s="64" t="e">
        <f aca="false">VLOOKUP($A:$A,'[3]Summary Migrations February'!A$1:B$1048576,2,0)</f>
        <v>#N/A</v>
      </c>
      <c r="S304" s="65" t="e">
        <f aca="false">VLOOKUP($A:$A,'[3]Summary Migrations February'!A$1:C$1048576,3,0)</f>
        <v>#N/A</v>
      </c>
      <c r="T304" s="65" t="e">
        <f aca="false">S304*0.2</f>
        <v>#N/A</v>
      </c>
      <c r="U304" s="64"/>
      <c r="V304" s="65" t="e">
        <f aca="false">VLOOKUP($A:$A,[5]Summary!D$1:J$1048576,7,0)</f>
        <v>#N/A</v>
      </c>
      <c r="W304" s="65" t="e">
        <f aca="false">+C304+G304+N304+P304+T304+V304</f>
        <v>#N/A</v>
      </c>
      <c r="X304" s="151"/>
      <c r="Y304" s="65" t="e">
        <f aca="false">+X304+W304</f>
        <v>#N/A</v>
      </c>
      <c r="Z304" s="151"/>
      <c r="AA304" s="151" t="e">
        <f aca="false">+Z304+Y304</f>
        <v>#N/A</v>
      </c>
      <c r="AB304" s="153"/>
      <c r="AC304" s="65"/>
      <c r="AD304" s="65"/>
      <c r="AE304" s="154" t="n">
        <v>0</v>
      </c>
      <c r="AF304" s="155" t="s">
        <v>109</v>
      </c>
      <c r="AG304" s="156"/>
    </row>
    <row r="305" customFormat="false" ht="13.8" hidden="false" customHeight="false" outlineLevel="0" collapsed="false">
      <c r="A305" s="24" t="s">
        <v>35</v>
      </c>
      <c r="B305" s="64" t="e">
        <f aca="false">VLOOKUP($A:$A,'[1]Summary Accessory Sales'!$A$1:$B$1048576,2,0)</f>
        <v>#N/A</v>
      </c>
      <c r="C305" s="65" t="e">
        <f aca="false">VLOOKUP($A:$A,'[1]Summary Accessory Sales'!A$1:C$1048576,3,0)</f>
        <v>#N/A</v>
      </c>
      <c r="D305" s="148" t="e">
        <f aca="false">B305/M305</f>
        <v>#N/A</v>
      </c>
      <c r="E305" s="148" t="e">
        <f aca="false">B305/M305</f>
        <v>#N/A</v>
      </c>
      <c r="F305" s="64" t="e">
        <f aca="false">VLOOKUP($A:$A,'[1]Summary Other sales'!A$1:B$1048576,2,0)</f>
        <v>#N/A</v>
      </c>
      <c r="G305" s="65" t="e">
        <f aca="false">VLOOKUP($A:$A,'[1]Summary Other sales'!A$1:C$1048576,3,0)</f>
        <v>#N/A</v>
      </c>
      <c r="H305" s="149" t="n">
        <f aca="false">20/26*(26-AE305)</f>
        <v>20</v>
      </c>
      <c r="I305" s="64" t="e">
        <f aca="false">VLOOKUP($A:$A,'[1]Summary Contract Line Comm'!A$1:B$1048576,2,0)</f>
        <v>#N/A</v>
      </c>
      <c r="J305" s="65" t="e">
        <f aca="false">VLOOKUP($A:$A,'[1]Summary Contract Line Comm'!A$1:C$1048576,3,0)</f>
        <v>#N/A</v>
      </c>
      <c r="K305" s="64" t="n">
        <v>0</v>
      </c>
      <c r="L305" s="65" t="n">
        <v>0</v>
      </c>
      <c r="M305" s="150" t="e">
        <f aca="false">+K305+I305</f>
        <v>#N/A</v>
      </c>
      <c r="N305" s="151" t="e">
        <f aca="false">+L305+J305</f>
        <v>#N/A</v>
      </c>
      <c r="O305" s="64" t="n">
        <v>0</v>
      </c>
      <c r="P305" s="66" t="n">
        <f aca="false">O305*17.5</f>
        <v>0</v>
      </c>
      <c r="Q305" s="152" t="e">
        <f aca="false">O305/M305</f>
        <v>#N/A</v>
      </c>
      <c r="R305" s="64" t="e">
        <f aca="false">VLOOKUP($A:$A,'[3]Summary Migrations February'!A$1:B$1048576,2,0)</f>
        <v>#N/A</v>
      </c>
      <c r="S305" s="65" t="e">
        <f aca="false">VLOOKUP($A:$A,'[3]Summary Migrations February'!A$1:C$1048576,3,0)</f>
        <v>#N/A</v>
      </c>
      <c r="T305" s="65" t="e">
        <f aca="false">S305*0.2</f>
        <v>#N/A</v>
      </c>
      <c r="U305" s="64"/>
      <c r="V305" s="65" t="e">
        <f aca="false">VLOOKUP($A:$A,[5]Summary!D$1:J$1048576,7,0)</f>
        <v>#N/A</v>
      </c>
      <c r="W305" s="65" t="e">
        <f aca="false">+C305+G305+N305+P305+T305+V305</f>
        <v>#N/A</v>
      </c>
      <c r="X305" s="151"/>
      <c r="Y305" s="65" t="e">
        <f aca="false">+X305+W305</f>
        <v>#N/A</v>
      </c>
      <c r="Z305" s="151"/>
      <c r="AA305" s="151" t="e">
        <f aca="false">+Z305+Y305</f>
        <v>#N/A</v>
      </c>
      <c r="AB305" s="153"/>
      <c r="AC305" s="65"/>
      <c r="AD305" s="65"/>
      <c r="AE305" s="154" t="n">
        <v>0</v>
      </c>
      <c r="AF305" s="156" t="s">
        <v>236</v>
      </c>
      <c r="AG305" s="156"/>
    </row>
    <row r="306" customFormat="false" ht="13.8" hidden="false" customHeight="false" outlineLevel="0" collapsed="false">
      <c r="A306" s="24" t="s">
        <v>35</v>
      </c>
      <c r="B306" s="64" t="e">
        <f aca="false">VLOOKUP($A:$A,'[1]Summary Accessory Sales'!$A$1:$B$1048576,2,0)</f>
        <v>#N/A</v>
      </c>
      <c r="C306" s="65" t="e">
        <f aca="false">VLOOKUP($A:$A,'[1]Summary Accessory Sales'!A$1:C$1048576,3,0)</f>
        <v>#N/A</v>
      </c>
      <c r="D306" s="148" t="e">
        <f aca="false">B306/M306</f>
        <v>#N/A</v>
      </c>
      <c r="E306" s="148" t="e">
        <f aca="false">B306/M306</f>
        <v>#N/A</v>
      </c>
      <c r="F306" s="64" t="e">
        <f aca="false">VLOOKUP($A:$A,'[1]Summary Other sales'!A$1:B$1048576,2,0)</f>
        <v>#N/A</v>
      </c>
      <c r="G306" s="65" t="e">
        <f aca="false">VLOOKUP($A:$A,'[1]Summary Other sales'!A$1:C$1048576,3,0)</f>
        <v>#N/A</v>
      </c>
      <c r="H306" s="149" t="n">
        <f aca="false">20/26*(26-AE306)</f>
        <v>20</v>
      </c>
      <c r="I306" s="64" t="e">
        <f aca="false">VLOOKUP($A:$A,'[1]Summary Contract Line Comm'!A$1:B$1048576,2,0)</f>
        <v>#N/A</v>
      </c>
      <c r="J306" s="65" t="e">
        <f aca="false">VLOOKUP($A:$A,'[1]Summary Contract Line Comm'!A$1:C$1048576,3,0)</f>
        <v>#N/A</v>
      </c>
      <c r="K306" s="64" t="n">
        <v>0</v>
      </c>
      <c r="L306" s="65" t="n">
        <v>0</v>
      </c>
      <c r="M306" s="150" t="e">
        <f aca="false">+K306+I306</f>
        <v>#N/A</v>
      </c>
      <c r="N306" s="151" t="e">
        <f aca="false">+L306+J306</f>
        <v>#N/A</v>
      </c>
      <c r="O306" s="64" t="e">
        <f aca="false">VLOOKUP($A:$A,[4]Summary!A$1:B$1048576,2,0)</f>
        <v>#N/A</v>
      </c>
      <c r="P306" s="66" t="e">
        <f aca="false">O306*17.5</f>
        <v>#N/A</v>
      </c>
      <c r="Q306" s="152" t="e">
        <f aca="false">O306/M306</f>
        <v>#N/A</v>
      </c>
      <c r="R306" s="64" t="e">
        <f aca="false">VLOOKUP($A:$A,'[3]Summary Migrations February'!A$1:B$1048576,2,0)</f>
        <v>#N/A</v>
      </c>
      <c r="S306" s="65" t="e">
        <f aca="false">VLOOKUP($A:$A,'[3]Summary Migrations February'!A$1:C$1048576,3,0)</f>
        <v>#N/A</v>
      </c>
      <c r="T306" s="65" t="e">
        <f aca="false">S306*0.2</f>
        <v>#N/A</v>
      </c>
      <c r="U306" s="64"/>
      <c r="V306" s="65" t="n">
        <v>0</v>
      </c>
      <c r="W306" s="65" t="e">
        <f aca="false">+C306+G306+N306+P306+T306+V306</f>
        <v>#N/A</v>
      </c>
      <c r="X306" s="151"/>
      <c r="Y306" s="65" t="e">
        <f aca="false">+X306+W306</f>
        <v>#N/A</v>
      </c>
      <c r="Z306" s="151"/>
      <c r="AA306" s="151" t="e">
        <f aca="false">+Z306+Y306</f>
        <v>#N/A</v>
      </c>
      <c r="AB306" s="153"/>
      <c r="AC306" s="65"/>
      <c r="AD306" s="65"/>
      <c r="AE306" s="154" t="n">
        <v>0</v>
      </c>
      <c r="AF306" s="156" t="s">
        <v>237</v>
      </c>
      <c r="AG306" s="156"/>
    </row>
    <row r="307" customFormat="false" ht="13.8" hidden="false" customHeight="false" outlineLevel="0" collapsed="false">
      <c r="A307" s="24" t="s">
        <v>35</v>
      </c>
      <c r="B307" s="64" t="e">
        <f aca="false">VLOOKUP($A:$A,'[1]Summary Accessory Sales'!$A$1:$B$1048576,2,0)</f>
        <v>#N/A</v>
      </c>
      <c r="C307" s="65" t="e">
        <f aca="false">VLOOKUP($A:$A,'[1]Summary Accessory Sales'!A$1:C$1048576,3,0)</f>
        <v>#N/A</v>
      </c>
      <c r="D307" s="148" t="e">
        <f aca="false">B307/M307</f>
        <v>#N/A</v>
      </c>
      <c r="E307" s="148" t="e">
        <f aca="false">B307/M307</f>
        <v>#N/A</v>
      </c>
      <c r="F307" s="64" t="e">
        <f aca="false">VLOOKUP($A:$A,'[1]Summary Other sales'!A$1:B$1048576,2,0)</f>
        <v>#N/A</v>
      </c>
      <c r="G307" s="65" t="e">
        <f aca="false">VLOOKUP($A:$A,'[1]Summary Other sales'!A$1:C$1048576,3,0)</f>
        <v>#N/A</v>
      </c>
      <c r="H307" s="149" t="n">
        <f aca="false">20/26*(26-AE307)</f>
        <v>20</v>
      </c>
      <c r="I307" s="64" t="e">
        <f aca="false">VLOOKUP($A:$A,'[1]Summary Contract Line Comm'!A$1:B$1048576,2,0)</f>
        <v>#N/A</v>
      </c>
      <c r="J307" s="65" t="e">
        <f aca="false">VLOOKUP($A:$A,'[1]Summary Contract Line Comm'!A$1:C$1048576,3,0)</f>
        <v>#N/A</v>
      </c>
      <c r="K307" s="64" t="n">
        <v>0</v>
      </c>
      <c r="L307" s="65" t="n">
        <v>0</v>
      </c>
      <c r="M307" s="150" t="e">
        <f aca="false">+K307+I307</f>
        <v>#N/A</v>
      </c>
      <c r="N307" s="151" t="e">
        <f aca="false">+L307+J307</f>
        <v>#N/A</v>
      </c>
      <c r="O307" s="64" t="e">
        <f aca="false">VLOOKUP($A:$A,[4]Summary!A$1:B$1048576,2,0)</f>
        <v>#N/A</v>
      </c>
      <c r="P307" s="66" t="e">
        <f aca="false">O307*17.5</f>
        <v>#N/A</v>
      </c>
      <c r="Q307" s="152" t="e">
        <f aca="false">O307/M307</f>
        <v>#N/A</v>
      </c>
      <c r="R307" s="64" t="e">
        <f aca="false">VLOOKUP($A:$A,'[3]Summary Migrations February'!A$1:B$1048576,2,0)</f>
        <v>#N/A</v>
      </c>
      <c r="S307" s="65" t="e">
        <f aca="false">VLOOKUP($A:$A,'[3]Summary Migrations February'!A$1:C$1048576,3,0)</f>
        <v>#N/A</v>
      </c>
      <c r="T307" s="65" t="e">
        <f aca="false">S307*0.2</f>
        <v>#N/A</v>
      </c>
      <c r="U307" s="64"/>
      <c r="V307" s="65" t="n">
        <v>0</v>
      </c>
      <c r="W307" s="65" t="e">
        <f aca="false">+C307+G307+N307+P307+T307+V307</f>
        <v>#N/A</v>
      </c>
      <c r="X307" s="151"/>
      <c r="Y307" s="65" t="e">
        <f aca="false">+X307+W307</f>
        <v>#N/A</v>
      </c>
      <c r="Z307" s="151"/>
      <c r="AA307" s="151" t="e">
        <f aca="false">+Z307+Y307</f>
        <v>#N/A</v>
      </c>
      <c r="AB307" s="153"/>
      <c r="AC307" s="65"/>
      <c r="AD307" s="65"/>
      <c r="AE307" s="154" t="n">
        <v>0</v>
      </c>
      <c r="AF307" s="155" t="s">
        <v>62</v>
      </c>
      <c r="AG307" s="156"/>
    </row>
    <row r="308" customFormat="false" ht="13.8" hidden="false" customHeight="false" outlineLevel="0" collapsed="false">
      <c r="A308" s="24" t="s">
        <v>35</v>
      </c>
      <c r="B308" s="64" t="e">
        <f aca="false">VLOOKUP($A:$A,'[1]Summary Accessory Sales'!$A$1:$B$1048576,2,0)</f>
        <v>#N/A</v>
      </c>
      <c r="C308" s="65" t="e">
        <f aca="false">VLOOKUP($A:$A,'[1]Summary Accessory Sales'!A$1:C$1048576,3,0)</f>
        <v>#N/A</v>
      </c>
      <c r="D308" s="148" t="e">
        <f aca="false">B308/M308</f>
        <v>#N/A</v>
      </c>
      <c r="E308" s="148" t="e">
        <f aca="false">B308/M308</f>
        <v>#N/A</v>
      </c>
      <c r="F308" s="64" t="e">
        <f aca="false">VLOOKUP($A:$A,'[1]Summary Other sales'!A$1:B$1048576,2,0)</f>
        <v>#N/A</v>
      </c>
      <c r="G308" s="65" t="e">
        <f aca="false">VLOOKUP($A:$A,'[1]Summary Other sales'!A$1:C$1048576,3,0)</f>
        <v>#N/A</v>
      </c>
      <c r="H308" s="149" t="e">
        <f aca="false">20/26*(26-AE308)</f>
        <v>#N/A</v>
      </c>
      <c r="I308" s="64" t="e">
        <f aca="false">VLOOKUP($A:$A,'[1]Summary Contract Line Comm'!A$1:B$1048576,2,0)</f>
        <v>#N/A</v>
      </c>
      <c r="J308" s="65" t="e">
        <f aca="false">VLOOKUP($A:$A,'[1]Summary Contract Line Comm'!A$1:C$1048576,3,0)</f>
        <v>#N/A</v>
      </c>
      <c r="K308" s="64" t="n">
        <v>0</v>
      </c>
      <c r="L308" s="65" t="n">
        <v>0</v>
      </c>
      <c r="M308" s="150" t="e">
        <f aca="false">+K308+I308</f>
        <v>#N/A</v>
      </c>
      <c r="N308" s="151" t="e">
        <f aca="false">+L308+J308</f>
        <v>#N/A</v>
      </c>
      <c r="O308" s="64" t="e">
        <f aca="false">VLOOKUP($A:$A,[4]Summary!A$1:B$1048576,2,0)</f>
        <v>#N/A</v>
      </c>
      <c r="P308" s="66" t="e">
        <f aca="false">O308*17.5</f>
        <v>#N/A</v>
      </c>
      <c r="Q308" s="152" t="e">
        <f aca="false">O308/M308</f>
        <v>#N/A</v>
      </c>
      <c r="R308" s="64" t="e">
        <f aca="false">VLOOKUP($A:$A,'[3]Summary Migrations February'!A$1:B$1048576,2,0)</f>
        <v>#N/A</v>
      </c>
      <c r="S308" s="65" t="e">
        <f aca="false">VLOOKUP($A:$A,'[3]Summary Migrations February'!A$1:C$1048576,3,0)</f>
        <v>#N/A</v>
      </c>
      <c r="T308" s="65" t="e">
        <f aca="false">S308*0.2</f>
        <v>#N/A</v>
      </c>
      <c r="U308" s="64"/>
      <c r="V308" s="65" t="n">
        <v>0</v>
      </c>
      <c r="W308" s="65" t="e">
        <f aca="false">+C308+G308+N308+P308+T308+V308</f>
        <v>#N/A</v>
      </c>
      <c r="X308" s="151"/>
      <c r="Y308" s="65" t="e">
        <f aca="false">+X308+W308</f>
        <v>#N/A</v>
      </c>
      <c r="Z308" s="151"/>
      <c r="AA308" s="151" t="e">
        <f aca="false">+Z308+Y308</f>
        <v>#N/A</v>
      </c>
      <c r="AB308" s="153"/>
      <c r="AC308" s="65"/>
      <c r="AD308" s="65"/>
      <c r="AE308" s="154" t="e">
        <f aca="false">VLOOKUP($A:$A,'[2]SUMMARY BCEA LEAVE FEB'!B$1:C$1048576,2,0)</f>
        <v>#N/A</v>
      </c>
      <c r="AF308" s="156" t="s">
        <v>55</v>
      </c>
      <c r="AG308" s="156"/>
    </row>
    <row r="309" customFormat="false" ht="13.8" hidden="false" customHeight="false" outlineLevel="0" collapsed="false">
      <c r="A309" s="24" t="s">
        <v>35</v>
      </c>
      <c r="B309" s="64" t="e">
        <f aca="false">VLOOKUP($A:$A,'[1]Summary Accessory Sales'!$A$1:$B$1048576,2,0)</f>
        <v>#N/A</v>
      </c>
      <c r="C309" s="65" t="e">
        <f aca="false">VLOOKUP($A:$A,'[1]Summary Accessory Sales'!A$1:C$1048576,3,0)</f>
        <v>#N/A</v>
      </c>
      <c r="D309" s="148" t="e">
        <f aca="false">B309/M309</f>
        <v>#N/A</v>
      </c>
      <c r="E309" s="148" t="e">
        <f aca="false">B309/M309</f>
        <v>#N/A</v>
      </c>
      <c r="F309" s="64" t="e">
        <f aca="false">VLOOKUP($A:$A,'[1]Summary Other sales'!A$1:B$1048576,2,0)</f>
        <v>#N/A</v>
      </c>
      <c r="G309" s="65" t="e">
        <f aca="false">VLOOKUP($A:$A,'[1]Summary Other sales'!A$1:C$1048576,3,0)</f>
        <v>#N/A</v>
      </c>
      <c r="H309" s="149" t="n">
        <f aca="false">20/26*(26-AE309)</f>
        <v>20</v>
      </c>
      <c r="I309" s="64" t="e">
        <f aca="false">VLOOKUP($A:$A,'[1]Summary Contract Line Comm'!A$1:B$1048576,2,0)</f>
        <v>#N/A</v>
      </c>
      <c r="J309" s="65" t="e">
        <f aca="false">VLOOKUP($A:$A,'[1]Summary Contract Line Comm'!A$1:C$1048576,3,0)</f>
        <v>#N/A</v>
      </c>
      <c r="K309" s="64" t="n">
        <v>0</v>
      </c>
      <c r="L309" s="65" t="n">
        <v>0</v>
      </c>
      <c r="M309" s="150" t="e">
        <f aca="false">+K309+I309</f>
        <v>#N/A</v>
      </c>
      <c r="N309" s="151" t="e">
        <f aca="false">+L309+J309</f>
        <v>#N/A</v>
      </c>
      <c r="O309" s="64" t="e">
        <f aca="false">VLOOKUP($A:$A,[4]Summary!A$1:B$1048576,2,0)</f>
        <v>#N/A</v>
      </c>
      <c r="P309" s="66" t="e">
        <f aca="false">O309*17.5</f>
        <v>#N/A</v>
      </c>
      <c r="Q309" s="152" t="e">
        <f aca="false">O309/M309</f>
        <v>#N/A</v>
      </c>
      <c r="R309" s="64" t="e">
        <f aca="false">VLOOKUP($A:$A,'[3]Summary Migrations February'!A$1:B$1048576,2,0)</f>
        <v>#N/A</v>
      </c>
      <c r="S309" s="65" t="e">
        <f aca="false">VLOOKUP($A:$A,'[3]Summary Migrations February'!A$1:C$1048576,3,0)</f>
        <v>#N/A</v>
      </c>
      <c r="T309" s="65" t="e">
        <f aca="false">S309*0.2</f>
        <v>#N/A</v>
      </c>
      <c r="U309" s="64"/>
      <c r="V309" s="65" t="n">
        <v>0</v>
      </c>
      <c r="W309" s="65" t="e">
        <f aca="false">+C309+G309+N309+P309+T309+V309</f>
        <v>#N/A</v>
      </c>
      <c r="X309" s="151"/>
      <c r="Y309" s="65" t="e">
        <f aca="false">+X309+W309</f>
        <v>#N/A</v>
      </c>
      <c r="Z309" s="151"/>
      <c r="AA309" s="151" t="e">
        <f aca="false">+Z309+Y309</f>
        <v>#N/A</v>
      </c>
      <c r="AB309" s="153"/>
      <c r="AC309" s="65"/>
      <c r="AD309" s="65"/>
      <c r="AE309" s="154" t="n">
        <v>0</v>
      </c>
      <c r="AF309" s="156" t="s">
        <v>134</v>
      </c>
      <c r="AG309" s="156"/>
    </row>
    <row r="310" customFormat="false" ht="13.8" hidden="false" customHeight="false" outlineLevel="0" collapsed="false">
      <c r="A310" s="24" t="s">
        <v>35</v>
      </c>
      <c r="B310" s="64" t="e">
        <f aca="false">VLOOKUP($A:$A,'[1]Summary Accessory Sales'!$A$1:$B$1048576,2,0)</f>
        <v>#N/A</v>
      </c>
      <c r="C310" s="65" t="e">
        <f aca="false">VLOOKUP($A:$A,'[1]Summary Accessory Sales'!A$1:C$1048576,3,0)</f>
        <v>#N/A</v>
      </c>
      <c r="D310" s="148" t="e">
        <f aca="false">B310/M310</f>
        <v>#N/A</v>
      </c>
      <c r="E310" s="148" t="e">
        <f aca="false">B310/M310</f>
        <v>#N/A</v>
      </c>
      <c r="F310" s="64" t="e">
        <f aca="false">VLOOKUP($A:$A,'[1]Summary Other sales'!A$1:B$1048576,2,0)</f>
        <v>#N/A</v>
      </c>
      <c r="G310" s="65" t="e">
        <f aca="false">VLOOKUP($A:$A,'[1]Summary Other sales'!A$1:C$1048576,3,0)</f>
        <v>#N/A</v>
      </c>
      <c r="H310" s="149" t="e">
        <f aca="false">20/26*(26-AE310)</f>
        <v>#N/A</v>
      </c>
      <c r="I310" s="64" t="e">
        <f aca="false">VLOOKUP($A:$A,'[1]Summary Contract Line Comm'!A$1:B$1048576,2,0)</f>
        <v>#N/A</v>
      </c>
      <c r="J310" s="65" t="e">
        <f aca="false">VLOOKUP($A:$A,'[1]Summary Contract Line Comm'!A$1:C$1048576,3,0)</f>
        <v>#N/A</v>
      </c>
      <c r="K310" s="64" t="n">
        <v>0</v>
      </c>
      <c r="L310" s="65" t="n">
        <v>0</v>
      </c>
      <c r="M310" s="150" t="e">
        <f aca="false">+K310+I310</f>
        <v>#N/A</v>
      </c>
      <c r="N310" s="151" t="e">
        <f aca="false">+L310+J310</f>
        <v>#N/A</v>
      </c>
      <c r="O310" s="64" t="e">
        <f aca="false">VLOOKUP($A:$A,[4]Summary!A$1:B$1048576,2,0)</f>
        <v>#N/A</v>
      </c>
      <c r="P310" s="66" t="e">
        <f aca="false">O310*17.5</f>
        <v>#N/A</v>
      </c>
      <c r="Q310" s="152" t="e">
        <f aca="false">O310/M310</f>
        <v>#N/A</v>
      </c>
      <c r="R310" s="64" t="e">
        <f aca="false">VLOOKUP($A:$A,'[3]Summary Migrations February'!A$1:B$1048576,2,0)</f>
        <v>#N/A</v>
      </c>
      <c r="S310" s="65" t="e">
        <f aca="false">VLOOKUP($A:$A,'[3]Summary Migrations February'!A$1:C$1048576,3,0)</f>
        <v>#N/A</v>
      </c>
      <c r="T310" s="65" t="e">
        <f aca="false">S310*0.2</f>
        <v>#N/A</v>
      </c>
      <c r="U310" s="64"/>
      <c r="V310" s="65" t="n">
        <v>0</v>
      </c>
      <c r="W310" s="65" t="e">
        <f aca="false">+C310+G310+N310+P310+T310+V310</f>
        <v>#N/A</v>
      </c>
      <c r="X310" s="151"/>
      <c r="Y310" s="65" t="e">
        <f aca="false">+X310+W310</f>
        <v>#N/A</v>
      </c>
      <c r="Z310" s="151"/>
      <c r="AA310" s="151" t="e">
        <f aca="false">+Z310+Y310</f>
        <v>#N/A</v>
      </c>
      <c r="AB310" s="153"/>
      <c r="AC310" s="65"/>
      <c r="AD310" s="65"/>
      <c r="AE310" s="154" t="e">
        <f aca="false">VLOOKUP($A:$A,'[2]SUMMARY BCEA LEAVE FEB'!B$1:C$1048576,2,0)</f>
        <v>#N/A</v>
      </c>
      <c r="AF310" s="156" t="s">
        <v>238</v>
      </c>
      <c r="AG310" s="155"/>
    </row>
    <row r="311" customFormat="false" ht="13.8" hidden="false" customHeight="false" outlineLevel="0" collapsed="false">
      <c r="A311" s="24" t="s">
        <v>35</v>
      </c>
      <c r="B311" s="64" t="e">
        <f aca="false">VLOOKUP($A:$A,'[1]Summary Accessory Sales'!$A$1:$B$1048576,2,0)</f>
        <v>#N/A</v>
      </c>
      <c r="C311" s="65" t="e">
        <f aca="false">VLOOKUP($A:$A,'[1]Summary Accessory Sales'!A$1:C$1048576,3,0)</f>
        <v>#N/A</v>
      </c>
      <c r="D311" s="148" t="e">
        <f aca="false">B311/M311</f>
        <v>#N/A</v>
      </c>
      <c r="E311" s="148" t="e">
        <f aca="false">B311/M311</f>
        <v>#N/A</v>
      </c>
      <c r="F311" s="64" t="e">
        <f aca="false">VLOOKUP($A:$A,'[1]Summary Other sales'!A$1:B$1048576,2,0)</f>
        <v>#N/A</v>
      </c>
      <c r="G311" s="65" t="e">
        <f aca="false">VLOOKUP($A:$A,'[1]Summary Other sales'!A$1:C$1048576,3,0)</f>
        <v>#N/A</v>
      </c>
      <c r="H311" s="149" t="e">
        <f aca="false">20/26*(26-AE311)</f>
        <v>#N/A</v>
      </c>
      <c r="I311" s="64" t="e">
        <f aca="false">VLOOKUP($A:$A,'[1]Summary Contract Line Comm'!A$1:B$1048576,2,0)</f>
        <v>#N/A</v>
      </c>
      <c r="J311" s="65" t="e">
        <f aca="false">VLOOKUP($A:$A,'[1]Summary Contract Line Comm'!A$1:C$1048576,3,0)</f>
        <v>#N/A</v>
      </c>
      <c r="K311" s="64" t="n">
        <v>0</v>
      </c>
      <c r="L311" s="65" t="n">
        <v>0</v>
      </c>
      <c r="M311" s="150" t="e">
        <f aca="false">+K311+I311</f>
        <v>#N/A</v>
      </c>
      <c r="N311" s="151" t="e">
        <f aca="false">+L311+J311</f>
        <v>#N/A</v>
      </c>
      <c r="O311" s="64" t="e">
        <f aca="false">VLOOKUP($A:$A,[4]Summary!A$1:B$1048576,2,0)</f>
        <v>#N/A</v>
      </c>
      <c r="P311" s="66" t="e">
        <f aca="false">O311*17.5</f>
        <v>#N/A</v>
      </c>
      <c r="Q311" s="152" t="e">
        <f aca="false">O311/M311</f>
        <v>#N/A</v>
      </c>
      <c r="R311" s="64" t="e">
        <f aca="false">VLOOKUP($A:$A,'[3]Summary Migrations February'!A$1:B$1048576,2,0)</f>
        <v>#N/A</v>
      </c>
      <c r="S311" s="65" t="e">
        <f aca="false">VLOOKUP($A:$A,'[3]Summary Migrations February'!A$1:C$1048576,3,0)</f>
        <v>#N/A</v>
      </c>
      <c r="T311" s="65" t="e">
        <f aca="false">S311*0.2</f>
        <v>#N/A</v>
      </c>
      <c r="U311" s="64"/>
      <c r="V311" s="65" t="e">
        <f aca="false">VLOOKUP($A:$A,[5]Summary!D$1:J$1048576,7,0)</f>
        <v>#N/A</v>
      </c>
      <c r="W311" s="65" t="e">
        <f aca="false">+C311+G311+N311+P311+T311+V311</f>
        <v>#N/A</v>
      </c>
      <c r="X311" s="151"/>
      <c r="Y311" s="65" t="e">
        <f aca="false">+X311+W311</f>
        <v>#N/A</v>
      </c>
      <c r="Z311" s="151"/>
      <c r="AA311" s="151" t="e">
        <f aca="false">+Z311+Y311</f>
        <v>#N/A</v>
      </c>
      <c r="AB311" s="153"/>
      <c r="AC311" s="65"/>
      <c r="AD311" s="65"/>
      <c r="AE311" s="154" t="e">
        <f aca="false">VLOOKUP($A:$A,'[2]SUMMARY BCEA LEAVE FEB'!B$1:C$1048576,2,0)</f>
        <v>#N/A</v>
      </c>
      <c r="AF311" s="155" t="s">
        <v>54</v>
      </c>
      <c r="AG311" s="156"/>
    </row>
    <row r="312" customFormat="false" ht="13.8" hidden="false" customHeight="false" outlineLevel="0" collapsed="false">
      <c r="A312" s="24" t="s">
        <v>35</v>
      </c>
      <c r="B312" s="64" t="e">
        <f aca="false">VLOOKUP($A:$A,'[1]Summary Accessory Sales'!$A$1:$B$1048576,2,0)</f>
        <v>#N/A</v>
      </c>
      <c r="C312" s="65" t="e">
        <f aca="false">VLOOKUP($A:$A,'[1]Summary Accessory Sales'!A$1:C$1048576,3,0)</f>
        <v>#N/A</v>
      </c>
      <c r="D312" s="148" t="e">
        <f aca="false">B312/M312</f>
        <v>#N/A</v>
      </c>
      <c r="E312" s="148" t="e">
        <f aca="false">B312/M312</f>
        <v>#N/A</v>
      </c>
      <c r="F312" s="64" t="e">
        <f aca="false">VLOOKUP($A:$A,'[1]Summary Other sales'!A$1:B$1048576,2,0)</f>
        <v>#N/A</v>
      </c>
      <c r="G312" s="65" t="e">
        <f aca="false">VLOOKUP($A:$A,'[1]Summary Other sales'!A$1:C$1048576,3,0)</f>
        <v>#N/A</v>
      </c>
      <c r="H312" s="149" t="e">
        <f aca="false">20/26*(26-AE312)</f>
        <v>#N/A</v>
      </c>
      <c r="I312" s="64" t="e">
        <f aca="false">VLOOKUP($A:$A,'[1]Summary Contract Line Comm'!A$1:B$1048576,2,0)</f>
        <v>#N/A</v>
      </c>
      <c r="J312" s="65" t="e">
        <f aca="false">VLOOKUP($A:$A,'[1]Summary Contract Line Comm'!A$1:C$1048576,3,0)</f>
        <v>#N/A</v>
      </c>
      <c r="K312" s="64" t="n">
        <v>0</v>
      </c>
      <c r="L312" s="65" t="n">
        <v>0</v>
      </c>
      <c r="M312" s="150" t="e">
        <f aca="false">+K312+I312</f>
        <v>#N/A</v>
      </c>
      <c r="N312" s="151" t="e">
        <f aca="false">+L312+J312</f>
        <v>#N/A</v>
      </c>
      <c r="O312" s="64" t="e">
        <f aca="false">VLOOKUP($A:$A,[4]Summary!A$1:B$1048576,2,0)</f>
        <v>#N/A</v>
      </c>
      <c r="P312" s="66" t="e">
        <f aca="false">O312*17.5</f>
        <v>#N/A</v>
      </c>
      <c r="Q312" s="152" t="e">
        <f aca="false">O312/M312</f>
        <v>#N/A</v>
      </c>
      <c r="R312" s="64" t="e">
        <f aca="false">VLOOKUP($A:$A,'[3]Summary Migrations February'!A$1:B$1048576,2,0)</f>
        <v>#N/A</v>
      </c>
      <c r="S312" s="65" t="e">
        <f aca="false">VLOOKUP($A:$A,'[3]Summary Migrations February'!A$1:C$1048576,3,0)</f>
        <v>#N/A</v>
      </c>
      <c r="T312" s="65" t="e">
        <f aca="false">S312*0.2</f>
        <v>#N/A</v>
      </c>
      <c r="U312" s="64"/>
      <c r="V312" s="65" t="e">
        <f aca="false">VLOOKUP($A:$A,[5]Summary!D$1:J$1048576,7,0)</f>
        <v>#N/A</v>
      </c>
      <c r="W312" s="65" t="e">
        <f aca="false">+C312+G312+N312+P312+T312+V312</f>
        <v>#N/A</v>
      </c>
      <c r="X312" s="151"/>
      <c r="Y312" s="65" t="e">
        <f aca="false">+X312+W312</f>
        <v>#N/A</v>
      </c>
      <c r="Z312" s="151"/>
      <c r="AA312" s="151" t="e">
        <f aca="false">+Z312+Y312</f>
        <v>#N/A</v>
      </c>
      <c r="AB312" s="153"/>
      <c r="AC312" s="65"/>
      <c r="AD312" s="65"/>
      <c r="AE312" s="154" t="e">
        <f aca="false">VLOOKUP($A:$A,'[2]SUMMARY BCEA LEAVE FEB'!B$1:C$1048576,2,0)</f>
        <v>#N/A</v>
      </c>
      <c r="AF312" s="156" t="s">
        <v>90</v>
      </c>
      <c r="AG312" s="156"/>
    </row>
    <row r="313" customFormat="false" ht="13.8" hidden="false" customHeight="false" outlineLevel="0" collapsed="false">
      <c r="A313" s="24" t="s">
        <v>35</v>
      </c>
      <c r="B313" s="64" t="e">
        <f aca="false">VLOOKUP($A:$A,'[1]Summary Accessory Sales'!$A$1:$B$1048576,2,0)</f>
        <v>#N/A</v>
      </c>
      <c r="C313" s="65" t="e">
        <f aca="false">VLOOKUP($A:$A,'[1]Summary Accessory Sales'!A$1:C$1048576,3,0)</f>
        <v>#N/A</v>
      </c>
      <c r="D313" s="148" t="e">
        <f aca="false">B313/M313</f>
        <v>#N/A</v>
      </c>
      <c r="E313" s="148" t="e">
        <f aca="false">B313/M313</f>
        <v>#N/A</v>
      </c>
      <c r="F313" s="64" t="e">
        <f aca="false">VLOOKUP($A:$A,'[1]Summary Other sales'!A$1:B$1048576,2,0)</f>
        <v>#N/A</v>
      </c>
      <c r="G313" s="65" t="e">
        <f aca="false">VLOOKUP($A:$A,'[1]Summary Other sales'!A$1:C$1048576,3,0)</f>
        <v>#N/A</v>
      </c>
      <c r="H313" s="149" t="n">
        <f aca="false">20/26*(26-AE313)</f>
        <v>20</v>
      </c>
      <c r="I313" s="64" t="e">
        <f aca="false">VLOOKUP($A:$A,'[1]Summary Contract Line Comm'!A$1:B$1048576,2,0)</f>
        <v>#N/A</v>
      </c>
      <c r="J313" s="65" t="e">
        <f aca="false">VLOOKUP($A:$A,'[1]Summary Contract Line Comm'!A$1:C$1048576,3,0)</f>
        <v>#N/A</v>
      </c>
      <c r="K313" s="64" t="n">
        <v>0</v>
      </c>
      <c r="L313" s="65" t="n">
        <v>0</v>
      </c>
      <c r="M313" s="150" t="e">
        <f aca="false">+K313+I313</f>
        <v>#N/A</v>
      </c>
      <c r="N313" s="151" t="e">
        <f aca="false">+L313+J313</f>
        <v>#N/A</v>
      </c>
      <c r="O313" s="64" t="e">
        <f aca="false">VLOOKUP($A:$A,[4]Summary!A$1:B$1048576,2,0)</f>
        <v>#N/A</v>
      </c>
      <c r="P313" s="66" t="e">
        <f aca="false">O313*17.5</f>
        <v>#N/A</v>
      </c>
      <c r="Q313" s="152" t="e">
        <f aca="false">O313/M313</f>
        <v>#N/A</v>
      </c>
      <c r="R313" s="64" t="e">
        <f aca="false">VLOOKUP($A:$A,'[3]Summary Migrations February'!A$1:B$1048576,2,0)</f>
        <v>#N/A</v>
      </c>
      <c r="S313" s="65" t="e">
        <f aca="false">VLOOKUP($A:$A,'[3]Summary Migrations February'!A$1:C$1048576,3,0)</f>
        <v>#N/A</v>
      </c>
      <c r="T313" s="65" t="e">
        <f aca="false">S313*0.2</f>
        <v>#N/A</v>
      </c>
      <c r="U313" s="64"/>
      <c r="V313" s="65" t="e">
        <f aca="false">VLOOKUP($A:$A,[5]Summary!D$1:J$1048576,7,0)</f>
        <v>#N/A</v>
      </c>
      <c r="W313" s="65" t="e">
        <f aca="false">+C313+G313+N313+P313+T313+V313</f>
        <v>#N/A</v>
      </c>
      <c r="X313" s="151"/>
      <c r="Y313" s="65" t="e">
        <f aca="false">+X313+W313</f>
        <v>#N/A</v>
      </c>
      <c r="Z313" s="151"/>
      <c r="AA313" s="151" t="e">
        <f aca="false">+Z313+Y313</f>
        <v>#N/A</v>
      </c>
      <c r="AB313" s="153"/>
      <c r="AC313" s="65"/>
      <c r="AD313" s="65"/>
      <c r="AE313" s="154" t="n">
        <v>0</v>
      </c>
      <c r="AF313" s="156" t="s">
        <v>49</v>
      </c>
      <c r="AG313" s="156"/>
    </row>
    <row r="314" customFormat="false" ht="13.8" hidden="false" customHeight="false" outlineLevel="0" collapsed="false">
      <c r="A314" s="24" t="s">
        <v>35</v>
      </c>
      <c r="B314" s="64" t="e">
        <f aca="false">VLOOKUP($A:$A,'[1]Summary Accessory Sales'!$A$1:$B$1048576,2,0)</f>
        <v>#N/A</v>
      </c>
      <c r="C314" s="65" t="e">
        <f aca="false">VLOOKUP($A:$A,'[1]Summary Accessory Sales'!A$1:C$1048576,3,0)</f>
        <v>#N/A</v>
      </c>
      <c r="D314" s="148" t="e">
        <f aca="false">B314/M314</f>
        <v>#N/A</v>
      </c>
      <c r="E314" s="148" t="e">
        <f aca="false">B314/M314</f>
        <v>#N/A</v>
      </c>
      <c r="F314" s="64" t="e">
        <f aca="false">VLOOKUP($A:$A,'[1]Summary Other sales'!A$1:B$1048576,2,0)</f>
        <v>#N/A</v>
      </c>
      <c r="G314" s="65" t="e">
        <f aca="false">VLOOKUP($A:$A,'[1]Summary Other sales'!A$1:C$1048576,3,0)</f>
        <v>#N/A</v>
      </c>
      <c r="H314" s="149" t="n">
        <f aca="false">20/26*(26-AE314)</f>
        <v>20</v>
      </c>
      <c r="I314" s="64" t="e">
        <f aca="false">VLOOKUP($A:$A,'[1]Summary Contract Line Comm'!A$1:B$1048576,2,0)</f>
        <v>#N/A</v>
      </c>
      <c r="J314" s="65" t="e">
        <f aca="false">VLOOKUP($A:$A,'[1]Summary Contract Line Comm'!A$1:C$1048576,3,0)</f>
        <v>#N/A</v>
      </c>
      <c r="K314" s="64" t="n">
        <v>0</v>
      </c>
      <c r="L314" s="65" t="n">
        <v>0</v>
      </c>
      <c r="M314" s="150" t="e">
        <f aca="false">+K314+I314</f>
        <v>#N/A</v>
      </c>
      <c r="N314" s="151" t="e">
        <f aca="false">+L314+J314</f>
        <v>#N/A</v>
      </c>
      <c r="O314" s="64" t="e">
        <f aca="false">VLOOKUP($A:$A,[4]Summary!A$1:B$1048576,2,0)</f>
        <v>#N/A</v>
      </c>
      <c r="P314" s="66" t="e">
        <f aca="false">O314*17.5</f>
        <v>#N/A</v>
      </c>
      <c r="Q314" s="152" t="e">
        <f aca="false">O314/M314</f>
        <v>#N/A</v>
      </c>
      <c r="R314" s="64" t="e">
        <f aca="false">VLOOKUP($A:$A,'[3]Summary Migrations February'!A$1:B$1048576,2,0)</f>
        <v>#N/A</v>
      </c>
      <c r="S314" s="65" t="e">
        <f aca="false">VLOOKUP($A:$A,'[3]Summary Migrations February'!A$1:C$1048576,3,0)</f>
        <v>#N/A</v>
      </c>
      <c r="T314" s="65" t="e">
        <f aca="false">S314*0.2</f>
        <v>#N/A</v>
      </c>
      <c r="U314" s="64"/>
      <c r="V314" s="65" t="e">
        <f aca="false">VLOOKUP($A:$A,[5]Summary!D$1:J$1048576,7,0)</f>
        <v>#N/A</v>
      </c>
      <c r="W314" s="65" t="e">
        <f aca="false">+C314+G314+N314+P314+T314+V314</f>
        <v>#N/A</v>
      </c>
      <c r="X314" s="151"/>
      <c r="Y314" s="65" t="e">
        <f aca="false">+X314+W314</f>
        <v>#N/A</v>
      </c>
      <c r="Z314" s="151" t="e">
        <f aca="false">Y314*0.25</f>
        <v>#N/A</v>
      </c>
      <c r="AA314" s="151" t="e">
        <f aca="false">+Z314+Y314</f>
        <v>#N/A</v>
      </c>
      <c r="AB314" s="153"/>
      <c r="AC314" s="65"/>
      <c r="AD314" s="65"/>
      <c r="AE314" s="154" t="n">
        <v>0</v>
      </c>
      <c r="AF314" s="155" t="s">
        <v>239</v>
      </c>
      <c r="AG314" s="156"/>
    </row>
    <row r="315" customFormat="false" ht="13.8" hidden="false" customHeight="false" outlineLevel="0" collapsed="false">
      <c r="A315" s="24" t="s">
        <v>35</v>
      </c>
      <c r="B315" s="64" t="e">
        <f aca="false">VLOOKUP($A:$A,'[1]Summary Accessory Sales'!$A$1:$B$1048576,2,0)</f>
        <v>#N/A</v>
      </c>
      <c r="C315" s="65" t="e">
        <f aca="false">VLOOKUP($A:$A,'[1]Summary Accessory Sales'!A$1:C$1048576,3,0)</f>
        <v>#N/A</v>
      </c>
      <c r="D315" s="148" t="e">
        <f aca="false">B315/M315</f>
        <v>#N/A</v>
      </c>
      <c r="E315" s="148" t="e">
        <f aca="false">B315/M315</f>
        <v>#N/A</v>
      </c>
      <c r="F315" s="64" t="e">
        <f aca="false">VLOOKUP($A:$A,'[1]Summary Other sales'!A$1:B$1048576,2,0)</f>
        <v>#N/A</v>
      </c>
      <c r="G315" s="65" t="e">
        <f aca="false">VLOOKUP($A:$A,'[1]Summary Other sales'!A$1:C$1048576,3,0)</f>
        <v>#N/A</v>
      </c>
      <c r="H315" s="149" t="n">
        <f aca="false">20/26*(26-AE315)</f>
        <v>20</v>
      </c>
      <c r="I315" s="64" t="e">
        <f aca="false">VLOOKUP($A:$A,'[1]Summary Contract Line Comm'!A$1:B$1048576,2,0)</f>
        <v>#N/A</v>
      </c>
      <c r="J315" s="65" t="e">
        <f aca="false">VLOOKUP($A:$A,'[1]Summary Contract Line Comm'!A$1:C$1048576,3,0)</f>
        <v>#N/A</v>
      </c>
      <c r="K315" s="64" t="n">
        <v>0</v>
      </c>
      <c r="L315" s="65" t="n">
        <v>0</v>
      </c>
      <c r="M315" s="150" t="e">
        <f aca="false">+K315+I315</f>
        <v>#N/A</v>
      </c>
      <c r="N315" s="151" t="e">
        <f aca="false">+L315+J315</f>
        <v>#N/A</v>
      </c>
      <c r="O315" s="64" t="e">
        <f aca="false">VLOOKUP($A:$A,[4]Summary!A$1:B$1048576,2,0)</f>
        <v>#N/A</v>
      </c>
      <c r="P315" s="66" t="e">
        <f aca="false">O315*17.5</f>
        <v>#N/A</v>
      </c>
      <c r="Q315" s="152" t="e">
        <f aca="false">O315/M315</f>
        <v>#N/A</v>
      </c>
      <c r="R315" s="64" t="e">
        <f aca="false">VLOOKUP($A:$A,'[3]Summary Migrations February'!A$1:B$1048576,2,0)</f>
        <v>#N/A</v>
      </c>
      <c r="S315" s="65" t="e">
        <f aca="false">VLOOKUP($A:$A,'[3]Summary Migrations February'!A$1:C$1048576,3,0)</f>
        <v>#N/A</v>
      </c>
      <c r="T315" s="65" t="e">
        <f aca="false">S315*0.2</f>
        <v>#N/A</v>
      </c>
      <c r="U315" s="64"/>
      <c r="V315" s="65" t="e">
        <f aca="false">VLOOKUP($A:$A,[5]Summary!D$1:J$1048576,7,0)</f>
        <v>#N/A</v>
      </c>
      <c r="W315" s="65" t="e">
        <f aca="false">+C315+G315+N315+P315+T315+V315</f>
        <v>#N/A</v>
      </c>
      <c r="X315" s="151"/>
      <c r="Y315" s="65" t="e">
        <f aca="false">+X315+W315</f>
        <v>#N/A</v>
      </c>
      <c r="Z315" s="151"/>
      <c r="AA315" s="151" t="e">
        <f aca="false">+Z315+Y315</f>
        <v>#N/A</v>
      </c>
      <c r="AB315" s="153"/>
      <c r="AC315" s="65"/>
      <c r="AD315" s="65"/>
      <c r="AE315" s="154" t="n">
        <v>0</v>
      </c>
      <c r="AF315" s="183" t="s">
        <v>240</v>
      </c>
      <c r="AG315" s="156"/>
    </row>
    <row r="316" customFormat="false" ht="13.8" hidden="false" customHeight="false" outlineLevel="0" collapsed="false">
      <c r="A316" s="24" t="s">
        <v>35</v>
      </c>
      <c r="B316" s="64" t="e">
        <f aca="false">VLOOKUP($A:$A,'[1]Summary Accessory Sales'!$A$1:$B$1048576,2,0)</f>
        <v>#N/A</v>
      </c>
      <c r="C316" s="65" t="e">
        <f aca="false">VLOOKUP($A:$A,'[1]Summary Accessory Sales'!A$1:C$1048576,3,0)</f>
        <v>#N/A</v>
      </c>
      <c r="D316" s="148" t="e">
        <f aca="false">B316/M316</f>
        <v>#N/A</v>
      </c>
      <c r="E316" s="148" t="e">
        <f aca="false">B316/M316</f>
        <v>#N/A</v>
      </c>
      <c r="F316" s="64" t="e">
        <f aca="false">VLOOKUP($A:$A,'[1]Summary Other sales'!A$1:B$1048576,2,0)</f>
        <v>#N/A</v>
      </c>
      <c r="G316" s="65" t="e">
        <f aca="false">VLOOKUP($A:$A,'[1]Summary Other sales'!A$1:C$1048576,3,0)</f>
        <v>#N/A</v>
      </c>
      <c r="H316" s="149" t="e">
        <f aca="false">20/26*(26-AE316)</f>
        <v>#N/A</v>
      </c>
      <c r="I316" s="64" t="e">
        <f aca="false">VLOOKUP($A:$A,'[1]Summary Contract Line Comm'!A$1:B$1048576,2,0)</f>
        <v>#N/A</v>
      </c>
      <c r="J316" s="65" t="e">
        <f aca="false">VLOOKUP($A:$A,'[1]Summary Contract Line Comm'!A$1:C$1048576,3,0)</f>
        <v>#N/A</v>
      </c>
      <c r="K316" s="64" t="n">
        <v>0</v>
      </c>
      <c r="L316" s="65" t="n">
        <v>0</v>
      </c>
      <c r="M316" s="150" t="e">
        <f aca="false">+K316+I316</f>
        <v>#N/A</v>
      </c>
      <c r="N316" s="151" t="e">
        <f aca="false">+L316+J316</f>
        <v>#N/A</v>
      </c>
      <c r="O316" s="64" t="e">
        <f aca="false">VLOOKUP($A:$A,[4]Summary!A$1:B$1048576,2,0)</f>
        <v>#N/A</v>
      </c>
      <c r="P316" s="66" t="e">
        <f aca="false">O316*17.5</f>
        <v>#N/A</v>
      </c>
      <c r="Q316" s="152" t="e">
        <f aca="false">O316/M316</f>
        <v>#N/A</v>
      </c>
      <c r="R316" s="64" t="e">
        <f aca="false">VLOOKUP($A:$A,'[3]Summary Migrations February'!A$1:B$1048576,2,0)</f>
        <v>#N/A</v>
      </c>
      <c r="S316" s="65" t="e">
        <f aca="false">VLOOKUP($A:$A,'[3]Summary Migrations February'!A$1:C$1048576,3,0)</f>
        <v>#N/A</v>
      </c>
      <c r="T316" s="65" t="e">
        <f aca="false">S316*0.2</f>
        <v>#N/A</v>
      </c>
      <c r="U316" s="64"/>
      <c r="V316" s="65" t="e">
        <f aca="false">VLOOKUP($A:$A,[5]Summary!D$1:J$1048576,7,0)</f>
        <v>#N/A</v>
      </c>
      <c r="W316" s="65" t="e">
        <f aca="false">+C316+G316+N316+P316+T316+V316</f>
        <v>#N/A</v>
      </c>
      <c r="X316" s="151"/>
      <c r="Y316" s="65" t="e">
        <f aca="false">+X316+W316</f>
        <v>#N/A</v>
      </c>
      <c r="Z316" s="151"/>
      <c r="AA316" s="151" t="e">
        <f aca="false">+Z316+Y316</f>
        <v>#N/A</v>
      </c>
      <c r="AB316" s="153"/>
      <c r="AC316" s="65"/>
      <c r="AD316" s="65"/>
      <c r="AE316" s="154" t="e">
        <f aca="false">VLOOKUP($A:$A,'[2]SUMMARY BCEA LEAVE FEB'!B$1:C$1048576,2,0)</f>
        <v>#N/A</v>
      </c>
      <c r="AF316" s="156" t="s">
        <v>241</v>
      </c>
      <c r="AG316" s="156"/>
    </row>
    <row r="317" customFormat="false" ht="13.8" hidden="false" customHeight="false" outlineLevel="0" collapsed="false">
      <c r="A317" s="24" t="s">
        <v>35</v>
      </c>
      <c r="B317" s="64" t="e">
        <f aca="false">VLOOKUP($A:$A,'[1]Summary Accessory Sales'!$A$1:$B$1048576,2,0)</f>
        <v>#N/A</v>
      </c>
      <c r="C317" s="65" t="e">
        <f aca="false">VLOOKUP($A:$A,'[1]Summary Accessory Sales'!A$1:C$1048576,3,0)</f>
        <v>#N/A</v>
      </c>
      <c r="D317" s="148" t="e">
        <f aca="false">B317/M317</f>
        <v>#N/A</v>
      </c>
      <c r="E317" s="148" t="e">
        <f aca="false">B317/M317</f>
        <v>#N/A</v>
      </c>
      <c r="F317" s="64" t="e">
        <f aca="false">VLOOKUP($A:$A,'[1]Summary Other sales'!A$1:B$1048576,2,0)</f>
        <v>#N/A</v>
      </c>
      <c r="G317" s="65" t="e">
        <f aca="false">VLOOKUP($A:$A,'[1]Summary Other sales'!A$1:C$1048576,3,0)</f>
        <v>#N/A</v>
      </c>
      <c r="H317" s="149" t="n">
        <f aca="false">20/26*(26-AE317)</f>
        <v>20</v>
      </c>
      <c r="I317" s="64" t="e">
        <f aca="false">VLOOKUP($A:$A,'[1]Summary Contract Line Comm'!A$1:B$1048576,2,0)</f>
        <v>#N/A</v>
      </c>
      <c r="J317" s="65" t="e">
        <f aca="false">VLOOKUP($A:$A,'[1]Summary Contract Line Comm'!A$1:C$1048576,3,0)</f>
        <v>#N/A</v>
      </c>
      <c r="K317" s="64" t="n">
        <v>0</v>
      </c>
      <c r="L317" s="65" t="n">
        <v>0</v>
      </c>
      <c r="M317" s="150" t="e">
        <f aca="false">+K317+I317</f>
        <v>#N/A</v>
      </c>
      <c r="N317" s="151" t="e">
        <f aca="false">+L317+J317</f>
        <v>#N/A</v>
      </c>
      <c r="O317" s="64" t="e">
        <f aca="false">VLOOKUP($A:$A,[4]Summary!A$1:B$1048576,2,0)</f>
        <v>#N/A</v>
      </c>
      <c r="P317" s="66" t="e">
        <f aca="false">O317*17.5</f>
        <v>#N/A</v>
      </c>
      <c r="Q317" s="152" t="e">
        <f aca="false">O317/M317</f>
        <v>#N/A</v>
      </c>
      <c r="R317" s="64" t="e">
        <f aca="false">VLOOKUP($A:$A,'[3]Summary Migrations February'!A$1:B$1048576,2,0)</f>
        <v>#N/A</v>
      </c>
      <c r="S317" s="65" t="e">
        <f aca="false">VLOOKUP($A:$A,'[3]Summary Migrations February'!A$1:C$1048576,3,0)</f>
        <v>#N/A</v>
      </c>
      <c r="T317" s="65" t="e">
        <f aca="false">S317*0.2</f>
        <v>#N/A</v>
      </c>
      <c r="U317" s="64"/>
      <c r="V317" s="65" t="e">
        <f aca="false">VLOOKUP($A:$A,[5]Summary!D$1:J$1048576,7,0)</f>
        <v>#N/A</v>
      </c>
      <c r="W317" s="65" t="e">
        <f aca="false">+C317+G317+N317+P317+T317+V317</f>
        <v>#N/A</v>
      </c>
      <c r="X317" s="151"/>
      <c r="Y317" s="65" t="e">
        <f aca="false">+X317+W317</f>
        <v>#N/A</v>
      </c>
      <c r="Z317" s="151"/>
      <c r="AA317" s="151" t="e">
        <f aca="false">+Z317+Y317</f>
        <v>#N/A</v>
      </c>
      <c r="AB317" s="153"/>
      <c r="AC317" s="65"/>
      <c r="AD317" s="65"/>
      <c r="AE317" s="154" t="n">
        <v>0</v>
      </c>
      <c r="AF317" s="156" t="s">
        <v>242</v>
      </c>
      <c r="AG317" s="156"/>
    </row>
    <row r="318" customFormat="false" ht="13.8" hidden="false" customHeight="false" outlineLevel="0" collapsed="false">
      <c r="A318" s="24" t="s">
        <v>35</v>
      </c>
      <c r="B318" s="64" t="e">
        <f aca="false">VLOOKUP($A:$A,'[1]Summary Accessory Sales'!$A$1:$B$1048576,2,0)</f>
        <v>#N/A</v>
      </c>
      <c r="C318" s="65" t="e">
        <f aca="false">VLOOKUP($A:$A,'[1]Summary Accessory Sales'!A$1:C$1048576,3,0)</f>
        <v>#N/A</v>
      </c>
      <c r="D318" s="148" t="e">
        <f aca="false">B318/M318</f>
        <v>#N/A</v>
      </c>
      <c r="E318" s="148" t="e">
        <f aca="false">B318/M318</f>
        <v>#N/A</v>
      </c>
      <c r="F318" s="64" t="e">
        <f aca="false">VLOOKUP($A:$A,'[1]Summary Other sales'!A$1:B$1048576,2,0)</f>
        <v>#N/A</v>
      </c>
      <c r="G318" s="65" t="e">
        <f aca="false">VLOOKUP($A:$A,'[1]Summary Other sales'!A$1:C$1048576,3,0)</f>
        <v>#N/A</v>
      </c>
      <c r="H318" s="149" t="e">
        <f aca="false">20/26*(26-AE318)</f>
        <v>#N/A</v>
      </c>
      <c r="I318" s="64" t="e">
        <f aca="false">VLOOKUP($A:$A,'[1]Summary Contract Line Comm'!A$1:B$1048576,2,0)</f>
        <v>#N/A</v>
      </c>
      <c r="J318" s="65" t="e">
        <f aca="false">VLOOKUP($A:$A,'[1]Summary Contract Line Comm'!A$1:C$1048576,3,0)</f>
        <v>#N/A</v>
      </c>
      <c r="K318" s="64" t="n">
        <v>0</v>
      </c>
      <c r="L318" s="65" t="n">
        <v>0</v>
      </c>
      <c r="M318" s="150" t="e">
        <f aca="false">+K318+I318</f>
        <v>#N/A</v>
      </c>
      <c r="N318" s="151" t="e">
        <f aca="false">+L318+J318</f>
        <v>#N/A</v>
      </c>
      <c r="O318" s="64" t="e">
        <f aca="false">VLOOKUP($A:$A,[4]Summary!A$1:B$1048576,2,0)</f>
        <v>#N/A</v>
      </c>
      <c r="P318" s="66" t="e">
        <f aca="false">O318*17.5</f>
        <v>#N/A</v>
      </c>
      <c r="Q318" s="152" t="e">
        <f aca="false">O318/M318</f>
        <v>#N/A</v>
      </c>
      <c r="R318" s="64" t="e">
        <f aca="false">VLOOKUP($A:$A,'[3]Summary Migrations February'!A$1:B$1048576,2,0)</f>
        <v>#N/A</v>
      </c>
      <c r="S318" s="65" t="e">
        <f aca="false">VLOOKUP($A:$A,'[3]Summary Migrations February'!A$1:C$1048576,3,0)</f>
        <v>#N/A</v>
      </c>
      <c r="T318" s="65" t="e">
        <f aca="false">S318*0.2</f>
        <v>#N/A</v>
      </c>
      <c r="U318" s="64"/>
      <c r="V318" s="65" t="e">
        <f aca="false">VLOOKUP($A:$A,[5]Summary!D$1:J$1048576,7,0)</f>
        <v>#N/A</v>
      </c>
      <c r="W318" s="65" t="e">
        <f aca="false">+C318+G318+N318+P318+T318+V318</f>
        <v>#N/A</v>
      </c>
      <c r="X318" s="151"/>
      <c r="Y318" s="65" t="e">
        <f aca="false">+X318+W318</f>
        <v>#N/A</v>
      </c>
      <c r="Z318" s="151"/>
      <c r="AA318" s="151" t="e">
        <f aca="false">+Z318+Y318</f>
        <v>#N/A</v>
      </c>
      <c r="AB318" s="153"/>
      <c r="AC318" s="65"/>
      <c r="AD318" s="65"/>
      <c r="AE318" s="154" t="e">
        <f aca="false">VLOOKUP($A:$A,'[2]SUMMARY BCEA LEAVE FEB'!B$1:C$1048576,2,0)</f>
        <v>#N/A</v>
      </c>
      <c r="AF318" s="156" t="s">
        <v>175</v>
      </c>
      <c r="AG318" s="156"/>
    </row>
    <row r="319" customFormat="false" ht="13.8" hidden="false" customHeight="false" outlineLevel="0" collapsed="false">
      <c r="A319" s="24" t="s">
        <v>35</v>
      </c>
      <c r="B319" s="64" t="e">
        <f aca="false">VLOOKUP($A:$A,'[1]Summary Accessory Sales'!$A$1:$B$1048576,2,0)</f>
        <v>#N/A</v>
      </c>
      <c r="C319" s="65" t="e">
        <f aca="false">VLOOKUP($A:$A,'[1]Summary Accessory Sales'!A$1:C$1048576,3,0)</f>
        <v>#N/A</v>
      </c>
      <c r="D319" s="148" t="e">
        <f aca="false">B319/M319</f>
        <v>#N/A</v>
      </c>
      <c r="E319" s="148" t="e">
        <f aca="false">B319/M319</f>
        <v>#N/A</v>
      </c>
      <c r="F319" s="64" t="e">
        <f aca="false">VLOOKUP($A:$A,'[1]Summary Other sales'!A$1:B$1048576,2,0)</f>
        <v>#N/A</v>
      </c>
      <c r="G319" s="65" t="e">
        <f aca="false">VLOOKUP($A:$A,'[1]Summary Other sales'!A$1:C$1048576,3,0)</f>
        <v>#N/A</v>
      </c>
      <c r="H319" s="149" t="e">
        <f aca="false">20/26*(26-AE319)</f>
        <v>#N/A</v>
      </c>
      <c r="I319" s="64" t="e">
        <f aca="false">VLOOKUP($A:$A,'[1]Summary Contract Line Comm'!A$1:B$1048576,2,0)</f>
        <v>#N/A</v>
      </c>
      <c r="J319" s="65" t="e">
        <f aca="false">VLOOKUP($A:$A,'[1]Summary Contract Line Comm'!A$1:C$1048576,3,0)</f>
        <v>#N/A</v>
      </c>
      <c r="K319" s="64" t="n">
        <v>0</v>
      </c>
      <c r="L319" s="65" t="n">
        <v>0</v>
      </c>
      <c r="M319" s="150" t="e">
        <f aca="false">+K319+I319</f>
        <v>#N/A</v>
      </c>
      <c r="N319" s="151" t="e">
        <f aca="false">+L319+J319</f>
        <v>#N/A</v>
      </c>
      <c r="O319" s="64" t="e">
        <f aca="false">VLOOKUP($A:$A,[4]Summary!A$1:B$1048576,2,0)</f>
        <v>#N/A</v>
      </c>
      <c r="P319" s="66" t="e">
        <f aca="false">O319*17.5</f>
        <v>#N/A</v>
      </c>
      <c r="Q319" s="152" t="e">
        <f aca="false">O319/M319</f>
        <v>#N/A</v>
      </c>
      <c r="R319" s="64" t="e">
        <f aca="false">VLOOKUP($A:$A,'[3]Summary Migrations February'!A$1:B$1048576,2,0)</f>
        <v>#N/A</v>
      </c>
      <c r="S319" s="65" t="e">
        <f aca="false">VLOOKUP($A:$A,'[3]Summary Migrations February'!A$1:C$1048576,3,0)</f>
        <v>#N/A</v>
      </c>
      <c r="T319" s="65" t="e">
        <f aca="false">S319*0.2</f>
        <v>#N/A</v>
      </c>
      <c r="U319" s="64"/>
      <c r="V319" s="65" t="e">
        <f aca="false">VLOOKUP($A:$A,[5]Summary!D$1:J$1048576,7,0)</f>
        <v>#N/A</v>
      </c>
      <c r="W319" s="65" t="e">
        <f aca="false">+C319+G319+N319+P319+T319+V319</f>
        <v>#N/A</v>
      </c>
      <c r="X319" s="151"/>
      <c r="Y319" s="65" t="e">
        <f aca="false">+X319+W319</f>
        <v>#N/A</v>
      </c>
      <c r="Z319" s="151"/>
      <c r="AA319" s="151" t="e">
        <f aca="false">+Z319+Y319</f>
        <v>#N/A</v>
      </c>
      <c r="AB319" s="153"/>
      <c r="AC319" s="65"/>
      <c r="AD319" s="65"/>
      <c r="AE319" s="154" t="e">
        <f aca="false">VLOOKUP($A:$A,'[2]SUMMARY BCEA LEAVE FEB'!B$1:C$1048576,2,0)</f>
        <v>#N/A</v>
      </c>
      <c r="AF319" s="155" t="s">
        <v>243</v>
      </c>
      <c r="AG319" s="155"/>
    </row>
    <row r="320" customFormat="false" ht="13.8" hidden="false" customHeight="false" outlineLevel="0" collapsed="false">
      <c r="A320" s="24" t="s">
        <v>35</v>
      </c>
      <c r="B320" s="64" t="e">
        <f aca="false">VLOOKUP($A:$A,'[1]Summary Accessory Sales'!$A$1:$B$1048576,2,0)</f>
        <v>#N/A</v>
      </c>
      <c r="C320" s="65" t="e">
        <f aca="false">VLOOKUP($A:$A,'[1]Summary Accessory Sales'!A$1:C$1048576,3,0)</f>
        <v>#N/A</v>
      </c>
      <c r="D320" s="148" t="e">
        <f aca="false">B320/M320</f>
        <v>#N/A</v>
      </c>
      <c r="E320" s="148" t="e">
        <f aca="false">B320/M320</f>
        <v>#N/A</v>
      </c>
      <c r="F320" s="64" t="e">
        <f aca="false">VLOOKUP($A:$A,'[1]Summary Other sales'!A$1:B$1048576,2,0)</f>
        <v>#N/A</v>
      </c>
      <c r="G320" s="65" t="e">
        <f aca="false">VLOOKUP($A:$A,'[1]Summary Other sales'!A$1:C$1048576,3,0)</f>
        <v>#N/A</v>
      </c>
      <c r="H320" s="149" t="n">
        <f aca="false">20/26*(26-AE320)</f>
        <v>20</v>
      </c>
      <c r="I320" s="64" t="e">
        <f aca="false">VLOOKUP($A:$A,'[1]Summary Contract Line Comm'!A$1:B$1048576,2,0)</f>
        <v>#N/A</v>
      </c>
      <c r="J320" s="65" t="e">
        <f aca="false">VLOOKUP($A:$A,'[1]Summary Contract Line Comm'!A$1:C$1048576,3,0)</f>
        <v>#N/A</v>
      </c>
      <c r="K320" s="64" t="n">
        <v>0</v>
      </c>
      <c r="L320" s="65" t="n">
        <v>0</v>
      </c>
      <c r="M320" s="150" t="e">
        <f aca="false">+K320+I320</f>
        <v>#N/A</v>
      </c>
      <c r="N320" s="151" t="e">
        <f aca="false">+L320+J320</f>
        <v>#N/A</v>
      </c>
      <c r="O320" s="64" t="e">
        <f aca="false">VLOOKUP($A:$A,[4]Summary!A$1:B$1048576,2,0)</f>
        <v>#N/A</v>
      </c>
      <c r="P320" s="66" t="e">
        <f aca="false">O320*17.5</f>
        <v>#N/A</v>
      </c>
      <c r="Q320" s="152" t="e">
        <f aca="false">O320/M320</f>
        <v>#N/A</v>
      </c>
      <c r="R320" s="64" t="e">
        <f aca="false">VLOOKUP($A:$A,'[3]Summary Migrations February'!A$1:B$1048576,2,0)</f>
        <v>#N/A</v>
      </c>
      <c r="S320" s="65" t="e">
        <f aca="false">VLOOKUP($A:$A,'[3]Summary Migrations February'!A$1:C$1048576,3,0)</f>
        <v>#N/A</v>
      </c>
      <c r="T320" s="65" t="e">
        <f aca="false">S320*0.2</f>
        <v>#N/A</v>
      </c>
      <c r="U320" s="64"/>
      <c r="V320" s="65" t="e">
        <f aca="false">VLOOKUP($A:$A,[5]Summary!D$1:J$1048576,7,0)</f>
        <v>#N/A</v>
      </c>
      <c r="W320" s="65" t="e">
        <f aca="false">+C320+G320+N320+P320+T320+V320</f>
        <v>#N/A</v>
      </c>
      <c r="X320" s="151"/>
      <c r="Y320" s="65" t="e">
        <f aca="false">+X320+W320</f>
        <v>#N/A</v>
      </c>
      <c r="Z320" s="151" t="e">
        <f aca="false">Y320*0.25</f>
        <v>#N/A</v>
      </c>
      <c r="AA320" s="151" t="e">
        <f aca="false">+Z320+Y320</f>
        <v>#N/A</v>
      </c>
      <c r="AB320" s="153"/>
      <c r="AC320" s="65"/>
      <c r="AD320" s="65"/>
      <c r="AE320" s="154" t="n">
        <v>0</v>
      </c>
      <c r="AF320" s="156" t="s">
        <v>244</v>
      </c>
      <c r="AG320" s="156"/>
    </row>
    <row r="321" customFormat="false" ht="13.8" hidden="false" customHeight="false" outlineLevel="0" collapsed="false">
      <c r="A321" s="24" t="s">
        <v>35</v>
      </c>
      <c r="B321" s="64" t="e">
        <f aca="false">VLOOKUP($A:$A,'[1]Summary Accessory Sales'!$A$1:$B$1048576,2,0)</f>
        <v>#N/A</v>
      </c>
      <c r="C321" s="65" t="e">
        <f aca="false">VLOOKUP($A:$A,'[1]Summary Accessory Sales'!A$1:C$1048576,3,0)</f>
        <v>#N/A</v>
      </c>
      <c r="D321" s="148" t="e">
        <f aca="false">B321/M321</f>
        <v>#N/A</v>
      </c>
      <c r="E321" s="148" t="e">
        <f aca="false">B321/M321</f>
        <v>#N/A</v>
      </c>
      <c r="F321" s="64" t="e">
        <f aca="false">VLOOKUP($A:$A,'[1]Summary Other sales'!A$1:B$1048576,2,0)</f>
        <v>#N/A</v>
      </c>
      <c r="G321" s="65" t="e">
        <f aca="false">VLOOKUP($A:$A,'[1]Summary Other sales'!A$1:C$1048576,3,0)</f>
        <v>#N/A</v>
      </c>
      <c r="H321" s="149" t="n">
        <f aca="false">20/26*(26-AE321)</f>
        <v>20</v>
      </c>
      <c r="I321" s="64" t="e">
        <f aca="false">VLOOKUP($A:$A,'[1]Summary Contract Line Comm'!A$1:B$1048576,2,0)</f>
        <v>#N/A</v>
      </c>
      <c r="J321" s="65" t="e">
        <f aca="false">VLOOKUP($A:$A,'[1]Summary Contract Line Comm'!A$1:C$1048576,3,0)</f>
        <v>#N/A</v>
      </c>
      <c r="K321" s="64" t="n">
        <v>0</v>
      </c>
      <c r="L321" s="65" t="n">
        <v>0</v>
      </c>
      <c r="M321" s="150" t="e">
        <f aca="false">+K321+I321</f>
        <v>#N/A</v>
      </c>
      <c r="N321" s="151" t="e">
        <f aca="false">+L321+J321</f>
        <v>#N/A</v>
      </c>
      <c r="O321" s="64" t="e">
        <f aca="false">VLOOKUP($A:$A,[4]Summary!A$1:B$1048576,2,0)</f>
        <v>#N/A</v>
      </c>
      <c r="P321" s="66" t="e">
        <f aca="false">O321*17.5</f>
        <v>#N/A</v>
      </c>
      <c r="Q321" s="152" t="e">
        <f aca="false">O321/M321</f>
        <v>#N/A</v>
      </c>
      <c r="R321" s="64" t="e">
        <f aca="false">VLOOKUP($A:$A,'[3]Summary Migrations February'!A$1:B$1048576,2,0)</f>
        <v>#N/A</v>
      </c>
      <c r="S321" s="65" t="e">
        <f aca="false">VLOOKUP($A:$A,'[3]Summary Migrations February'!A$1:C$1048576,3,0)</f>
        <v>#N/A</v>
      </c>
      <c r="T321" s="65" t="e">
        <f aca="false">S321*0.2</f>
        <v>#N/A</v>
      </c>
      <c r="U321" s="64"/>
      <c r="V321" s="65" t="e">
        <f aca="false">VLOOKUP($A:$A,[5]Summary!D$1:J$1048576,7,0)</f>
        <v>#N/A</v>
      </c>
      <c r="W321" s="65" t="e">
        <f aca="false">+C321+G321+N321+P321+T321+V321</f>
        <v>#N/A</v>
      </c>
      <c r="X321" s="151"/>
      <c r="Y321" s="65" t="e">
        <f aca="false">+X321+W321</f>
        <v>#N/A</v>
      </c>
      <c r="Z321" s="151" t="e">
        <f aca="false">Y321*0.25</f>
        <v>#N/A</v>
      </c>
      <c r="AA321" s="151" t="e">
        <f aca="false">+Z321+Y321</f>
        <v>#N/A</v>
      </c>
      <c r="AB321" s="153"/>
      <c r="AC321" s="65"/>
      <c r="AD321" s="65"/>
      <c r="AE321" s="154" t="n">
        <v>0</v>
      </c>
      <c r="AF321" s="156" t="s">
        <v>245</v>
      </c>
      <c r="AG321" s="156"/>
    </row>
    <row r="322" customFormat="false" ht="13.8" hidden="false" customHeight="false" outlineLevel="0" collapsed="false">
      <c r="A322" s="24" t="s">
        <v>35</v>
      </c>
      <c r="B322" s="64" t="e">
        <f aca="false">VLOOKUP($A:$A,'[1]Summary Accessory Sales'!$A$1:$B$1048576,2,0)</f>
        <v>#N/A</v>
      </c>
      <c r="C322" s="65" t="e">
        <f aca="false">VLOOKUP($A:$A,'[1]Summary Accessory Sales'!A$1:C$1048576,3,0)</f>
        <v>#N/A</v>
      </c>
      <c r="D322" s="148" t="e">
        <f aca="false">B322/M322</f>
        <v>#N/A</v>
      </c>
      <c r="E322" s="148" t="e">
        <f aca="false">B322/M322</f>
        <v>#N/A</v>
      </c>
      <c r="F322" s="64" t="e">
        <f aca="false">VLOOKUP($A:$A,'[1]Summary Other sales'!A$1:B$1048576,2,0)</f>
        <v>#N/A</v>
      </c>
      <c r="G322" s="65" t="e">
        <f aca="false">VLOOKUP($A:$A,'[1]Summary Other sales'!A$1:C$1048576,3,0)</f>
        <v>#N/A</v>
      </c>
      <c r="H322" s="149" t="n">
        <f aca="false">20/26*(26-AE322)</f>
        <v>20</v>
      </c>
      <c r="I322" s="64" t="e">
        <f aca="false">VLOOKUP($A:$A,'[1]Summary Contract Line Comm'!A$1:B$1048576,2,0)</f>
        <v>#N/A</v>
      </c>
      <c r="J322" s="65" t="e">
        <f aca="false">VLOOKUP($A:$A,'[1]Summary Contract Line Comm'!A$1:C$1048576,3,0)</f>
        <v>#N/A</v>
      </c>
      <c r="K322" s="64" t="n">
        <v>0</v>
      </c>
      <c r="L322" s="65" t="n">
        <v>0</v>
      </c>
      <c r="M322" s="150" t="e">
        <f aca="false">+K322+I322</f>
        <v>#N/A</v>
      </c>
      <c r="N322" s="151" t="e">
        <f aca="false">+L322+J322</f>
        <v>#N/A</v>
      </c>
      <c r="O322" s="64" t="e">
        <f aca="false">VLOOKUP($A:$A,[4]Summary!A$1:B$1048576,2,0)</f>
        <v>#N/A</v>
      </c>
      <c r="P322" s="66" t="e">
        <f aca="false">O322*17.5</f>
        <v>#N/A</v>
      </c>
      <c r="Q322" s="152" t="e">
        <f aca="false">O322/M322</f>
        <v>#N/A</v>
      </c>
      <c r="R322" s="64" t="e">
        <f aca="false">VLOOKUP($A:$A,'[3]Summary Migrations February'!A$1:B$1048576,2,0)</f>
        <v>#N/A</v>
      </c>
      <c r="S322" s="65" t="e">
        <f aca="false">VLOOKUP($A:$A,'[3]Summary Migrations February'!A$1:C$1048576,3,0)</f>
        <v>#N/A</v>
      </c>
      <c r="T322" s="65" t="e">
        <f aca="false">S322*0.2</f>
        <v>#N/A</v>
      </c>
      <c r="U322" s="64"/>
      <c r="V322" s="65" t="n">
        <v>0</v>
      </c>
      <c r="W322" s="65" t="e">
        <f aca="false">+C322+G322+N322+P322+T322+V322</f>
        <v>#N/A</v>
      </c>
      <c r="X322" s="151"/>
      <c r="Y322" s="65" t="e">
        <f aca="false">+X322+W322</f>
        <v>#N/A</v>
      </c>
      <c r="Z322" s="151" t="e">
        <f aca="false">Y322*0.25</f>
        <v>#N/A</v>
      </c>
      <c r="AA322" s="151" t="e">
        <f aca="false">+Z322+Y322</f>
        <v>#N/A</v>
      </c>
      <c r="AB322" s="153"/>
      <c r="AC322" s="65"/>
      <c r="AD322" s="65"/>
      <c r="AE322" s="154" t="n">
        <v>0</v>
      </c>
      <c r="AF322" s="155" t="s">
        <v>229</v>
      </c>
      <c r="AG322" s="156"/>
    </row>
    <row r="323" customFormat="false" ht="13.8" hidden="false" customHeight="false" outlineLevel="0" collapsed="false">
      <c r="A323" s="24" t="s">
        <v>35</v>
      </c>
      <c r="B323" s="64" t="e">
        <f aca="false">VLOOKUP($A:$A,'[1]Summary Accessory Sales'!$A$1:$B$1048576,2,0)</f>
        <v>#N/A</v>
      </c>
      <c r="C323" s="65" t="e">
        <f aca="false">VLOOKUP($A:$A,'[1]Summary Accessory Sales'!A$1:C$1048576,3,0)</f>
        <v>#N/A</v>
      </c>
      <c r="D323" s="148" t="e">
        <f aca="false">B323/M323</f>
        <v>#N/A</v>
      </c>
      <c r="E323" s="148" t="e">
        <f aca="false">B323/M323</f>
        <v>#N/A</v>
      </c>
      <c r="F323" s="64" t="e">
        <f aca="false">VLOOKUP($A:$A,'[1]Summary Other sales'!A$1:B$1048576,2,0)</f>
        <v>#N/A</v>
      </c>
      <c r="G323" s="65" t="e">
        <f aca="false">VLOOKUP($A:$A,'[1]Summary Other sales'!A$1:C$1048576,3,0)</f>
        <v>#N/A</v>
      </c>
      <c r="H323" s="149" t="n">
        <f aca="false">20/26*(26-AE323)</f>
        <v>20</v>
      </c>
      <c r="I323" s="64" t="e">
        <f aca="false">VLOOKUP($A:$A,'[1]Summary Contract Line Comm'!A$1:B$1048576,2,0)</f>
        <v>#N/A</v>
      </c>
      <c r="J323" s="65" t="e">
        <f aca="false">VLOOKUP($A:$A,'[1]Summary Contract Line Comm'!A$1:C$1048576,3,0)</f>
        <v>#N/A</v>
      </c>
      <c r="K323" s="64" t="n">
        <v>0</v>
      </c>
      <c r="L323" s="65" t="n">
        <v>0</v>
      </c>
      <c r="M323" s="150" t="e">
        <f aca="false">+K323+I323</f>
        <v>#N/A</v>
      </c>
      <c r="N323" s="151" t="e">
        <f aca="false">+L323+J323</f>
        <v>#N/A</v>
      </c>
      <c r="O323" s="64" t="e">
        <f aca="false">VLOOKUP($A:$A,[4]Summary!A$1:B$1048576,2,0)</f>
        <v>#N/A</v>
      </c>
      <c r="P323" s="66" t="e">
        <f aca="false">O323*17.5</f>
        <v>#N/A</v>
      </c>
      <c r="Q323" s="152" t="e">
        <f aca="false">O323/M323</f>
        <v>#N/A</v>
      </c>
      <c r="R323" s="64" t="e">
        <f aca="false">VLOOKUP($A:$A,'[3]Summary Migrations February'!A$1:B$1048576,2,0)</f>
        <v>#N/A</v>
      </c>
      <c r="S323" s="65" t="e">
        <f aca="false">VLOOKUP($A:$A,'[3]Summary Migrations February'!A$1:C$1048576,3,0)</f>
        <v>#N/A</v>
      </c>
      <c r="T323" s="65" t="e">
        <f aca="false">S323*0.2</f>
        <v>#N/A</v>
      </c>
      <c r="U323" s="64"/>
      <c r="V323" s="65" t="e">
        <f aca="false">VLOOKUP($A:$A,[5]Summary!D$1:J$1048576,7,0)</f>
        <v>#N/A</v>
      </c>
      <c r="W323" s="65" t="e">
        <f aca="false">+C323+G323+N323+P323+T323+V323</f>
        <v>#N/A</v>
      </c>
      <c r="X323" s="151"/>
      <c r="Y323" s="65" t="e">
        <f aca="false">+X323+W323</f>
        <v>#N/A</v>
      </c>
      <c r="Z323" s="151" t="e">
        <f aca="false">-Y323*0.125</f>
        <v>#N/A</v>
      </c>
      <c r="AA323" s="151" t="e">
        <f aca="false">+Z323+Y323</f>
        <v>#N/A</v>
      </c>
      <c r="AB323" s="153"/>
      <c r="AC323" s="65"/>
      <c r="AD323" s="65"/>
      <c r="AE323" s="154" t="n">
        <v>0</v>
      </c>
      <c r="AF323" s="155" t="s">
        <v>246</v>
      </c>
      <c r="AG323" s="156"/>
    </row>
    <row r="324" customFormat="false" ht="13.8" hidden="false" customHeight="false" outlineLevel="0" collapsed="false">
      <c r="A324" s="24" t="s">
        <v>35</v>
      </c>
      <c r="B324" s="64" t="e">
        <f aca="false">VLOOKUP($A:$A,'[1]Summary Accessory Sales'!$A$1:$B$1048576,2,0)</f>
        <v>#N/A</v>
      </c>
      <c r="C324" s="65" t="e">
        <f aca="false">VLOOKUP($A:$A,'[1]Summary Accessory Sales'!A$1:C$1048576,3,0)</f>
        <v>#N/A</v>
      </c>
      <c r="D324" s="148" t="e">
        <f aca="false">B324/M324</f>
        <v>#N/A</v>
      </c>
      <c r="E324" s="148" t="e">
        <f aca="false">B324/M324</f>
        <v>#N/A</v>
      </c>
      <c r="F324" s="64" t="e">
        <f aca="false">VLOOKUP($A:$A,'[1]Summary Other sales'!A$1:B$1048576,2,0)</f>
        <v>#N/A</v>
      </c>
      <c r="G324" s="65" t="e">
        <f aca="false">VLOOKUP($A:$A,'[1]Summary Other sales'!A$1:C$1048576,3,0)</f>
        <v>#N/A</v>
      </c>
      <c r="H324" s="149" t="n">
        <f aca="false">20/26*(26-AE324)</f>
        <v>20</v>
      </c>
      <c r="I324" s="64" t="e">
        <f aca="false">VLOOKUP($A:$A,'[1]Summary Contract Line Comm'!A$1:B$1048576,2,0)</f>
        <v>#N/A</v>
      </c>
      <c r="J324" s="65" t="e">
        <f aca="false">VLOOKUP($A:$A,'[1]Summary Contract Line Comm'!A$1:C$1048576,3,0)</f>
        <v>#N/A</v>
      </c>
      <c r="K324" s="64" t="n">
        <v>0</v>
      </c>
      <c r="L324" s="65" t="n">
        <v>0</v>
      </c>
      <c r="M324" s="150" t="e">
        <f aca="false">+K324+I324</f>
        <v>#N/A</v>
      </c>
      <c r="N324" s="151" t="e">
        <f aca="false">+L324+J324</f>
        <v>#N/A</v>
      </c>
      <c r="O324" s="64" t="e">
        <f aca="false">VLOOKUP($A:$A,[4]Summary!A$1:B$1048576,2,0)</f>
        <v>#N/A</v>
      </c>
      <c r="P324" s="66" t="e">
        <f aca="false">O324*17.5</f>
        <v>#N/A</v>
      </c>
      <c r="Q324" s="152" t="e">
        <f aca="false">O324/M324</f>
        <v>#N/A</v>
      </c>
      <c r="R324" s="64" t="e">
        <f aca="false">VLOOKUP($A:$A,'[3]Summary Migrations February'!A$1:B$1048576,2,0)</f>
        <v>#N/A</v>
      </c>
      <c r="S324" s="65" t="e">
        <f aca="false">VLOOKUP($A:$A,'[3]Summary Migrations February'!A$1:C$1048576,3,0)</f>
        <v>#N/A</v>
      </c>
      <c r="T324" s="65" t="e">
        <f aca="false">S324*0.2</f>
        <v>#N/A</v>
      </c>
      <c r="U324" s="64"/>
      <c r="V324" s="65" t="n">
        <v>0</v>
      </c>
      <c r="W324" s="65" t="e">
        <f aca="false">+C324+G324+N324+P324+T324+V324</f>
        <v>#N/A</v>
      </c>
      <c r="X324" s="151"/>
      <c r="Y324" s="151" t="e">
        <f aca="false">+X324+W324</f>
        <v>#N/A</v>
      </c>
      <c r="Z324" s="151" t="e">
        <f aca="false">Y324*0.25</f>
        <v>#N/A</v>
      </c>
      <c r="AA324" s="151" t="e">
        <f aca="false">+Z324+Y324</f>
        <v>#N/A</v>
      </c>
      <c r="AB324" s="153"/>
      <c r="AC324" s="65"/>
      <c r="AD324" s="65"/>
      <c r="AE324" s="154" t="n">
        <v>0</v>
      </c>
      <c r="AF324" s="156" t="s">
        <v>115</v>
      </c>
      <c r="AG324" s="155"/>
    </row>
    <row r="325" customFormat="false" ht="13.8" hidden="false" customHeight="false" outlineLevel="0" collapsed="false">
      <c r="A325" s="24" t="s">
        <v>35</v>
      </c>
      <c r="B325" s="64" t="e">
        <f aca="false">VLOOKUP($A:$A,'[1]Summary Accessory Sales'!$A$1:$B$1048576,2,0)</f>
        <v>#N/A</v>
      </c>
      <c r="C325" s="65" t="e">
        <f aca="false">VLOOKUP($A:$A,'[1]Summary Accessory Sales'!A$1:C$1048576,3,0)</f>
        <v>#N/A</v>
      </c>
      <c r="D325" s="148" t="e">
        <f aca="false">B325/M325</f>
        <v>#N/A</v>
      </c>
      <c r="E325" s="148" t="e">
        <f aca="false">B325/M325</f>
        <v>#N/A</v>
      </c>
      <c r="F325" s="64" t="e">
        <f aca="false">VLOOKUP($A:$A,'[1]Summary Other sales'!A$1:B$1048576,2,0)</f>
        <v>#N/A</v>
      </c>
      <c r="G325" s="65" t="e">
        <f aca="false">VLOOKUP($A:$A,'[1]Summary Other sales'!A$1:C$1048576,3,0)</f>
        <v>#N/A</v>
      </c>
      <c r="H325" s="149" t="n">
        <f aca="false">20/26*(26-AE325)</f>
        <v>20</v>
      </c>
      <c r="I325" s="64" t="e">
        <f aca="false">VLOOKUP($A:$A,'[1]Summary Contract Line Comm'!A$1:B$1048576,2,0)</f>
        <v>#N/A</v>
      </c>
      <c r="J325" s="65" t="e">
        <f aca="false">VLOOKUP($A:$A,'[1]Summary Contract Line Comm'!A$1:C$1048576,3,0)</f>
        <v>#N/A</v>
      </c>
      <c r="K325" s="64" t="n">
        <v>0</v>
      </c>
      <c r="L325" s="65" t="n">
        <v>0</v>
      </c>
      <c r="M325" s="150" t="e">
        <f aca="false">+K325+I325</f>
        <v>#N/A</v>
      </c>
      <c r="N325" s="151" t="e">
        <f aca="false">+L325+J325</f>
        <v>#N/A</v>
      </c>
      <c r="O325" s="64" t="n">
        <v>0</v>
      </c>
      <c r="P325" s="66" t="n">
        <f aca="false">O325*17.5</f>
        <v>0</v>
      </c>
      <c r="Q325" s="152" t="e">
        <f aca="false">O325/M325</f>
        <v>#N/A</v>
      </c>
      <c r="R325" s="64" t="e">
        <f aca="false">VLOOKUP($A:$A,'[3]Summary Migrations February'!A$1:B$1048576,2,0)</f>
        <v>#N/A</v>
      </c>
      <c r="S325" s="65" t="e">
        <f aca="false">VLOOKUP($A:$A,'[3]Summary Migrations February'!A$1:C$1048576,3,0)</f>
        <v>#N/A</v>
      </c>
      <c r="T325" s="65" t="e">
        <f aca="false">S325*0.2</f>
        <v>#N/A</v>
      </c>
      <c r="U325" s="64"/>
      <c r="V325" s="65" t="e">
        <f aca="false">VLOOKUP($A:$A,[5]Summary!D$1:J$1048576,7,0)</f>
        <v>#N/A</v>
      </c>
      <c r="W325" s="65" t="e">
        <f aca="false">+C325+G325+N325+P325+T325+V325</f>
        <v>#N/A</v>
      </c>
      <c r="X325" s="151"/>
      <c r="Y325" s="65" t="e">
        <f aca="false">+X325+W325</f>
        <v>#N/A</v>
      </c>
      <c r="Z325" s="151"/>
      <c r="AA325" s="151" t="e">
        <f aca="false">+Z325+Y325</f>
        <v>#N/A</v>
      </c>
      <c r="AB325" s="153" t="e">
        <f aca="false">+M325</f>
        <v>#N/A</v>
      </c>
      <c r="AC325" s="65" t="n">
        <v>400</v>
      </c>
      <c r="AD325" s="65"/>
      <c r="AE325" s="154" t="n">
        <v>0</v>
      </c>
      <c r="AF325" s="155" t="s">
        <v>247</v>
      </c>
      <c r="AG325" s="155"/>
    </row>
    <row r="326" customFormat="false" ht="13.8" hidden="false" customHeight="false" outlineLevel="0" collapsed="false">
      <c r="A326" s="24" t="s">
        <v>35</v>
      </c>
      <c r="B326" s="64" t="n">
        <v>0</v>
      </c>
      <c r="C326" s="65" t="n">
        <v>0</v>
      </c>
      <c r="D326" s="148" t="e">
        <f aca="false">B326/M326</f>
        <v>#DIV/0!</v>
      </c>
      <c r="E326" s="148" t="e">
        <f aca="false">B326/M326</f>
        <v>#DIV/0!</v>
      </c>
      <c r="F326" s="64" t="n">
        <v>0</v>
      </c>
      <c r="G326" s="65" t="n">
        <v>0</v>
      </c>
      <c r="H326" s="149" t="n">
        <f aca="false">20/26*(26-AE326)</f>
        <v>20</v>
      </c>
      <c r="I326" s="184" t="n">
        <v>0</v>
      </c>
      <c r="J326" s="65" t="n">
        <v>0</v>
      </c>
      <c r="K326" s="184" t="n">
        <v>0</v>
      </c>
      <c r="L326" s="65" t="n">
        <v>0</v>
      </c>
      <c r="M326" s="150" t="n">
        <f aca="false">+K326+I326</f>
        <v>0</v>
      </c>
      <c r="N326" s="151" t="n">
        <f aca="false">+L326+J326</f>
        <v>0</v>
      </c>
      <c r="O326" s="185" t="n">
        <v>0</v>
      </c>
      <c r="P326" s="66" t="n">
        <f aca="false">O326*20</f>
        <v>0</v>
      </c>
      <c r="Q326" s="152" t="e">
        <f aca="false">O326/M326</f>
        <v>#DIV/0!</v>
      </c>
      <c r="R326" s="64" t="n">
        <v>0</v>
      </c>
      <c r="S326" s="65" t="n">
        <v>0</v>
      </c>
      <c r="T326" s="65" t="n">
        <f aca="false">S326*0.2</f>
        <v>0</v>
      </c>
      <c r="U326" s="64"/>
      <c r="V326" s="65" t="n">
        <v>0</v>
      </c>
      <c r="W326" s="65" t="n">
        <f aca="false">+C326+G326+N326+P326+T326+V326</f>
        <v>0</v>
      </c>
      <c r="X326" s="151"/>
      <c r="Y326" s="65" t="n">
        <f aca="false">+X326+W326</f>
        <v>0</v>
      </c>
      <c r="Z326" s="151"/>
      <c r="AA326" s="151" t="n">
        <f aca="false">+Z326+Y326</f>
        <v>0</v>
      </c>
      <c r="AB326" s="153"/>
      <c r="AC326" s="65"/>
      <c r="AD326" s="65"/>
      <c r="AE326" s="154" t="n">
        <v>0</v>
      </c>
      <c r="AF326" s="156" t="s">
        <v>248</v>
      </c>
      <c r="AG326" s="155" t="s">
        <v>249</v>
      </c>
    </row>
    <row r="327" customFormat="false" ht="13.8" hidden="false" customHeight="false" outlineLevel="0" collapsed="false">
      <c r="A327" s="24" t="s">
        <v>35</v>
      </c>
      <c r="B327" s="64" t="e">
        <f aca="false">VLOOKUP($A:$A,'[1]Summary Accessory Sales'!$A$1:$B$1048576,2,0)</f>
        <v>#N/A</v>
      </c>
      <c r="C327" s="65" t="e">
        <f aca="false">VLOOKUP($A:$A,'[1]Summary Accessory Sales'!A$1:C$1048576,3,0)</f>
        <v>#N/A</v>
      </c>
      <c r="D327" s="148" t="e">
        <f aca="false">B327/M327</f>
        <v>#N/A</v>
      </c>
      <c r="E327" s="148" t="e">
        <f aca="false">B327/M327</f>
        <v>#N/A</v>
      </c>
      <c r="F327" s="64" t="e">
        <f aca="false">VLOOKUP($A:$A,'[1]Summary Other sales'!A$1:B$1048576,2,0)</f>
        <v>#N/A</v>
      </c>
      <c r="G327" s="65" t="e">
        <f aca="false">VLOOKUP($A:$A,'[1]Summary Other sales'!A$1:C$1048576,3,0)</f>
        <v>#N/A</v>
      </c>
      <c r="H327" s="149" t="n">
        <f aca="false">20/26*(26-AE327)</f>
        <v>20</v>
      </c>
      <c r="I327" s="64" t="e">
        <f aca="false">VLOOKUP($A:$A,'[1]Summary Contract Line Comm'!A$1:B$1048576,2,0)</f>
        <v>#N/A</v>
      </c>
      <c r="J327" s="65" t="e">
        <f aca="false">VLOOKUP($A:$A,'[1]Summary Contract Line Comm'!A$1:C$1048576,3,0)</f>
        <v>#N/A</v>
      </c>
      <c r="K327" s="64" t="n">
        <v>0</v>
      </c>
      <c r="L327" s="65" t="n">
        <v>0</v>
      </c>
      <c r="M327" s="150" t="e">
        <f aca="false">+K327+I327</f>
        <v>#N/A</v>
      </c>
      <c r="N327" s="151" t="e">
        <f aca="false">+L327+J327</f>
        <v>#N/A</v>
      </c>
      <c r="O327" s="64" t="e">
        <f aca="false">VLOOKUP($A:$A,[4]Summary!A$1:B$1048576,2,0)</f>
        <v>#N/A</v>
      </c>
      <c r="P327" s="66" t="e">
        <f aca="false">O327*17.5</f>
        <v>#N/A</v>
      </c>
      <c r="Q327" s="152" t="e">
        <f aca="false">O327/M327</f>
        <v>#N/A</v>
      </c>
      <c r="R327" s="64" t="e">
        <f aca="false">VLOOKUP($A:$A,'[3]Summary Migrations February'!A$1:B$1048576,2,0)</f>
        <v>#N/A</v>
      </c>
      <c r="S327" s="65" t="e">
        <f aca="false">VLOOKUP($A:$A,'[3]Summary Migrations February'!A$1:C$1048576,3,0)</f>
        <v>#N/A</v>
      </c>
      <c r="T327" s="65" t="e">
        <f aca="false">S327*0.2</f>
        <v>#N/A</v>
      </c>
      <c r="U327" s="64"/>
      <c r="V327" s="65" t="e">
        <f aca="false">VLOOKUP($A:$A,[5]Summary!D$1:J$1048576,7,0)</f>
        <v>#N/A</v>
      </c>
      <c r="W327" s="65" t="e">
        <f aca="false">+C327+G327+N327+P327+T327+V327</f>
        <v>#N/A</v>
      </c>
      <c r="X327" s="151"/>
      <c r="Y327" s="65" t="e">
        <f aca="false">+X327+W327</f>
        <v>#N/A</v>
      </c>
      <c r="Z327" s="151" t="e">
        <f aca="false">Y327*-0.125</f>
        <v>#N/A</v>
      </c>
      <c r="AA327" s="151" t="e">
        <f aca="false">+Z327+Y327</f>
        <v>#N/A</v>
      </c>
      <c r="AB327" s="153" t="e">
        <f aca="false">+M327</f>
        <v>#N/A</v>
      </c>
      <c r="AC327" s="65" t="n">
        <v>400</v>
      </c>
      <c r="AD327" s="65"/>
      <c r="AE327" s="154" t="n">
        <v>0</v>
      </c>
      <c r="AF327" s="156" t="s">
        <v>113</v>
      </c>
      <c r="AG327" s="156"/>
    </row>
    <row r="328" customFormat="false" ht="13.8" hidden="false" customHeight="false" outlineLevel="0" collapsed="false">
      <c r="A328" s="24" t="s">
        <v>35</v>
      </c>
      <c r="B328" s="64" t="e">
        <f aca="false">VLOOKUP($A:$A,'[1]Summary Accessory Sales'!$A$1:$B$1048576,2,0)</f>
        <v>#N/A</v>
      </c>
      <c r="C328" s="65" t="e">
        <f aca="false">VLOOKUP($A:$A,'[1]Summary Accessory Sales'!A$1:C$1048576,3,0)</f>
        <v>#N/A</v>
      </c>
      <c r="D328" s="148" t="e">
        <f aca="false">B328/M328</f>
        <v>#N/A</v>
      </c>
      <c r="E328" s="148" t="e">
        <f aca="false">B328/M328</f>
        <v>#N/A</v>
      </c>
      <c r="F328" s="64" t="e">
        <f aca="false">VLOOKUP($A:$A,'[1]Summary Other sales'!A$1:B$1048576,2,0)</f>
        <v>#N/A</v>
      </c>
      <c r="G328" s="65" t="e">
        <f aca="false">VLOOKUP($A:$A,'[1]Summary Other sales'!A$1:C$1048576,3,0)</f>
        <v>#N/A</v>
      </c>
      <c r="H328" s="149" t="n">
        <f aca="false">20/26*(26-AE328)</f>
        <v>20</v>
      </c>
      <c r="I328" s="64" t="e">
        <f aca="false">VLOOKUP($A:$A,'[1]Summary Contract Line Comm'!A$1:B$1048576,2,0)</f>
        <v>#N/A</v>
      </c>
      <c r="J328" s="65" t="e">
        <f aca="false">VLOOKUP($A:$A,'[1]Summary Contract Line Comm'!A$1:C$1048576,3,0)</f>
        <v>#N/A</v>
      </c>
      <c r="K328" s="64" t="n">
        <v>0</v>
      </c>
      <c r="L328" s="65" t="n">
        <v>0</v>
      </c>
      <c r="M328" s="150" t="e">
        <f aca="false">+K328+I328</f>
        <v>#N/A</v>
      </c>
      <c r="N328" s="151" t="e">
        <f aca="false">+L328+J328</f>
        <v>#N/A</v>
      </c>
      <c r="O328" s="64" t="e">
        <f aca="false">VLOOKUP($A:$A,[4]Summary!A$1:B$1048576,2,0)</f>
        <v>#N/A</v>
      </c>
      <c r="P328" s="66" t="e">
        <f aca="false">O328*17.5</f>
        <v>#N/A</v>
      </c>
      <c r="Q328" s="152" t="e">
        <f aca="false">O328/M328</f>
        <v>#N/A</v>
      </c>
      <c r="R328" s="64" t="e">
        <f aca="false">VLOOKUP($A:$A,'[3]Summary Migrations February'!A$1:B$1048576,2,0)</f>
        <v>#N/A</v>
      </c>
      <c r="S328" s="65" t="e">
        <f aca="false">VLOOKUP($A:$A,'[3]Summary Migrations February'!A$1:C$1048576,3,0)</f>
        <v>#N/A</v>
      </c>
      <c r="T328" s="65" t="e">
        <f aca="false">S328*0.2</f>
        <v>#N/A</v>
      </c>
      <c r="U328" s="64"/>
      <c r="V328" s="65" t="e">
        <f aca="false">VLOOKUP($A:$A,[5]Summary!D$1:J$1048576,7,0)</f>
        <v>#N/A</v>
      </c>
      <c r="W328" s="65" t="e">
        <f aca="false">+C328+G328+N328+P328+T328+V328</f>
        <v>#N/A</v>
      </c>
      <c r="X328" s="151"/>
      <c r="Y328" s="65" t="e">
        <f aca="false">+X328+W328</f>
        <v>#N/A</v>
      </c>
      <c r="Z328" s="151"/>
      <c r="AA328" s="151" t="e">
        <f aca="false">+Z328+Y328</f>
        <v>#N/A</v>
      </c>
      <c r="AB328" s="153" t="e">
        <f aca="false">+M328</f>
        <v>#N/A</v>
      </c>
      <c r="AC328" s="65" t="n">
        <v>400</v>
      </c>
      <c r="AD328" s="65"/>
      <c r="AE328" s="154" t="n">
        <v>0</v>
      </c>
      <c r="AF328" s="155" t="s">
        <v>250</v>
      </c>
      <c r="AG328" s="156"/>
    </row>
    <row r="329" customFormat="false" ht="13.8" hidden="false" customHeight="false" outlineLevel="0" collapsed="false">
      <c r="A329" s="24" t="s">
        <v>35</v>
      </c>
      <c r="B329" s="64" t="e">
        <f aca="false">VLOOKUP($A:$A,'[1]Summary Accessory Sales'!$A$1:$B$1048576,2,0)</f>
        <v>#N/A</v>
      </c>
      <c r="C329" s="65" t="e">
        <f aca="false">VLOOKUP($A:$A,'[1]Summary Accessory Sales'!A$1:C$1048576,3,0)</f>
        <v>#N/A</v>
      </c>
      <c r="D329" s="148" t="e">
        <f aca="false">B329/M329</f>
        <v>#N/A</v>
      </c>
      <c r="E329" s="148" t="e">
        <f aca="false">B329/M329</f>
        <v>#N/A</v>
      </c>
      <c r="F329" s="64" t="e">
        <f aca="false">VLOOKUP($A:$A,'[1]Summary Other sales'!A$1:B$1048576,2,0)</f>
        <v>#N/A</v>
      </c>
      <c r="G329" s="65" t="e">
        <f aca="false">VLOOKUP($A:$A,'[1]Summary Other sales'!A$1:C$1048576,3,0)</f>
        <v>#N/A</v>
      </c>
      <c r="H329" s="149" t="n">
        <f aca="false">20/26*(26-AE329)</f>
        <v>20</v>
      </c>
      <c r="I329" s="64" t="e">
        <f aca="false">VLOOKUP($A:$A,'[1]Summary Contract Line Comm'!A$1:B$1048576,2,0)</f>
        <v>#N/A</v>
      </c>
      <c r="J329" s="65" t="e">
        <f aca="false">VLOOKUP($A:$A,'[1]Summary Contract Line Comm'!A$1:C$1048576,3,0)</f>
        <v>#N/A</v>
      </c>
      <c r="K329" s="64" t="n">
        <v>0</v>
      </c>
      <c r="L329" s="65" t="n">
        <v>0</v>
      </c>
      <c r="M329" s="150" t="e">
        <f aca="false">+K329+I329</f>
        <v>#N/A</v>
      </c>
      <c r="N329" s="151" t="e">
        <f aca="false">+L329+J329</f>
        <v>#N/A</v>
      </c>
      <c r="O329" s="64" t="e">
        <f aca="false">VLOOKUP($A:$A,[4]Summary!A$1:B$1048576,2,0)</f>
        <v>#N/A</v>
      </c>
      <c r="P329" s="66" t="e">
        <f aca="false">O329*17.5</f>
        <v>#N/A</v>
      </c>
      <c r="Q329" s="152" t="e">
        <f aca="false">O329/M329</f>
        <v>#N/A</v>
      </c>
      <c r="R329" s="64" t="e">
        <f aca="false">VLOOKUP($A:$A,'[3]Summary Migrations February'!A$1:B$1048576,2,0)</f>
        <v>#N/A</v>
      </c>
      <c r="S329" s="65" t="e">
        <f aca="false">VLOOKUP($A:$A,'[3]Summary Migrations February'!A$1:C$1048576,3,0)</f>
        <v>#N/A</v>
      </c>
      <c r="T329" s="65" t="e">
        <f aca="false">S329*0.2</f>
        <v>#N/A</v>
      </c>
      <c r="U329" s="64"/>
      <c r="V329" s="65" t="e">
        <f aca="false">VLOOKUP($A:$A,[5]Summary!D$1:J$1048576,7,0)</f>
        <v>#N/A</v>
      </c>
      <c r="W329" s="65" t="e">
        <f aca="false">+C329+G329+N329+P329+T329+V329</f>
        <v>#N/A</v>
      </c>
      <c r="X329" s="151"/>
      <c r="Y329" s="65" t="e">
        <f aca="false">+X329+W329</f>
        <v>#N/A</v>
      </c>
      <c r="Z329" s="151"/>
      <c r="AA329" s="151" t="e">
        <f aca="false">+Z329+Y329</f>
        <v>#N/A</v>
      </c>
      <c r="AB329" s="153" t="e">
        <f aca="false">+M329</f>
        <v>#N/A</v>
      </c>
      <c r="AC329" s="65" t="n">
        <v>400</v>
      </c>
      <c r="AD329" s="65"/>
      <c r="AE329" s="154" t="n">
        <v>0</v>
      </c>
      <c r="AF329" s="155" t="s">
        <v>251</v>
      </c>
      <c r="AG329" s="155"/>
      <c r="AH329" s="37"/>
      <c r="AI329" s="37"/>
    </row>
    <row r="330" customFormat="false" ht="13.8" hidden="false" customHeight="false" outlineLevel="0" collapsed="false">
      <c r="A330" s="24" t="s">
        <v>35</v>
      </c>
      <c r="B330" s="64" t="e">
        <f aca="false">VLOOKUP($A:$A,'[1]Summary Accessory Sales'!$A$1:$B$1048576,2,0)</f>
        <v>#N/A</v>
      </c>
      <c r="C330" s="65" t="e">
        <f aca="false">VLOOKUP($A:$A,'[1]Summary Accessory Sales'!A$1:C$1048576,3,0)</f>
        <v>#N/A</v>
      </c>
      <c r="D330" s="148" t="e">
        <f aca="false">B330/M330</f>
        <v>#N/A</v>
      </c>
      <c r="E330" s="148" t="e">
        <f aca="false">B330/M330</f>
        <v>#N/A</v>
      </c>
      <c r="F330" s="64" t="e">
        <f aca="false">VLOOKUP($A:$A,'[1]Summary Other sales'!A$1:B$1048576,2,0)</f>
        <v>#N/A</v>
      </c>
      <c r="G330" s="65" t="e">
        <f aca="false">VLOOKUP($A:$A,'[1]Summary Other sales'!A$1:C$1048576,3,0)</f>
        <v>#N/A</v>
      </c>
      <c r="H330" s="149" t="n">
        <f aca="false">20/26*(26-AE330)</f>
        <v>20</v>
      </c>
      <c r="I330" s="64" t="e">
        <f aca="false">VLOOKUP($A:$A,'[1]Summary Contract Line Comm'!A$1:B$1048576,2,0)</f>
        <v>#N/A</v>
      </c>
      <c r="J330" s="65" t="e">
        <f aca="false">VLOOKUP($A:$A,'[1]Summary Contract Line Comm'!A$1:C$1048576,3,0)</f>
        <v>#N/A</v>
      </c>
      <c r="K330" s="64" t="n">
        <v>0</v>
      </c>
      <c r="L330" s="65" t="n">
        <v>0</v>
      </c>
      <c r="M330" s="150" t="e">
        <f aca="false">+K330+I330</f>
        <v>#N/A</v>
      </c>
      <c r="N330" s="151" t="e">
        <f aca="false">+L330+J330</f>
        <v>#N/A</v>
      </c>
      <c r="O330" s="64" t="e">
        <f aca="false">VLOOKUP($A:$A,[4]Summary!A$1:B$1048576,2,0)</f>
        <v>#N/A</v>
      </c>
      <c r="P330" s="66" t="e">
        <f aca="false">O330*17.5</f>
        <v>#N/A</v>
      </c>
      <c r="Q330" s="152" t="e">
        <f aca="false">O330/M330</f>
        <v>#N/A</v>
      </c>
      <c r="R330" s="64" t="e">
        <f aca="false">VLOOKUP($A:$A,'[3]Summary Migrations February'!A$1:B$1048576,2,0)</f>
        <v>#N/A</v>
      </c>
      <c r="S330" s="65" t="e">
        <f aca="false">VLOOKUP($A:$A,'[3]Summary Migrations February'!A$1:C$1048576,3,0)</f>
        <v>#N/A</v>
      </c>
      <c r="T330" s="65" t="e">
        <f aca="false">S330*0.2</f>
        <v>#N/A</v>
      </c>
      <c r="U330" s="64"/>
      <c r="V330" s="65" t="e">
        <f aca="false">VLOOKUP($A:$A,[5]Summary!D$1:J$1048576,7,0)</f>
        <v>#N/A</v>
      </c>
      <c r="W330" s="65" t="e">
        <f aca="false">+C330+G330+N330+P330+T330+V330</f>
        <v>#N/A</v>
      </c>
      <c r="X330" s="151"/>
      <c r="Y330" s="65" t="e">
        <f aca="false">+X330+W330</f>
        <v>#N/A</v>
      </c>
      <c r="Z330" s="151" t="e">
        <f aca="false">Y330*-0.125</f>
        <v>#N/A</v>
      </c>
      <c r="AA330" s="151" t="e">
        <f aca="false">+Z330+Y330</f>
        <v>#N/A</v>
      </c>
      <c r="AB330" s="153" t="e">
        <f aca="false">+M330</f>
        <v>#N/A</v>
      </c>
      <c r="AC330" s="65" t="n">
        <v>400</v>
      </c>
      <c r="AD330" s="65"/>
      <c r="AE330" s="154" t="n">
        <v>0</v>
      </c>
      <c r="AF330" s="156" t="s">
        <v>252</v>
      </c>
      <c r="AG330" s="156"/>
      <c r="AH330" s="37"/>
      <c r="AI330" s="37"/>
    </row>
    <row r="331" customFormat="false" ht="13.8" hidden="false" customHeight="false" outlineLevel="0" collapsed="false">
      <c r="A331" s="24" t="s">
        <v>35</v>
      </c>
      <c r="B331" s="64" t="e">
        <f aca="false">VLOOKUP($A:$A,'[1]Summary Accessory Sales'!$A$1:$B$1048576,2,0)</f>
        <v>#N/A</v>
      </c>
      <c r="C331" s="65" t="e">
        <f aca="false">VLOOKUP($A:$A,'[1]Summary Accessory Sales'!A$1:C$1048576,3,0)</f>
        <v>#N/A</v>
      </c>
      <c r="D331" s="148" t="e">
        <f aca="false">B331/M331</f>
        <v>#N/A</v>
      </c>
      <c r="E331" s="148" t="e">
        <f aca="false">B331/M331</f>
        <v>#N/A</v>
      </c>
      <c r="F331" s="64" t="e">
        <f aca="false">VLOOKUP($A:$A,'[1]Summary Other sales'!A$1:B$1048576,2,0)</f>
        <v>#N/A</v>
      </c>
      <c r="G331" s="65" t="e">
        <f aca="false">VLOOKUP($A:$A,'[1]Summary Other sales'!A$1:C$1048576,3,0)</f>
        <v>#N/A</v>
      </c>
      <c r="H331" s="149" t="e">
        <f aca="false">20/26*(26-AE331)</f>
        <v>#N/A</v>
      </c>
      <c r="I331" s="64" t="e">
        <f aca="false">VLOOKUP($A:$A,'[1]Summary Contract Line Comm'!A$1:B$1048576,2,0)</f>
        <v>#N/A</v>
      </c>
      <c r="J331" s="65" t="e">
        <f aca="false">VLOOKUP($A:$A,'[1]Summary Contract Line Comm'!A$1:C$1048576,3,0)</f>
        <v>#N/A</v>
      </c>
      <c r="K331" s="64" t="n">
        <v>0</v>
      </c>
      <c r="L331" s="65" t="n">
        <v>0</v>
      </c>
      <c r="M331" s="150" t="e">
        <f aca="false">+K331+I331</f>
        <v>#N/A</v>
      </c>
      <c r="N331" s="151" t="e">
        <f aca="false">+L331+J331</f>
        <v>#N/A</v>
      </c>
      <c r="O331" s="64" t="e">
        <f aca="false">VLOOKUP($A:$A,[4]Summary!A$1:B$1048576,2,0)</f>
        <v>#N/A</v>
      </c>
      <c r="P331" s="66" t="e">
        <f aca="false">O331*17.5</f>
        <v>#N/A</v>
      </c>
      <c r="Q331" s="152" t="e">
        <f aca="false">O331/M331</f>
        <v>#N/A</v>
      </c>
      <c r="R331" s="64" t="e">
        <f aca="false">VLOOKUP($A:$A,'[3]Summary Migrations February'!A$1:B$1048576,2,0)</f>
        <v>#N/A</v>
      </c>
      <c r="S331" s="65" t="e">
        <f aca="false">VLOOKUP($A:$A,'[3]Summary Migrations February'!A$1:C$1048576,3,0)</f>
        <v>#N/A</v>
      </c>
      <c r="T331" s="65" t="e">
        <f aca="false">S331*0.2</f>
        <v>#N/A</v>
      </c>
      <c r="U331" s="64" t="e">
        <f aca="false">VLOOKUP($A:$A,[5]Summary!D$1:K$1048576,8,0)</f>
        <v>#N/A</v>
      </c>
      <c r="V331" s="65" t="e">
        <f aca="false">VLOOKUP($A:$A,[5]Summary!D$1:J$1048576,7,0)</f>
        <v>#N/A</v>
      </c>
      <c r="W331" s="65" t="e">
        <f aca="false">+C331+G331+N331+P331+T331+V331</f>
        <v>#N/A</v>
      </c>
      <c r="X331" s="151"/>
      <c r="Y331" s="65" t="e">
        <f aca="false">+X331+W331</f>
        <v>#N/A</v>
      </c>
      <c r="Z331" s="151"/>
      <c r="AA331" s="151" t="e">
        <f aca="false">+Z331+Y331</f>
        <v>#N/A</v>
      </c>
      <c r="AB331" s="153" t="e">
        <f aca="false">+M331</f>
        <v>#N/A</v>
      </c>
      <c r="AC331" s="65" t="n">
        <v>400</v>
      </c>
      <c r="AD331" s="65"/>
      <c r="AE331" s="154" t="e">
        <f aca="false">VLOOKUP($A:$A,'[2]SUMMARY BCEA LEAVE FEB'!B$1:C$1048576,2,0)</f>
        <v>#N/A</v>
      </c>
      <c r="AF331" s="156" t="s">
        <v>162</v>
      </c>
      <c r="AG331" s="156"/>
      <c r="AH331" s="48"/>
      <c r="AI331" s="48"/>
    </row>
    <row r="332" customFormat="false" ht="13.8" hidden="false" customHeight="false" outlineLevel="0" collapsed="false">
      <c r="A332" s="24" t="s">
        <v>35</v>
      </c>
      <c r="B332" s="64" t="e">
        <f aca="false">VLOOKUP($A:$A,'[1]Summary Accessory Sales'!$A$1:$B$1048576,2,0)</f>
        <v>#N/A</v>
      </c>
      <c r="C332" s="65" t="e">
        <f aca="false">VLOOKUP($A:$A,'[1]Summary Accessory Sales'!A$1:C$1048576,3,0)</f>
        <v>#N/A</v>
      </c>
      <c r="D332" s="148" t="e">
        <f aca="false">B332/M332</f>
        <v>#N/A</v>
      </c>
      <c r="E332" s="148" t="e">
        <f aca="false">B332/M332</f>
        <v>#N/A</v>
      </c>
      <c r="F332" s="64" t="e">
        <f aca="false">VLOOKUP($A:$A,'[1]Summary Other sales'!A$1:B$1048576,2,0)</f>
        <v>#N/A</v>
      </c>
      <c r="G332" s="65" t="e">
        <f aca="false">VLOOKUP($A:$A,'[1]Summary Other sales'!A$1:C$1048576,3,0)</f>
        <v>#N/A</v>
      </c>
      <c r="H332" s="149" t="n">
        <f aca="false">20/26*(26-AE332)</f>
        <v>20</v>
      </c>
      <c r="I332" s="64" t="e">
        <f aca="false">VLOOKUP($A:$A,'[1]Summary Contract Line Comm'!A$1:B$1048576,2,0)</f>
        <v>#N/A</v>
      </c>
      <c r="J332" s="65" t="e">
        <f aca="false">VLOOKUP($A:$A,'[1]Summary Contract Line Comm'!A$1:C$1048576,3,0)</f>
        <v>#N/A</v>
      </c>
      <c r="K332" s="64" t="n">
        <v>0</v>
      </c>
      <c r="L332" s="65" t="n">
        <v>0</v>
      </c>
      <c r="M332" s="150" t="e">
        <f aca="false">+K332+I332</f>
        <v>#N/A</v>
      </c>
      <c r="N332" s="151" t="e">
        <f aca="false">+L332+J332</f>
        <v>#N/A</v>
      </c>
      <c r="O332" s="64" t="e">
        <f aca="false">VLOOKUP($A:$A,[4]Summary!A$1:B$1048576,2,0)</f>
        <v>#N/A</v>
      </c>
      <c r="P332" s="66" t="e">
        <f aca="false">O332*17.5</f>
        <v>#N/A</v>
      </c>
      <c r="Q332" s="152" t="e">
        <f aca="false">O332/M332</f>
        <v>#N/A</v>
      </c>
      <c r="R332" s="64" t="e">
        <f aca="false">VLOOKUP($A:$A,'[3]Summary Migrations February'!A$1:B$1048576,2,0)</f>
        <v>#N/A</v>
      </c>
      <c r="S332" s="65" t="e">
        <f aca="false">VLOOKUP($A:$A,'[3]Summary Migrations February'!A$1:C$1048576,3,0)</f>
        <v>#N/A</v>
      </c>
      <c r="T332" s="65" t="e">
        <f aca="false">S332*0.2</f>
        <v>#N/A</v>
      </c>
      <c r="U332" s="64"/>
      <c r="V332" s="65" t="e">
        <f aca="false">VLOOKUP($A:$A,[5]Summary!D$1:J$1048576,7,0)</f>
        <v>#N/A</v>
      </c>
      <c r="W332" s="65" t="e">
        <f aca="false">+C332+G332+N332+P332+T332+V332</f>
        <v>#N/A</v>
      </c>
      <c r="X332" s="151"/>
      <c r="Y332" s="65" t="e">
        <f aca="false">+X332+W332</f>
        <v>#N/A</v>
      </c>
      <c r="Z332" s="151" t="e">
        <f aca="false">Y332*-0.125</f>
        <v>#N/A</v>
      </c>
      <c r="AA332" s="151" t="e">
        <f aca="false">+Z332+Y332</f>
        <v>#N/A</v>
      </c>
      <c r="AB332" s="153" t="e">
        <f aca="false">+M332</f>
        <v>#N/A</v>
      </c>
      <c r="AC332" s="65" t="n">
        <v>400</v>
      </c>
      <c r="AD332" s="65"/>
      <c r="AE332" s="154" t="n">
        <v>0</v>
      </c>
      <c r="AF332" s="156" t="s">
        <v>56</v>
      </c>
      <c r="AG332" s="156"/>
      <c r="AH332" s="48"/>
      <c r="AI332" s="48"/>
    </row>
    <row r="333" customFormat="false" ht="13.8" hidden="false" customHeight="false" outlineLevel="0" collapsed="false">
      <c r="A333" s="24" t="s">
        <v>35</v>
      </c>
      <c r="B333" s="64" t="e">
        <f aca="false">VLOOKUP($A:$A,'[1]Summary Accessory Sales'!$A$1:$B$1048576,2,0)</f>
        <v>#N/A</v>
      </c>
      <c r="C333" s="65" t="e">
        <f aca="false">VLOOKUP($A:$A,'[1]Summary Accessory Sales'!A$1:C$1048576,3,0)</f>
        <v>#N/A</v>
      </c>
      <c r="D333" s="148" t="e">
        <f aca="false">B333/M333</f>
        <v>#N/A</v>
      </c>
      <c r="E333" s="148" t="e">
        <f aca="false">B333/M333</f>
        <v>#N/A</v>
      </c>
      <c r="F333" s="64" t="e">
        <f aca="false">VLOOKUP($A:$A,'[1]Summary Other sales'!A$1:B$1048576,2,0)</f>
        <v>#N/A</v>
      </c>
      <c r="G333" s="65" t="e">
        <f aca="false">VLOOKUP($A:$A,'[1]Summary Other sales'!A$1:C$1048576,3,0)</f>
        <v>#N/A</v>
      </c>
      <c r="H333" s="149" t="e">
        <f aca="false">20/26*(26-AE333)</f>
        <v>#N/A</v>
      </c>
      <c r="I333" s="64" t="e">
        <f aca="false">VLOOKUP($A:$A,'[1]Summary Contract Line Comm'!A$1:B$1048576,2,0)</f>
        <v>#N/A</v>
      </c>
      <c r="J333" s="65" t="e">
        <f aca="false">VLOOKUP($A:$A,'[1]Summary Contract Line Comm'!A$1:C$1048576,3,0)</f>
        <v>#N/A</v>
      </c>
      <c r="K333" s="64" t="n">
        <v>0</v>
      </c>
      <c r="L333" s="65" t="n">
        <v>0</v>
      </c>
      <c r="M333" s="150" t="e">
        <f aca="false">+K333+I333</f>
        <v>#N/A</v>
      </c>
      <c r="N333" s="151" t="e">
        <f aca="false">+L333+J333</f>
        <v>#N/A</v>
      </c>
      <c r="O333" s="64" t="e">
        <f aca="false">VLOOKUP($A:$A,[4]Summary!A$1:B$1048576,2,0)</f>
        <v>#N/A</v>
      </c>
      <c r="P333" s="66" t="e">
        <f aca="false">O333*17.5</f>
        <v>#N/A</v>
      </c>
      <c r="Q333" s="152" t="e">
        <f aca="false">O333/M333</f>
        <v>#N/A</v>
      </c>
      <c r="R333" s="64" t="e">
        <f aca="false">VLOOKUP($A:$A,'[3]Summary Migrations February'!A$1:B$1048576,2,0)</f>
        <v>#N/A</v>
      </c>
      <c r="S333" s="65" t="e">
        <f aca="false">VLOOKUP($A:$A,'[3]Summary Migrations February'!A$1:C$1048576,3,0)</f>
        <v>#N/A</v>
      </c>
      <c r="T333" s="65" t="e">
        <f aca="false">S333*0.2</f>
        <v>#N/A</v>
      </c>
      <c r="U333" s="64"/>
      <c r="V333" s="65" t="e">
        <f aca="false">VLOOKUP($A:$A,[5]Summary!D$1:J$1048576,7,0)</f>
        <v>#N/A</v>
      </c>
      <c r="W333" s="65" t="e">
        <f aca="false">+C333+G333+N333+P333+T333+V333</f>
        <v>#N/A</v>
      </c>
      <c r="X333" s="151"/>
      <c r="Y333" s="65" t="e">
        <f aca="false">+X333+W333</f>
        <v>#N/A</v>
      </c>
      <c r="Z333" s="151" t="e">
        <f aca="false">-Y333*0.125</f>
        <v>#N/A</v>
      </c>
      <c r="AA333" s="151" t="e">
        <f aca="false">+Z333+Y333</f>
        <v>#N/A</v>
      </c>
      <c r="AB333" s="153" t="e">
        <f aca="false">+M333</f>
        <v>#N/A</v>
      </c>
      <c r="AC333" s="65" t="n">
        <v>660</v>
      </c>
      <c r="AD333" s="65"/>
      <c r="AE333" s="154" t="e">
        <f aca="false">VLOOKUP($A:$A,'[2]SUMMARY BCEA LEAVE FEB'!B$1:C$1048576,2,0)</f>
        <v>#N/A</v>
      </c>
      <c r="AF333" s="156" t="s">
        <v>113</v>
      </c>
      <c r="AG333" s="155"/>
      <c r="AH333" s="48"/>
      <c r="AI333" s="48"/>
    </row>
    <row r="334" customFormat="false" ht="13.8" hidden="false" customHeight="false" outlineLevel="0" collapsed="false">
      <c r="A334" s="24" t="s">
        <v>35</v>
      </c>
      <c r="B334" s="64" t="e">
        <f aca="false">VLOOKUP($A:$A,'[1]Summary Accessory Sales'!$A$1:$B$1048576,2,0)</f>
        <v>#N/A</v>
      </c>
      <c r="C334" s="65" t="e">
        <f aca="false">VLOOKUP($A:$A,'[1]Summary Accessory Sales'!A$1:C$1048576,3,0)</f>
        <v>#N/A</v>
      </c>
      <c r="D334" s="148" t="e">
        <f aca="false">B334/M334</f>
        <v>#N/A</v>
      </c>
      <c r="E334" s="148" t="e">
        <f aca="false">B334/M334</f>
        <v>#N/A</v>
      </c>
      <c r="F334" s="64" t="e">
        <f aca="false">VLOOKUP($A:$A,'[1]Summary Other sales'!A$1:B$1048576,2,0)</f>
        <v>#N/A</v>
      </c>
      <c r="G334" s="65" t="e">
        <f aca="false">VLOOKUP($A:$A,'[1]Summary Other sales'!A$1:C$1048576,3,0)</f>
        <v>#N/A</v>
      </c>
      <c r="H334" s="149" t="n">
        <f aca="false">20/26*(26-AE334)</f>
        <v>20</v>
      </c>
      <c r="I334" s="64" t="e">
        <f aca="false">VLOOKUP($A:$A,'[1]Summary Contract Line Comm'!A$1:B$1048576,2,0)</f>
        <v>#N/A</v>
      </c>
      <c r="J334" s="65" t="e">
        <f aca="false">VLOOKUP($A:$A,'[1]Summary Contract Line Comm'!A$1:C$1048576,3,0)</f>
        <v>#N/A</v>
      </c>
      <c r="K334" s="64" t="n">
        <v>0</v>
      </c>
      <c r="L334" s="65" t="n">
        <v>0</v>
      </c>
      <c r="M334" s="150" t="e">
        <f aca="false">+K334+I334</f>
        <v>#N/A</v>
      </c>
      <c r="N334" s="151" t="e">
        <f aca="false">+L334+J334</f>
        <v>#N/A</v>
      </c>
      <c r="O334" s="64" t="e">
        <f aca="false">VLOOKUP($A:$A,[4]Summary!A$1:B$1048576,2,0)</f>
        <v>#N/A</v>
      </c>
      <c r="P334" s="66" t="e">
        <f aca="false">O334*17.5</f>
        <v>#N/A</v>
      </c>
      <c r="Q334" s="152" t="e">
        <f aca="false">O334/M334</f>
        <v>#N/A</v>
      </c>
      <c r="R334" s="64" t="e">
        <f aca="false">VLOOKUP($A:$A,'[3]Summary Migrations February'!A$1:B$1048576,2,0)</f>
        <v>#N/A</v>
      </c>
      <c r="S334" s="65" t="e">
        <f aca="false">VLOOKUP($A:$A,'[3]Summary Migrations February'!A$1:C$1048576,3,0)</f>
        <v>#N/A</v>
      </c>
      <c r="T334" s="65" t="e">
        <f aca="false">S334*0.2</f>
        <v>#N/A</v>
      </c>
      <c r="U334" s="64"/>
      <c r="V334" s="65" t="n">
        <v>0</v>
      </c>
      <c r="W334" s="65" t="e">
        <f aca="false">+C334+G334+N334+P334+T334+V334</f>
        <v>#N/A</v>
      </c>
      <c r="X334" s="186"/>
      <c r="Y334" s="187" t="e">
        <f aca="false">+X334+W334</f>
        <v>#N/A</v>
      </c>
      <c r="Z334" s="151" t="e">
        <f aca="false">Y334*-0.125</f>
        <v>#N/A</v>
      </c>
      <c r="AA334" s="151" t="e">
        <f aca="false">+Z334+Y334</f>
        <v>#N/A</v>
      </c>
      <c r="AB334" s="153" t="e">
        <f aca="false">+M334</f>
        <v>#N/A</v>
      </c>
      <c r="AC334" s="65" t="n">
        <v>1320</v>
      </c>
      <c r="AD334" s="65"/>
      <c r="AE334" s="154" t="n">
        <v>0</v>
      </c>
      <c r="AF334" s="155" t="s">
        <v>54</v>
      </c>
      <c r="AG334" s="156"/>
    </row>
    <row r="335" customFormat="false" ht="13.8" hidden="false" customHeight="false" outlineLevel="0" collapsed="false">
      <c r="A335" s="24" t="s">
        <v>35</v>
      </c>
      <c r="B335" s="64" t="e">
        <f aca="false">VLOOKUP($A:$A,'[1]Summary Accessory Sales'!$A$1:$B$1048576,2,0)</f>
        <v>#N/A</v>
      </c>
      <c r="C335" s="65" t="e">
        <f aca="false">VLOOKUP($A:$A,'[1]Summary Accessory Sales'!A$1:C$1048576,3,0)</f>
        <v>#N/A</v>
      </c>
      <c r="D335" s="148" t="e">
        <f aca="false">B335/M335</f>
        <v>#N/A</v>
      </c>
      <c r="E335" s="148" t="e">
        <f aca="false">B335/M335</f>
        <v>#N/A</v>
      </c>
      <c r="F335" s="64" t="e">
        <f aca="false">VLOOKUP($A:$A,'[1]Summary Other sales'!A$1:B$1048576,2,0)</f>
        <v>#N/A</v>
      </c>
      <c r="G335" s="65" t="e">
        <f aca="false">VLOOKUP($A:$A,'[1]Summary Other sales'!A$1:C$1048576,3,0)</f>
        <v>#N/A</v>
      </c>
      <c r="H335" s="149" t="n">
        <f aca="false">20/26*(26-AE335)</f>
        <v>20</v>
      </c>
      <c r="I335" s="64" t="e">
        <f aca="false">VLOOKUP($A:$A,'[1]Summary Contract Line Comm'!A$1:B$1048576,2,0)</f>
        <v>#N/A</v>
      </c>
      <c r="J335" s="65" t="e">
        <f aca="false">VLOOKUP($A:$A,'[1]Summary Contract Line Comm'!A$1:C$1048576,3,0)</f>
        <v>#N/A</v>
      </c>
      <c r="K335" s="64" t="n">
        <v>0</v>
      </c>
      <c r="L335" s="65" t="n">
        <v>0</v>
      </c>
      <c r="M335" s="150" t="e">
        <f aca="false">+K335+I335</f>
        <v>#N/A</v>
      </c>
      <c r="N335" s="151" t="e">
        <f aca="false">+L335+J335</f>
        <v>#N/A</v>
      </c>
      <c r="O335" s="64" t="e">
        <f aca="false">VLOOKUP($A:$A,[4]Summary!A$1:B$1048576,2,0)</f>
        <v>#N/A</v>
      </c>
      <c r="P335" s="66" t="e">
        <f aca="false">O335*17.5</f>
        <v>#N/A</v>
      </c>
      <c r="Q335" s="152" t="e">
        <f aca="false">O335/M335</f>
        <v>#N/A</v>
      </c>
      <c r="R335" s="64" t="e">
        <f aca="false">VLOOKUP($A:$A,'[3]Summary Migrations February'!A$1:B$1048576,2,0)</f>
        <v>#N/A</v>
      </c>
      <c r="S335" s="65" t="e">
        <f aca="false">VLOOKUP($A:$A,'[3]Summary Migrations February'!A$1:C$1048576,3,0)</f>
        <v>#N/A</v>
      </c>
      <c r="T335" s="65" t="e">
        <f aca="false">S335*0.2</f>
        <v>#N/A</v>
      </c>
      <c r="U335" s="64"/>
      <c r="V335" s="65" t="e">
        <f aca="false">VLOOKUP($A:$A,[5]Summary!D$1:J$1048576,7,0)</f>
        <v>#N/A</v>
      </c>
      <c r="W335" s="65" t="e">
        <f aca="false">+C335+G335+N335+P335+T335+V335</f>
        <v>#N/A</v>
      </c>
      <c r="X335" s="186"/>
      <c r="Y335" s="187" t="e">
        <f aca="false">+X335+W335</f>
        <v>#N/A</v>
      </c>
      <c r="Z335" s="151"/>
      <c r="AA335" s="151" t="e">
        <f aca="false">+Z335+Y335</f>
        <v>#N/A</v>
      </c>
      <c r="AB335" s="153" t="e">
        <f aca="false">+M335</f>
        <v>#N/A</v>
      </c>
      <c r="AC335" s="65" t="n">
        <f aca="false">1980*2</f>
        <v>3960</v>
      </c>
      <c r="AD335" s="65"/>
      <c r="AE335" s="154" t="n">
        <v>0</v>
      </c>
      <c r="AF335" s="156" t="s">
        <v>253</v>
      </c>
      <c r="AG335" s="156"/>
    </row>
    <row r="336" customFormat="false" ht="13.8" hidden="false" customHeight="false" outlineLevel="0" collapsed="false">
      <c r="A336" s="24" t="s">
        <v>35</v>
      </c>
      <c r="B336" s="64" t="e">
        <f aca="false">VLOOKUP($A:$A,'[1]Summary Accessory Sales'!$A$1:$B$1048576,2,0)</f>
        <v>#N/A</v>
      </c>
      <c r="C336" s="65" t="e">
        <f aca="false">VLOOKUP($A:$A,'[1]Summary Accessory Sales'!A$1:C$1048576,3,0)</f>
        <v>#N/A</v>
      </c>
      <c r="D336" s="148" t="e">
        <f aca="false">B336/M336</f>
        <v>#N/A</v>
      </c>
      <c r="E336" s="148" t="e">
        <f aca="false">B336/M336</f>
        <v>#N/A</v>
      </c>
      <c r="F336" s="64" t="e">
        <f aca="false">VLOOKUP($A:$A,'[1]Summary Other sales'!A$1:B$1048576,2,0)</f>
        <v>#N/A</v>
      </c>
      <c r="G336" s="65" t="e">
        <f aca="false">VLOOKUP($A:$A,'[1]Summary Other sales'!A$1:C$1048576,3,0)</f>
        <v>#N/A</v>
      </c>
      <c r="H336" s="149" t="n">
        <f aca="false">20/26*(26-AE336)</f>
        <v>20</v>
      </c>
      <c r="I336" s="64" t="e">
        <f aca="false">VLOOKUP($A:$A,'[1]Summary Contract Line Comm'!A$1:B$1048576,2,0)</f>
        <v>#N/A</v>
      </c>
      <c r="J336" s="65" t="e">
        <f aca="false">VLOOKUP($A:$A,'[1]Summary Contract Line Comm'!A$1:C$1048576,3,0)</f>
        <v>#N/A</v>
      </c>
      <c r="K336" s="64" t="n">
        <v>0</v>
      </c>
      <c r="L336" s="65" t="n">
        <v>0</v>
      </c>
      <c r="M336" s="150" t="e">
        <f aca="false">+K336+I336</f>
        <v>#N/A</v>
      </c>
      <c r="N336" s="151" t="e">
        <f aca="false">+L336+J336</f>
        <v>#N/A</v>
      </c>
      <c r="O336" s="64" t="e">
        <f aca="false">VLOOKUP($A:$A,[4]Summary!A$1:B$1048576,2,0)</f>
        <v>#N/A</v>
      </c>
      <c r="P336" s="66" t="e">
        <f aca="false">O336*17.5</f>
        <v>#N/A</v>
      </c>
      <c r="Q336" s="152" t="e">
        <f aca="false">O336/M336</f>
        <v>#N/A</v>
      </c>
      <c r="R336" s="64" t="e">
        <f aca="false">VLOOKUP($A:$A,'[3]Summary Migrations February'!A$1:B$1048576,2,0)</f>
        <v>#N/A</v>
      </c>
      <c r="S336" s="65" t="e">
        <f aca="false">VLOOKUP($A:$A,'[3]Summary Migrations February'!A$1:C$1048576,3,0)</f>
        <v>#N/A</v>
      </c>
      <c r="T336" s="65" t="e">
        <f aca="false">S336*0.2</f>
        <v>#N/A</v>
      </c>
      <c r="U336" s="64"/>
      <c r="V336" s="65" t="e">
        <f aca="false">VLOOKUP($A:$A,[5]Summary!D$1:J$1048576,7,0)</f>
        <v>#N/A</v>
      </c>
      <c r="W336" s="65" t="e">
        <f aca="false">+C336+G336+N336+P336+T336+V336</f>
        <v>#N/A</v>
      </c>
      <c r="X336" s="151"/>
      <c r="Y336" s="65" t="e">
        <f aca="false">+X336+W336</f>
        <v>#N/A</v>
      </c>
      <c r="Z336" s="151"/>
      <c r="AA336" s="151" t="e">
        <f aca="false">+Z336+Y336</f>
        <v>#N/A</v>
      </c>
      <c r="AB336" s="153" t="e">
        <f aca="false">+M336</f>
        <v>#N/A</v>
      </c>
      <c r="AC336" s="65" t="n">
        <v>2900</v>
      </c>
      <c r="AD336" s="65"/>
      <c r="AE336" s="154" t="n">
        <v>0</v>
      </c>
      <c r="AF336" s="156" t="s">
        <v>77</v>
      </c>
      <c r="AG336" s="156"/>
    </row>
    <row r="337" customFormat="false" ht="13.8" hidden="false" customHeight="false" outlineLevel="0" collapsed="false">
      <c r="A337" s="188"/>
      <c r="B337" s="189" t="e">
        <f aca="false">SUM(B1:B336)</f>
        <v>#N/A</v>
      </c>
      <c r="C337" s="190" t="e">
        <f aca="false">SUM(C1:C336)</f>
        <v>#N/A</v>
      </c>
      <c r="D337" s="191"/>
      <c r="E337" s="159"/>
      <c r="F337" s="189" t="e">
        <f aca="false">SUM(F1:F336)</f>
        <v>#N/A</v>
      </c>
      <c r="G337" s="190" t="e">
        <f aca="false">SUM(G1:G336)</f>
        <v>#N/A</v>
      </c>
      <c r="H337" s="192"/>
      <c r="I337" s="189" t="e">
        <f aca="false">SUM(I1:I336)</f>
        <v>#N/A</v>
      </c>
      <c r="J337" s="190" t="e">
        <f aca="false">SUM(J1:J336)</f>
        <v>#N/A</v>
      </c>
      <c r="K337" s="189" t="e">
        <f aca="false">SUM(K1:K336)</f>
        <v>#N/A</v>
      </c>
      <c r="L337" s="190" t="e">
        <f aca="false">SUM(L1:L336)</f>
        <v>#N/A</v>
      </c>
      <c r="M337" s="189" t="e">
        <f aca="false">SUM(M2:M336)</f>
        <v>#N/A</v>
      </c>
      <c r="N337" s="190" t="e">
        <f aca="false">SUM(N1:N336)</f>
        <v>#N/A</v>
      </c>
      <c r="O337" s="189" t="e">
        <f aca="false">SUM(O1:O336)</f>
        <v>#N/A</v>
      </c>
      <c r="P337" s="190" t="e">
        <f aca="false">SUM(P2:P336)</f>
        <v>#N/A</v>
      </c>
      <c r="Q337" s="193" t="e">
        <f aca="false">O337/I337</f>
        <v>#N/A</v>
      </c>
      <c r="R337" s="189" t="e">
        <f aca="false">SUM(R2:R336)</f>
        <v>#N/A</v>
      </c>
      <c r="S337" s="190" t="e">
        <f aca="false">SUM(S1:S336)</f>
        <v>#N/A</v>
      </c>
      <c r="T337" s="190" t="e">
        <f aca="false">SUM(T1:T336)</f>
        <v>#N/A</v>
      </c>
      <c r="U337" s="25"/>
      <c r="V337" s="190" t="e">
        <f aca="false">SUM(V1:V336)</f>
        <v>#N/A</v>
      </c>
      <c r="W337" s="190" t="e">
        <f aca="false">SUM(W1:W336)</f>
        <v>#N/A</v>
      </c>
      <c r="X337" s="190" t="e">
        <f aca="false">SUM(X1:X336)</f>
        <v>#N/A</v>
      </c>
      <c r="Y337" s="190" t="e">
        <f aca="false">SUM(Y1:Y336)</f>
        <v>#N/A</v>
      </c>
      <c r="Z337" s="190" t="e">
        <f aca="false">SUM(Z1:Z336)</f>
        <v>#N/A</v>
      </c>
      <c r="AA337" s="194" t="e">
        <f aca="false">SUM(AA1:AA336)</f>
        <v>#N/A</v>
      </c>
      <c r="AB337" s="195"/>
      <c r="AC337" s="190" t="n">
        <f aca="false">SUM(AC1:AC336)</f>
        <v>21800</v>
      </c>
      <c r="AD337" s="190" t="n">
        <f aca="false">SUM(AD1:AD336)</f>
        <v>8500</v>
      </c>
      <c r="AE337" s="196" t="e">
        <f aca="false">SUM(AE1:AE336)</f>
        <v>#N/A</v>
      </c>
      <c r="AF337" s="197"/>
      <c r="AG337" s="197"/>
      <c r="AH337" s="156"/>
      <c r="AI337" s="156"/>
      <c r="AK337" s="198"/>
      <c r="AL337" s="198"/>
    </row>
    <row r="338" customFormat="false" ht="13.8" hidden="false" customHeight="false" outlineLevel="0" collapsed="false">
      <c r="A338" s="188"/>
      <c r="B338" s="64" t="n">
        <v>95</v>
      </c>
      <c r="C338" s="65" t="n">
        <v>1806.513</v>
      </c>
      <c r="D338" s="191"/>
      <c r="E338" s="159"/>
      <c r="F338" s="64" t="n">
        <v>436</v>
      </c>
      <c r="G338" s="65" t="n">
        <v>1810.97</v>
      </c>
      <c r="H338" s="158"/>
      <c r="I338" s="64" t="n">
        <v>248</v>
      </c>
      <c r="J338" s="65" t="n">
        <v>5834</v>
      </c>
      <c r="K338" s="64" t="n">
        <v>0</v>
      </c>
      <c r="L338" s="65" t="n">
        <v>0</v>
      </c>
      <c r="M338" s="150" t="n">
        <f aca="false">+K338+I338</f>
        <v>248</v>
      </c>
      <c r="N338" s="151" t="n">
        <f aca="false">+L338+J338</f>
        <v>5834</v>
      </c>
      <c r="O338" s="159" t="n">
        <v>58</v>
      </c>
      <c r="P338" s="199" t="n">
        <v>1015</v>
      </c>
      <c r="Q338" s="200"/>
      <c r="R338" s="64" t="n">
        <v>31</v>
      </c>
      <c r="S338" s="65" t="n">
        <v>735</v>
      </c>
      <c r="T338" s="65" t="n">
        <v>147</v>
      </c>
      <c r="U338" s="25"/>
      <c r="V338" s="26" t="n">
        <v>0</v>
      </c>
      <c r="W338" s="65" t="n">
        <f aca="false">+C338+G338+N338+P338+T338+V338</f>
        <v>10613.483</v>
      </c>
      <c r="X338" s="161"/>
      <c r="Y338" s="65" t="n">
        <f aca="false">+W338</f>
        <v>10613.483</v>
      </c>
      <c r="Z338" s="161"/>
      <c r="AA338" s="65" t="n">
        <f aca="false">+Y338</f>
        <v>10613.483</v>
      </c>
      <c r="AB338" s="201"/>
      <c r="AC338" s="161"/>
      <c r="AD338" s="161"/>
      <c r="AE338" s="202"/>
      <c r="AF338" s="197"/>
      <c r="AG338" s="197"/>
      <c r="AH338" s="156"/>
      <c r="AI338" s="156"/>
    </row>
    <row r="339" customFormat="false" ht="13.8" hidden="false" customHeight="false" outlineLevel="0" collapsed="false">
      <c r="A339" s="188"/>
      <c r="B339" s="203" t="e">
        <f aca="false">SUM(B337:B338)</f>
        <v>#N/A</v>
      </c>
      <c r="C339" s="204" t="e">
        <f aca="false">SUM(C337:C338)</f>
        <v>#N/A</v>
      </c>
      <c r="D339" s="191"/>
      <c r="E339" s="159"/>
      <c r="F339" s="203" t="e">
        <f aca="false">SUM(F337:F338)</f>
        <v>#N/A</v>
      </c>
      <c r="G339" s="204" t="e">
        <f aca="false">SUM(G337:G338)</f>
        <v>#N/A</v>
      </c>
      <c r="H339" s="203"/>
      <c r="I339" s="203" t="e">
        <f aca="false">SUM(I337:I338)</f>
        <v>#N/A</v>
      </c>
      <c r="J339" s="204" t="e">
        <f aca="false">SUM(J337:J338)</f>
        <v>#N/A</v>
      </c>
      <c r="K339" s="203" t="e">
        <f aca="false">SUM(K337:K338)</f>
        <v>#N/A</v>
      </c>
      <c r="L339" s="204" t="e">
        <f aca="false">SUM(L337:L338)</f>
        <v>#N/A</v>
      </c>
      <c r="M339" s="203" t="e">
        <f aca="false">+K339+I339</f>
        <v>#N/A</v>
      </c>
      <c r="N339" s="204" t="e">
        <f aca="false">+L339+J339</f>
        <v>#N/A</v>
      </c>
      <c r="O339" s="205" t="e">
        <f aca="false">+O338+O337</f>
        <v>#N/A</v>
      </c>
      <c r="P339" s="204" t="e">
        <f aca="false">+P338+P337</f>
        <v>#N/A</v>
      </c>
      <c r="Q339" s="193" t="e">
        <f aca="false">O339/I339</f>
        <v>#N/A</v>
      </c>
      <c r="R339" s="64" t="e">
        <f aca="false">+R338+R337</f>
        <v>#N/A</v>
      </c>
      <c r="S339" s="65" t="e">
        <f aca="false">+S338+S337</f>
        <v>#N/A</v>
      </c>
      <c r="T339" s="206" t="e">
        <f aca="false">SUM(T337:T338)</f>
        <v>#N/A</v>
      </c>
      <c r="U339" s="207"/>
      <c r="V339" s="206" t="e">
        <f aca="false">SUM(V337:V338)</f>
        <v>#N/A</v>
      </c>
      <c r="W339" s="208" t="e">
        <f aca="false">SUM(W337:W338)</f>
        <v>#N/A</v>
      </c>
      <c r="X339" s="209" t="e">
        <f aca="false">X337+X338</f>
        <v>#N/A</v>
      </c>
      <c r="Y339" s="210" t="e">
        <f aca="false">SUM(Y337:Y338)</f>
        <v>#N/A</v>
      </c>
      <c r="Z339" s="210" t="e">
        <f aca="false">SUM(Z337:Z338)</f>
        <v>#N/A</v>
      </c>
      <c r="AA339" s="210" t="e">
        <f aca="false">SUM(AA337:AA338)</f>
        <v>#N/A</v>
      </c>
      <c r="AB339" s="195"/>
      <c r="AC339" s="206" t="n">
        <f aca="false">SUM(AC337:AC338)</f>
        <v>21800</v>
      </c>
      <c r="AD339" s="206" t="n">
        <f aca="false">SUM(AD337:AD338)</f>
        <v>8500</v>
      </c>
      <c r="AE339" s="211"/>
      <c r="AF339" s="161"/>
      <c r="AG339" s="161"/>
      <c r="AH339" s="156"/>
      <c r="AI339" s="156"/>
    </row>
    <row r="340" customFormat="false" ht="13.8" hidden="false" customHeight="false" outlineLevel="0" collapsed="false">
      <c r="A340" s="188"/>
      <c r="B340" s="158"/>
      <c r="C340" s="212" t="s">
        <v>254</v>
      </c>
      <c r="D340" s="158"/>
      <c r="E340" s="159"/>
      <c r="F340" s="158"/>
      <c r="G340" s="212" t="s">
        <v>254</v>
      </c>
      <c r="H340" s="158"/>
      <c r="I340" s="158"/>
      <c r="J340" s="212" t="s">
        <v>254</v>
      </c>
      <c r="K340" s="158"/>
      <c r="L340" s="212" t="s">
        <v>254</v>
      </c>
      <c r="M340" s="213"/>
      <c r="N340" s="212" t="s">
        <v>254</v>
      </c>
      <c r="O340" s="213"/>
      <c r="P340" s="214" t="s">
        <v>254</v>
      </c>
      <c r="Q340" s="200"/>
      <c r="R340" s="213"/>
      <c r="S340" s="161"/>
      <c r="T340" s="215" t="s">
        <v>254</v>
      </c>
      <c r="U340" s="216"/>
      <c r="V340" s="215" t="s">
        <v>254</v>
      </c>
      <c r="W340" s="161"/>
      <c r="X340" s="161"/>
      <c r="Y340" s="161"/>
      <c r="Z340" s="161"/>
      <c r="AA340" s="161"/>
      <c r="AB340" s="201"/>
      <c r="AC340" s="212" t="s">
        <v>254</v>
      </c>
      <c r="AD340" s="212" t="s">
        <v>254</v>
      </c>
      <c r="AE340" s="211"/>
      <c r="AF340" s="161"/>
      <c r="AG340" s="161"/>
      <c r="AH340" s="156"/>
      <c r="AI340" s="156"/>
    </row>
    <row r="341" customFormat="false" ht="13.8" hidden="false" customHeight="false" outlineLevel="0" collapsed="false">
      <c r="A341" s="217"/>
      <c r="B341" s="80" t="n">
        <v>274</v>
      </c>
      <c r="C341" s="81" t="n">
        <v>2740</v>
      </c>
      <c r="D341" s="158"/>
      <c r="E341" s="159"/>
      <c r="H341" s="158"/>
      <c r="J341" s="2"/>
      <c r="L341" s="2"/>
      <c r="M341" s="213"/>
      <c r="N341" s="161"/>
      <c r="O341" s="159"/>
      <c r="P341" s="199"/>
      <c r="Q341" s="200"/>
      <c r="R341" s="213"/>
      <c r="S341" s="161"/>
      <c r="T341" s="161"/>
      <c r="U341" s="218"/>
      <c r="V341" s="161"/>
      <c r="W341" s="219" t="e">
        <f aca="false">+X339</f>
        <v>#N/A</v>
      </c>
      <c r="X341" s="161"/>
      <c r="Y341" s="220" t="e">
        <f aca="false">+W339+X339</f>
        <v>#N/A</v>
      </c>
      <c r="Z341" s="220" t="e">
        <f aca="false">+Y341+Z339</f>
        <v>#N/A</v>
      </c>
      <c r="AA341" s="220"/>
      <c r="AB341" s="201"/>
      <c r="AC341" s="161"/>
      <c r="AD341" s="161"/>
      <c r="AE341" s="221"/>
      <c r="AF341" s="163"/>
      <c r="AG341" s="163"/>
      <c r="AH341" s="156"/>
      <c r="AI341" s="156"/>
    </row>
    <row r="342" customFormat="false" ht="13.8" hidden="false" customHeight="false" outlineLevel="0" collapsed="false">
      <c r="A342" s="217"/>
      <c r="B342" s="64" t="n">
        <v>4862</v>
      </c>
      <c r="C342" s="65" t="n">
        <v>105154.315</v>
      </c>
      <c r="D342" s="158"/>
      <c r="E342" s="159"/>
      <c r="F342" s="222" t="n">
        <v>10620</v>
      </c>
      <c r="G342" s="223" t="n">
        <v>69518.79</v>
      </c>
      <c r="H342" s="158"/>
      <c r="I342" s="222" t="n">
        <v>7831</v>
      </c>
      <c r="J342" s="223" t="n">
        <v>223761</v>
      </c>
      <c r="K342" s="222" t="n">
        <v>1105</v>
      </c>
      <c r="L342" s="223" t="n">
        <v>37983.5</v>
      </c>
      <c r="M342" s="222" t="n">
        <f aca="false">+K342+I342</f>
        <v>8936</v>
      </c>
      <c r="N342" s="223" t="n">
        <f aca="false">+L342+J342</f>
        <v>261744.5</v>
      </c>
      <c r="O342" s="222" t="n">
        <v>1168</v>
      </c>
      <c r="P342" s="223" t="n">
        <f aca="false">O342*17.5</f>
        <v>20440</v>
      </c>
      <c r="Q342" s="224"/>
      <c r="R342" s="225" t="n">
        <v>1590</v>
      </c>
      <c r="S342" s="226" t="n">
        <v>36820</v>
      </c>
      <c r="T342" s="223" t="n">
        <f aca="false">S342*0.2</f>
        <v>7364</v>
      </c>
      <c r="U342" s="218"/>
      <c r="V342" s="223" t="n">
        <v>352.5</v>
      </c>
      <c r="W342" s="227" t="e">
        <f aca="false">+Z339</f>
        <v>#N/A</v>
      </c>
      <c r="X342" s="161"/>
      <c r="Y342" s="161" t="e">
        <f aca="false">+Y341-Y339</f>
        <v>#N/A</v>
      </c>
      <c r="Z342" s="161"/>
      <c r="AA342" s="228" t="e">
        <f aca="false">+Y339+Z339</f>
        <v>#N/A</v>
      </c>
      <c r="AB342" s="229"/>
      <c r="AC342" s="161"/>
      <c r="AD342" s="161"/>
      <c r="AE342" s="221" t="n">
        <v>324</v>
      </c>
      <c r="AF342" s="163"/>
      <c r="AG342" s="163"/>
      <c r="AH342" s="156"/>
      <c r="AI342" s="156"/>
    </row>
    <row r="343" customFormat="false" ht="35.2" hidden="false" customHeight="false" outlineLevel="0" collapsed="false">
      <c r="A343" s="188"/>
      <c r="B343" s="230" t="n">
        <f aca="false">SUM(B341:B342)</f>
        <v>5136</v>
      </c>
      <c r="C343" s="231" t="n">
        <f aca="false">SUM(C341:C342)</f>
        <v>107894.315</v>
      </c>
      <c r="D343" s="158"/>
      <c r="E343" s="232"/>
      <c r="F343" s="230" t="e">
        <f aca="false">+F342-F339</f>
        <v>#N/A</v>
      </c>
      <c r="G343" s="231" t="e">
        <f aca="false">+G342-G339</f>
        <v>#N/A</v>
      </c>
      <c r="H343" s="233"/>
      <c r="I343" s="230" t="e">
        <f aca="false">+I342-I339</f>
        <v>#N/A</v>
      </c>
      <c r="J343" s="231" t="e">
        <f aca="false">+J342-J339</f>
        <v>#N/A</v>
      </c>
      <c r="K343" s="230" t="e">
        <f aca="false">+K342-K339</f>
        <v>#N/A</v>
      </c>
      <c r="L343" s="231" t="e">
        <f aca="false">+L342-L339</f>
        <v>#N/A</v>
      </c>
      <c r="M343" s="230" t="e">
        <f aca="false">+M342-M339</f>
        <v>#N/A</v>
      </c>
      <c r="N343" s="234" t="e">
        <f aca="false">+N342-N339</f>
        <v>#N/A</v>
      </c>
      <c r="O343" s="230" t="e">
        <f aca="false">+O342-O339</f>
        <v>#N/A</v>
      </c>
      <c r="P343" s="234" t="e">
        <f aca="false">+P342-P339</f>
        <v>#N/A</v>
      </c>
      <c r="Q343" s="224"/>
      <c r="R343" s="230" t="e">
        <f aca="false">+R342-R339</f>
        <v>#N/A</v>
      </c>
      <c r="S343" s="234" t="e">
        <f aca="false">+S342-S339</f>
        <v>#N/A</v>
      </c>
      <c r="T343" s="234" t="e">
        <f aca="false">+T342-T339</f>
        <v>#N/A</v>
      </c>
      <c r="U343" s="235"/>
      <c r="V343" s="234" t="e">
        <f aca="false">+V342-V339</f>
        <v>#N/A</v>
      </c>
      <c r="W343" s="236" t="e">
        <f aca="false">SUM(W339:W342)</f>
        <v>#N/A</v>
      </c>
      <c r="X343" s="161"/>
      <c r="Y343" s="161"/>
      <c r="Z343" s="161"/>
      <c r="AA343" s="161" t="e">
        <f aca="false">+AA342-W343</f>
        <v>#N/A</v>
      </c>
      <c r="AB343" s="229"/>
      <c r="AC343" s="161"/>
      <c r="AD343" s="161"/>
      <c r="AE343" s="221" t="e">
        <f aca="false">+AE342-AE337</f>
        <v>#N/A</v>
      </c>
      <c r="AF343" s="163"/>
      <c r="AG343" s="163"/>
      <c r="AH343" s="156"/>
      <c r="AI343" s="156"/>
    </row>
    <row r="344" customFormat="false" ht="13.8" hidden="false" customHeight="false" outlineLevel="0" collapsed="false">
      <c r="A344" s="188"/>
      <c r="B344" s="229" t="e">
        <f aca="false">+B343-B339</f>
        <v>#N/A</v>
      </c>
      <c r="C344" s="237" t="e">
        <f aca="false">+C343-C339</f>
        <v>#N/A</v>
      </c>
      <c r="D344" s="158"/>
      <c r="E344" s="159"/>
      <c r="F344" s="230"/>
      <c r="G344" s="231"/>
      <c r="H344" s="158"/>
      <c r="I344" s="158"/>
      <c r="J344" s="160"/>
      <c r="K344" s="158"/>
      <c r="L344" s="161"/>
      <c r="M344" s="213"/>
      <c r="N344" s="161"/>
      <c r="O344" s="158"/>
      <c r="P344" s="160"/>
      <c r="Q344" s="238"/>
      <c r="R344" s="239"/>
      <c r="S344" s="151"/>
      <c r="T344" s="151"/>
      <c r="U344" s="240"/>
      <c r="V344" s="151"/>
      <c r="W344" s="241"/>
      <c r="X344" s="161"/>
      <c r="Y344" s="161"/>
      <c r="Z344" s="161"/>
      <c r="AA344" s="223"/>
      <c r="AB344" s="242"/>
      <c r="AC344" s="151"/>
      <c r="AD344" s="151"/>
      <c r="AE344" s="211"/>
      <c r="AF344" s="163"/>
      <c r="AG344" s="163"/>
      <c r="AH344" s="156"/>
      <c r="AI344" s="156"/>
    </row>
    <row r="345" customFormat="false" ht="13.8" hidden="false" customHeight="false" outlineLevel="0" collapsed="false">
      <c r="A345" s="188"/>
      <c r="B345" s="203"/>
      <c r="C345" s="226"/>
      <c r="D345" s="158"/>
      <c r="E345" s="159"/>
      <c r="F345" s="230"/>
      <c r="G345" s="231"/>
      <c r="H345" s="158"/>
      <c r="I345" s="158"/>
      <c r="J345" s="160"/>
      <c r="K345" s="158"/>
      <c r="L345" s="160"/>
      <c r="M345" s="229"/>
      <c r="N345" s="160"/>
      <c r="O345" s="229"/>
      <c r="P345" s="160"/>
      <c r="Q345" s="238"/>
      <c r="R345" s="229"/>
      <c r="S345" s="160"/>
      <c r="T345" s="151"/>
      <c r="U345" s="229"/>
      <c r="V345" s="160"/>
      <c r="W345" s="161"/>
      <c r="X345" s="161"/>
      <c r="Y345" s="161"/>
      <c r="Z345" s="161"/>
      <c r="AA345" s="223"/>
      <c r="AB345" s="162"/>
      <c r="AC345" s="151"/>
      <c r="AD345" s="151"/>
      <c r="AE345" s="211"/>
      <c r="AF345" s="163"/>
      <c r="AG345" s="163"/>
      <c r="AH345" s="156"/>
      <c r="AI345" s="156"/>
    </row>
    <row r="346" customFormat="false" ht="13.8" hidden="false" customHeight="false" outlineLevel="0" collapsed="false">
      <c r="A346" s="243"/>
      <c r="B346" s="149"/>
      <c r="C346" s="151"/>
      <c r="D346" s="159"/>
      <c r="E346" s="159"/>
      <c r="F346" s="230"/>
      <c r="G346" s="231"/>
      <c r="H346" s="159"/>
      <c r="I346" s="159"/>
      <c r="J346" s="199"/>
      <c r="K346" s="159"/>
      <c r="L346" s="151"/>
      <c r="M346" s="239"/>
      <c r="N346" s="151"/>
      <c r="O346" s="159"/>
      <c r="P346" s="199"/>
      <c r="Q346" s="244"/>
      <c r="R346" s="239"/>
      <c r="S346" s="151"/>
      <c r="T346" s="151"/>
      <c r="U346" s="240"/>
      <c r="V346" s="151"/>
      <c r="W346" s="151"/>
      <c r="X346" s="151"/>
      <c r="Y346" s="161"/>
      <c r="Z346" s="161"/>
      <c r="AA346" s="161"/>
      <c r="AB346" s="153"/>
      <c r="AC346" s="65"/>
      <c r="AD346" s="65"/>
      <c r="AE346" s="245"/>
      <c r="AF346" s="156"/>
      <c r="AG346" s="156"/>
      <c r="AH346" s="156"/>
      <c r="AI346" s="156"/>
    </row>
    <row r="347" customFormat="false" ht="13.8" hidden="false" customHeight="false" outlineLevel="0" collapsed="false">
      <c r="A347" s="246"/>
      <c r="B347" s="247"/>
      <c r="C347" s="157"/>
      <c r="D347" s="248"/>
      <c r="E347" s="248"/>
      <c r="F347" s="249"/>
      <c r="G347" s="157"/>
      <c r="H347" s="250"/>
      <c r="I347" s="249"/>
      <c r="J347" s="4"/>
      <c r="K347" s="249"/>
      <c r="L347" s="157"/>
      <c r="M347" s="251"/>
      <c r="N347" s="157"/>
      <c r="O347" s="249"/>
      <c r="Q347" s="252"/>
      <c r="R347" s="251"/>
      <c r="S347" s="253"/>
      <c r="T347" s="157"/>
      <c r="U347" s="254"/>
      <c r="V347" s="157"/>
      <c r="W347" s="157"/>
      <c r="X347" s="157"/>
      <c r="Y347" s="157"/>
      <c r="Z347" s="161"/>
      <c r="AA347" s="161"/>
      <c r="AB347" s="153"/>
      <c r="AC347" s="65"/>
      <c r="AD347" s="255"/>
      <c r="AE347" s="256"/>
      <c r="AF347" s="257"/>
      <c r="AG347" s="257"/>
    </row>
    <row r="348" customFormat="false" ht="13.8" hidden="false" customHeight="false" outlineLevel="0" collapsed="false">
      <c r="A348" s="246"/>
      <c r="B348" s="247"/>
      <c r="C348" s="157"/>
      <c r="D348" s="248"/>
      <c r="E348" s="248"/>
      <c r="F348" s="249"/>
      <c r="G348" s="157"/>
      <c r="H348" s="250"/>
      <c r="I348" s="249"/>
      <c r="J348" s="4"/>
      <c r="K348" s="249"/>
      <c r="L348" s="157"/>
      <c r="M348" s="251"/>
      <c r="N348" s="157"/>
      <c r="O348" s="249"/>
      <c r="Q348" s="252"/>
      <c r="R348" s="251"/>
      <c r="S348" s="253"/>
      <c r="T348" s="157"/>
      <c r="U348" s="254"/>
      <c r="V348" s="157"/>
      <c r="W348" s="157"/>
      <c r="X348" s="157"/>
      <c r="Y348" s="157"/>
      <c r="Z348" s="151"/>
      <c r="AA348" s="161"/>
      <c r="AB348" s="258"/>
      <c r="AC348" s="157"/>
      <c r="AD348" s="157"/>
      <c r="AE348" s="256"/>
      <c r="AF348" s="257"/>
      <c r="AG348" s="257"/>
    </row>
    <row r="349" customFormat="false" ht="13.8" hidden="false" customHeight="false" outlineLevel="0" collapsed="false">
      <c r="A349" s="246"/>
      <c r="B349" s="247"/>
      <c r="C349" s="157"/>
      <c r="D349" s="248"/>
      <c r="E349" s="248"/>
      <c r="F349" s="249"/>
      <c r="G349" s="157"/>
      <c r="H349" s="250"/>
      <c r="I349" s="249"/>
      <c r="J349" s="4"/>
      <c r="K349" s="249"/>
      <c r="L349" s="157"/>
      <c r="M349" s="251"/>
      <c r="N349" s="157"/>
      <c r="O349" s="249"/>
      <c r="Q349" s="252"/>
      <c r="R349" s="251"/>
      <c r="S349" s="253"/>
      <c r="T349" s="157"/>
      <c r="U349" s="254"/>
      <c r="V349" s="157"/>
      <c r="W349" s="157"/>
      <c r="X349" s="157"/>
      <c r="Y349" s="157"/>
      <c r="Z349" s="151"/>
      <c r="AA349" s="157"/>
      <c r="AB349" s="258"/>
      <c r="AC349" s="157"/>
      <c r="AD349" s="157"/>
      <c r="AE349" s="256"/>
      <c r="AF349" s="257"/>
      <c r="AG349" s="257"/>
    </row>
    <row r="350" customFormat="false" ht="13.8" hidden="false" customHeight="false" outlineLevel="0" collapsed="false">
      <c r="A350" s="259" t="s">
        <v>255</v>
      </c>
      <c r="B350" s="6"/>
      <c r="C350" s="3"/>
      <c r="D350" s="5"/>
      <c r="E350" s="5"/>
      <c r="G350" s="3"/>
      <c r="H350" s="5"/>
      <c r="M350" s="5"/>
      <c r="Q350" s="260"/>
      <c r="R350" s="5"/>
      <c r="S350" s="3"/>
      <c r="T350" s="3"/>
      <c r="U350" s="254"/>
      <c r="V350" s="3"/>
      <c r="W350" s="3"/>
      <c r="X350" s="3"/>
      <c r="Y350" s="3"/>
      <c r="Z350" s="151"/>
      <c r="AA350" s="3"/>
      <c r="AB350" s="250"/>
      <c r="AC350" s="3"/>
      <c r="AD350" s="3"/>
    </row>
    <row r="351" customFormat="false" ht="13.8" hidden="false" customHeight="false" outlineLevel="0" collapsed="false">
      <c r="B351" s="6"/>
      <c r="C351" s="3"/>
      <c r="D351" s="5"/>
      <c r="E351" s="5"/>
      <c r="G351" s="3"/>
      <c r="H351" s="5"/>
      <c r="M351" s="5"/>
      <c r="Q351" s="260"/>
      <c r="R351" s="5"/>
      <c r="S351" s="3"/>
      <c r="T351" s="3"/>
      <c r="U351" s="254"/>
      <c r="V351" s="3"/>
      <c r="W351" s="3"/>
      <c r="X351" s="3"/>
      <c r="Y351" s="3"/>
      <c r="Z351" s="151"/>
      <c r="AA351" s="3"/>
      <c r="AB351" s="250"/>
      <c r="AC351" s="3"/>
      <c r="AD351" s="3"/>
    </row>
    <row r="352" customFormat="false" ht="13.8" hidden="false" customHeight="false" outlineLevel="0" collapsed="false">
      <c r="A352" s="1" t="s">
        <v>256</v>
      </c>
      <c r="B352" s="6"/>
      <c r="C352" s="3"/>
      <c r="D352" s="5"/>
      <c r="E352" s="5"/>
      <c r="G352" s="3"/>
      <c r="H352" s="5"/>
      <c r="M352" s="5"/>
      <c r="Q352" s="260"/>
      <c r="R352" s="5"/>
      <c r="S352" s="3"/>
      <c r="T352" s="3"/>
      <c r="U352" s="254"/>
      <c r="V352" s="3"/>
      <c r="W352" s="3"/>
      <c r="X352" s="3"/>
      <c r="Y352" s="3"/>
      <c r="Z352" s="151"/>
      <c r="AA352" s="3"/>
      <c r="AB352" s="250"/>
      <c r="AC352" s="3"/>
      <c r="AD352" s="3"/>
    </row>
    <row r="353" customFormat="false" ht="13.8" hidden="false" customHeight="false" outlineLevel="0" collapsed="false">
      <c r="A353" s="24" t="s">
        <v>35</v>
      </c>
      <c r="B353" s="261" t="n">
        <v>0</v>
      </c>
      <c r="C353" s="262" t="n">
        <v>0</v>
      </c>
      <c r="D353" s="263" t="e">
        <f aca="false">B353/M353</f>
        <v>#DIV/0!</v>
      </c>
      <c r="E353" s="263"/>
      <c r="F353" s="264" t="n">
        <v>0</v>
      </c>
      <c r="G353" s="262" t="n">
        <v>0</v>
      </c>
      <c r="H353" s="265" t="n">
        <f aca="false">20/26*(26-AE353)</f>
        <v>20</v>
      </c>
      <c r="I353" s="264" t="n">
        <v>0</v>
      </c>
      <c r="J353" s="266"/>
      <c r="K353" s="264"/>
      <c r="L353" s="262" t="n">
        <v>0</v>
      </c>
      <c r="M353" s="267"/>
      <c r="N353" s="262"/>
      <c r="O353" s="264" t="n">
        <v>0</v>
      </c>
      <c r="P353" s="266" t="n">
        <f aca="false">O353*20</f>
        <v>0</v>
      </c>
      <c r="Q353" s="268" t="e">
        <f aca="false">O353/I353</f>
        <v>#DIV/0!</v>
      </c>
      <c r="R353" s="267" t="n">
        <v>0</v>
      </c>
      <c r="S353" s="269" t="n">
        <v>0</v>
      </c>
      <c r="T353" s="262" t="n">
        <f aca="false">S353*0.2</f>
        <v>0</v>
      </c>
      <c r="U353" s="270"/>
      <c r="V353" s="262"/>
      <c r="W353" s="262" t="n">
        <f aca="false">+P353+L353+G353+C353+AC353+T353+V353</f>
        <v>0</v>
      </c>
      <c r="X353" s="262"/>
      <c r="Y353" s="262"/>
      <c r="Z353" s="262"/>
      <c r="AA353" s="262"/>
      <c r="AB353" s="271"/>
      <c r="AC353" s="262"/>
      <c r="AD353" s="262"/>
      <c r="AE353" s="272"/>
      <c r="AF353" s="273" t="s">
        <v>257</v>
      </c>
      <c r="AG353" s="274" t="s">
        <v>37</v>
      </c>
      <c r="AH353" s="156"/>
      <c r="AI353" s="156"/>
    </row>
    <row r="354" customFormat="false" ht="13.8" hidden="false" customHeight="false" outlineLevel="0" collapsed="false">
      <c r="B354" s="6"/>
      <c r="C354" s="3"/>
      <c r="D354" s="5"/>
      <c r="E354" s="5"/>
      <c r="G354" s="3"/>
      <c r="H354" s="5"/>
      <c r="M354" s="5"/>
      <c r="Q354" s="260"/>
      <c r="R354" s="5"/>
      <c r="S354" s="3"/>
      <c r="T354" s="3"/>
      <c r="U354" s="254"/>
      <c r="V354" s="3"/>
      <c r="W354" s="3"/>
      <c r="X354" s="3"/>
      <c r="Y354" s="3"/>
      <c r="Z354" s="3"/>
      <c r="AA354" s="3"/>
      <c r="AB354" s="250"/>
      <c r="AC354" s="3"/>
      <c r="AD354" s="3"/>
    </row>
    <row r="355" customFormat="false" ht="13.8" hidden="false" customHeight="false" outlineLevel="0" collapsed="false">
      <c r="B355" s="6"/>
      <c r="C355" s="3"/>
      <c r="D355" s="5"/>
      <c r="E355" s="5"/>
      <c r="G355" s="3"/>
      <c r="H355" s="5"/>
      <c r="M355" s="5"/>
      <c r="Q355" s="260"/>
      <c r="R355" s="5"/>
      <c r="S355" s="3"/>
      <c r="T355" s="3"/>
      <c r="U355" s="254"/>
      <c r="V355" s="3"/>
      <c r="W355" s="3"/>
      <c r="X355" s="3"/>
      <c r="Y355" s="3"/>
      <c r="Z355" s="3"/>
      <c r="AA355" s="3"/>
      <c r="AB355" s="250"/>
      <c r="AC355" s="3"/>
      <c r="AD355" s="3"/>
    </row>
    <row r="356" customFormat="false" ht="13.8" hidden="false" customHeight="false" outlineLevel="0" collapsed="false">
      <c r="D356" s="5"/>
      <c r="E356" s="5"/>
      <c r="G356" s="3"/>
      <c r="M356" s="2" t="n">
        <f aca="false">98-48</f>
        <v>50</v>
      </c>
      <c r="Q356" s="5"/>
      <c r="S356" s="3"/>
      <c r="U356" s="254"/>
      <c r="AB356" s="250"/>
      <c r="AC356" s="3"/>
      <c r="AD356" s="3"/>
    </row>
    <row r="357" customFormat="false" ht="13.8" hidden="false" customHeight="false" outlineLevel="0" collapsed="false">
      <c r="A357" s="1" t="s">
        <v>258</v>
      </c>
    </row>
    <row r="358" customFormat="false" ht="13.8" hidden="false" customHeight="false" outlineLevel="0" collapsed="false">
      <c r="A358" s="24" t="s">
        <v>35</v>
      </c>
      <c r="B358" s="25" t="n">
        <v>0</v>
      </c>
      <c r="C358" s="26" t="n">
        <v>0</v>
      </c>
      <c r="D358" s="27" t="e">
        <f aca="false">B358/M358</f>
        <v>#DIV/0!</v>
      </c>
      <c r="E358" s="27" t="e">
        <f aca="false">B358/M358</f>
        <v>#DIV/0!</v>
      </c>
      <c r="F358" s="205" t="n">
        <v>0</v>
      </c>
      <c r="G358" s="26" t="n">
        <v>0</v>
      </c>
      <c r="H358" s="28" t="n">
        <f aca="false">20/26*(26-AE358)</f>
        <v>20</v>
      </c>
      <c r="I358" s="275" t="n">
        <v>0</v>
      </c>
      <c r="J358" s="26" t="n">
        <v>0</v>
      </c>
      <c r="K358" s="275" t="n">
        <v>0</v>
      </c>
      <c r="L358" s="26" t="n">
        <v>0</v>
      </c>
      <c r="M358" s="29" t="n">
        <f aca="false">+K358+I358</f>
        <v>0</v>
      </c>
      <c r="N358" s="30" t="n">
        <f aca="false">+L358+J358</f>
        <v>0</v>
      </c>
      <c r="O358" s="276" t="n">
        <v>0</v>
      </c>
      <c r="P358" s="31" t="n">
        <f aca="false">O358*20</f>
        <v>0</v>
      </c>
      <c r="Q358" s="32" t="e">
        <f aca="false">O358/M358</f>
        <v>#DIV/0!</v>
      </c>
      <c r="R358" s="25"/>
      <c r="S358" s="26"/>
      <c r="T358" s="26" t="n">
        <f aca="false">S358*0.2</f>
        <v>0</v>
      </c>
      <c r="U358" s="25"/>
      <c r="V358" s="26"/>
      <c r="W358" s="26" t="n">
        <f aca="false">+C358+G358+N358+P358+T358+V358</f>
        <v>0</v>
      </c>
      <c r="X358" s="30"/>
      <c r="Y358" s="187" t="n">
        <f aca="false">+X358+W358</f>
        <v>0</v>
      </c>
      <c r="Z358" s="30"/>
      <c r="AA358" s="30" t="n">
        <f aca="false">+Z358+Y358</f>
        <v>0</v>
      </c>
      <c r="AB358" s="33"/>
      <c r="AC358" s="26"/>
      <c r="AD358" s="26"/>
      <c r="AE358" s="34"/>
      <c r="AF358" s="35" t="s">
        <v>45</v>
      </c>
      <c r="AG358" s="36" t="s">
        <v>37</v>
      </c>
    </row>
    <row r="363" customFormat="false" ht="13.8" hidden="false" customHeight="false" outlineLevel="0" collapsed="false">
      <c r="A363" s="1" t="s">
        <v>259</v>
      </c>
    </row>
    <row r="364" customFormat="false" ht="13.8" hidden="false" customHeight="false" outlineLevel="0" collapsed="false">
      <c r="A364" s="24" t="s">
        <v>35</v>
      </c>
      <c r="B364" s="277" t="n">
        <v>0</v>
      </c>
      <c r="C364" s="278" t="n">
        <v>0</v>
      </c>
      <c r="D364" s="279" t="e">
        <f aca="false">B364/M364</f>
        <v>#DIV/0!</v>
      </c>
      <c r="E364" s="279" t="e">
        <f aca="false">B364/M364</f>
        <v>#DIV/0!</v>
      </c>
      <c r="F364" s="277" t="n">
        <v>0</v>
      </c>
      <c r="G364" s="278" t="n">
        <v>0</v>
      </c>
      <c r="H364" s="280" t="n">
        <f aca="false">20/26*(26-AE364)</f>
        <v>20</v>
      </c>
      <c r="I364" s="281" t="n">
        <v>0</v>
      </c>
      <c r="J364" s="278" t="n">
        <v>0</v>
      </c>
      <c r="K364" s="281" t="n">
        <v>0</v>
      </c>
      <c r="L364" s="278" t="n">
        <v>0</v>
      </c>
      <c r="M364" s="282" t="n">
        <f aca="false">+K364+I364</f>
        <v>0</v>
      </c>
      <c r="N364" s="283" t="n">
        <f aca="false">+L364+J364</f>
        <v>0</v>
      </c>
      <c r="O364" s="282" t="n">
        <f aca="false">+M364+K364</f>
        <v>0</v>
      </c>
      <c r="P364" s="284" t="n">
        <f aca="false">O364*20</f>
        <v>0</v>
      </c>
      <c r="Q364" s="285" t="e">
        <f aca="false">O364/M364</f>
        <v>#DIV/0!</v>
      </c>
      <c r="R364" s="277" t="n">
        <v>0</v>
      </c>
      <c r="S364" s="278" t="n">
        <v>0</v>
      </c>
      <c r="T364" s="278" t="n">
        <f aca="false">S364*0.2</f>
        <v>0</v>
      </c>
      <c r="U364" s="277"/>
      <c r="V364" s="278"/>
      <c r="W364" s="278" t="n">
        <f aca="false">+C364+G364+N364+P364+T364+V364</f>
        <v>0</v>
      </c>
      <c r="X364" s="283"/>
      <c r="Y364" s="278" t="n">
        <f aca="false">+X364+W364</f>
        <v>0</v>
      </c>
      <c r="Z364" s="283"/>
      <c r="AA364" s="283" t="n">
        <f aca="false">+Z364+Y364</f>
        <v>0</v>
      </c>
      <c r="AB364" s="286"/>
      <c r="AC364" s="278"/>
      <c r="AD364" s="278"/>
      <c r="AE364" s="287"/>
      <c r="AF364" s="288" t="s">
        <v>260</v>
      </c>
      <c r="AG364" s="288" t="s">
        <v>261</v>
      </c>
      <c r="AH364" s="48"/>
      <c r="AI364" s="40"/>
    </row>
    <row r="365" customFormat="false" ht="13.8" hidden="false" customHeight="false" outlineLevel="0" collapsed="false">
      <c r="A365" s="24" t="s">
        <v>35</v>
      </c>
      <c r="B365" s="277" t="n">
        <v>0</v>
      </c>
      <c r="C365" s="278" t="n">
        <v>0</v>
      </c>
      <c r="D365" s="279" t="e">
        <f aca="false">B365/M365</f>
        <v>#DIV/0!</v>
      </c>
      <c r="E365" s="279" t="e">
        <f aca="false">B365/M365</f>
        <v>#DIV/0!</v>
      </c>
      <c r="F365" s="277" t="n">
        <v>0</v>
      </c>
      <c r="G365" s="278" t="n">
        <v>0</v>
      </c>
      <c r="H365" s="280" t="n">
        <f aca="false">20/26*(26-AE365)</f>
        <v>20</v>
      </c>
      <c r="I365" s="281" t="n">
        <v>0</v>
      </c>
      <c r="J365" s="278" t="n">
        <v>0</v>
      </c>
      <c r="K365" s="281" t="n">
        <v>0</v>
      </c>
      <c r="L365" s="278" t="n">
        <v>0</v>
      </c>
      <c r="M365" s="282" t="n">
        <f aca="false">+K365+I365</f>
        <v>0</v>
      </c>
      <c r="N365" s="283" t="n">
        <f aca="false">+L365+J365</f>
        <v>0</v>
      </c>
      <c r="O365" s="282" t="n">
        <f aca="false">+M365+K365</f>
        <v>0</v>
      </c>
      <c r="P365" s="284" t="n">
        <f aca="false">O365*20</f>
        <v>0</v>
      </c>
      <c r="Q365" s="285" t="e">
        <f aca="false">O365/M365</f>
        <v>#DIV/0!</v>
      </c>
      <c r="R365" s="277" t="n">
        <v>0</v>
      </c>
      <c r="S365" s="278" t="n">
        <v>0</v>
      </c>
      <c r="T365" s="278" t="n">
        <f aca="false">S365*0.2</f>
        <v>0</v>
      </c>
      <c r="U365" s="277"/>
      <c r="V365" s="278"/>
      <c r="W365" s="278" t="n">
        <f aca="false">+C365+G365+N365+P365+T365+V365</f>
        <v>0</v>
      </c>
      <c r="X365" s="283"/>
      <c r="Y365" s="278" t="n">
        <f aca="false">+X365+W365</f>
        <v>0</v>
      </c>
      <c r="Z365" s="283"/>
      <c r="AA365" s="283" t="n">
        <f aca="false">+Z365+Y365</f>
        <v>0</v>
      </c>
      <c r="AB365" s="286"/>
      <c r="AC365" s="278"/>
      <c r="AD365" s="278"/>
      <c r="AE365" s="287"/>
      <c r="AF365" s="288" t="s">
        <v>168</v>
      </c>
      <c r="AG365" s="288" t="s">
        <v>261</v>
      </c>
      <c r="AH365" s="37"/>
      <c r="AI365" s="40"/>
    </row>
    <row r="366" customFormat="false" ht="13.8" hidden="false" customHeight="false" outlineLevel="0" collapsed="false">
      <c r="A366" s="24" t="s">
        <v>35</v>
      </c>
      <c r="B366" s="277" t="n">
        <v>0</v>
      </c>
      <c r="C366" s="278" t="n">
        <v>0</v>
      </c>
      <c r="D366" s="279" t="e">
        <f aca="false">B366/M366</f>
        <v>#DIV/0!</v>
      </c>
      <c r="E366" s="279" t="e">
        <f aca="false">B366/M366</f>
        <v>#DIV/0!</v>
      </c>
      <c r="F366" s="277" t="n">
        <v>0</v>
      </c>
      <c r="G366" s="278" t="n">
        <v>0</v>
      </c>
      <c r="H366" s="280" t="n">
        <f aca="false">20/26*(26-AE366)</f>
        <v>20</v>
      </c>
      <c r="I366" s="281" t="n">
        <v>0</v>
      </c>
      <c r="J366" s="278" t="n">
        <v>0</v>
      </c>
      <c r="K366" s="281" t="n">
        <v>0</v>
      </c>
      <c r="L366" s="278" t="n">
        <v>0</v>
      </c>
      <c r="M366" s="282" t="n">
        <f aca="false">+K366+I366</f>
        <v>0</v>
      </c>
      <c r="N366" s="283" t="n">
        <f aca="false">+L366+J366</f>
        <v>0</v>
      </c>
      <c r="O366" s="282" t="n">
        <f aca="false">+M366+K366</f>
        <v>0</v>
      </c>
      <c r="P366" s="284" t="n">
        <f aca="false">O366*20</f>
        <v>0</v>
      </c>
      <c r="Q366" s="285" t="e">
        <f aca="false">O366/M366</f>
        <v>#DIV/0!</v>
      </c>
      <c r="R366" s="277" t="n">
        <v>0</v>
      </c>
      <c r="S366" s="278" t="n">
        <v>0</v>
      </c>
      <c r="T366" s="278" t="n">
        <f aca="false">S366*0.2</f>
        <v>0</v>
      </c>
      <c r="U366" s="277"/>
      <c r="V366" s="278"/>
      <c r="W366" s="278" t="n">
        <f aca="false">+C366+G366+N366+P366+T366+V366</f>
        <v>0</v>
      </c>
      <c r="X366" s="283"/>
      <c r="Y366" s="278" t="n">
        <f aca="false">+X366+W366</f>
        <v>0</v>
      </c>
      <c r="Z366" s="283"/>
      <c r="AA366" s="283" t="n">
        <f aca="false">+Z366+Y366</f>
        <v>0</v>
      </c>
      <c r="AB366" s="286"/>
      <c r="AC366" s="278"/>
      <c r="AD366" s="278"/>
      <c r="AE366" s="287"/>
      <c r="AF366" s="289" t="s">
        <v>99</v>
      </c>
      <c r="AG366" s="288" t="s">
        <v>261</v>
      </c>
      <c r="AH366" s="48"/>
      <c r="AI366" s="156"/>
    </row>
    <row r="367" s="104" customFormat="true" ht="13.8" hidden="false" customHeight="false" outlineLevel="0" collapsed="false">
      <c r="A367" s="24" t="s">
        <v>35</v>
      </c>
      <c r="B367" s="277" t="n">
        <v>0</v>
      </c>
      <c r="C367" s="278" t="n">
        <v>0</v>
      </c>
      <c r="D367" s="279" t="e">
        <f aca="false">B367/M367</f>
        <v>#DIV/0!</v>
      </c>
      <c r="E367" s="279" t="e">
        <f aca="false">B367/M367</f>
        <v>#DIV/0!</v>
      </c>
      <c r="F367" s="277" t="n">
        <v>0</v>
      </c>
      <c r="G367" s="278" t="n">
        <v>0</v>
      </c>
      <c r="H367" s="280" t="n">
        <f aca="false">20/26*(26-AE367)</f>
        <v>20</v>
      </c>
      <c r="I367" s="281" t="n">
        <v>0</v>
      </c>
      <c r="J367" s="278" t="n">
        <v>0</v>
      </c>
      <c r="K367" s="281" t="n">
        <v>0</v>
      </c>
      <c r="L367" s="278" t="n">
        <v>0</v>
      </c>
      <c r="M367" s="282" t="n">
        <f aca="false">+K367+I367</f>
        <v>0</v>
      </c>
      <c r="N367" s="283" t="n">
        <f aca="false">+L367+J367</f>
        <v>0</v>
      </c>
      <c r="O367" s="282" t="n">
        <f aca="false">+M367+K367</f>
        <v>0</v>
      </c>
      <c r="P367" s="284" t="n">
        <f aca="false">O367*20</f>
        <v>0</v>
      </c>
      <c r="Q367" s="285" t="e">
        <f aca="false">O367/M367</f>
        <v>#DIV/0!</v>
      </c>
      <c r="R367" s="277" t="n">
        <v>0</v>
      </c>
      <c r="S367" s="278" t="n">
        <v>0</v>
      </c>
      <c r="T367" s="278" t="n">
        <f aca="false">S367*0.2</f>
        <v>0</v>
      </c>
      <c r="U367" s="277"/>
      <c r="V367" s="278"/>
      <c r="W367" s="278" t="n">
        <f aca="false">+C367+G367+N367+P367+T367+V367</f>
        <v>0</v>
      </c>
      <c r="X367" s="283"/>
      <c r="Y367" s="278" t="n">
        <f aca="false">+X367+W367</f>
        <v>0</v>
      </c>
      <c r="Z367" s="283"/>
      <c r="AA367" s="283" t="n">
        <f aca="false">+Z367+Y367</f>
        <v>0</v>
      </c>
      <c r="AB367" s="286"/>
      <c r="AC367" s="278"/>
      <c r="AD367" s="278"/>
      <c r="AE367" s="287"/>
      <c r="AF367" s="289" t="s">
        <v>262</v>
      </c>
      <c r="AG367" s="288" t="s">
        <v>261</v>
      </c>
      <c r="AH367" s="42"/>
      <c r="AI367" s="42"/>
      <c r="AK367" s="198"/>
      <c r="AL367" s="198"/>
      <c r="AME367" s="0"/>
      <c r="AMF367" s="0"/>
      <c r="AMG367" s="0"/>
      <c r="AMH367" s="0"/>
      <c r="AMI367" s="0"/>
      <c r="AMJ367" s="0"/>
    </row>
    <row r="368" s="104" customFormat="true" ht="13.8" hidden="false" customHeight="false" outlineLevel="0" collapsed="false">
      <c r="A368" s="24" t="s">
        <v>35</v>
      </c>
      <c r="B368" s="277" t="n">
        <v>0</v>
      </c>
      <c r="C368" s="278" t="n">
        <v>0</v>
      </c>
      <c r="D368" s="279" t="e">
        <f aca="false">B368/M368</f>
        <v>#DIV/0!</v>
      </c>
      <c r="E368" s="279" t="e">
        <f aca="false">B368/M368</f>
        <v>#DIV/0!</v>
      </c>
      <c r="F368" s="277" t="n">
        <v>0</v>
      </c>
      <c r="G368" s="278" t="n">
        <v>0</v>
      </c>
      <c r="H368" s="280" t="n">
        <f aca="false">20/26*(26-AE368)</f>
        <v>20</v>
      </c>
      <c r="I368" s="281" t="n">
        <v>0</v>
      </c>
      <c r="J368" s="278" t="n">
        <v>0</v>
      </c>
      <c r="K368" s="281" t="n">
        <v>0</v>
      </c>
      <c r="L368" s="278" t="n">
        <v>0</v>
      </c>
      <c r="M368" s="282" t="n">
        <f aca="false">+K368+I368</f>
        <v>0</v>
      </c>
      <c r="N368" s="283" t="n">
        <f aca="false">+L368+J368</f>
        <v>0</v>
      </c>
      <c r="O368" s="282" t="n">
        <f aca="false">+M368+K368</f>
        <v>0</v>
      </c>
      <c r="P368" s="284" t="n">
        <f aca="false">O368*20</f>
        <v>0</v>
      </c>
      <c r="Q368" s="285" t="e">
        <f aca="false">O368/M368</f>
        <v>#DIV/0!</v>
      </c>
      <c r="R368" s="277" t="n">
        <v>0</v>
      </c>
      <c r="S368" s="278" t="n">
        <v>0</v>
      </c>
      <c r="T368" s="278" t="n">
        <f aca="false">S368*0.2</f>
        <v>0</v>
      </c>
      <c r="U368" s="277"/>
      <c r="V368" s="278"/>
      <c r="W368" s="278" t="n">
        <f aca="false">+C368+G368+N368+P368+T368+V368</f>
        <v>0</v>
      </c>
      <c r="X368" s="283"/>
      <c r="Y368" s="278" t="n">
        <f aca="false">+X368+W368</f>
        <v>0</v>
      </c>
      <c r="Z368" s="283"/>
      <c r="AA368" s="283" t="n">
        <f aca="false">+Z368+Y368</f>
        <v>0</v>
      </c>
      <c r="AB368" s="286"/>
      <c r="AC368" s="278"/>
      <c r="AD368" s="278"/>
      <c r="AE368" s="287"/>
      <c r="AF368" s="289" t="s">
        <v>263</v>
      </c>
      <c r="AG368" s="288" t="s">
        <v>261</v>
      </c>
      <c r="AH368" s="48"/>
      <c r="AI368" s="156"/>
      <c r="AK368" s="198"/>
      <c r="AL368" s="198"/>
      <c r="AME368" s="0"/>
      <c r="AMF368" s="0"/>
      <c r="AMG368" s="0"/>
      <c r="AMH368" s="0"/>
      <c r="AMI368" s="0"/>
      <c r="AMJ368" s="0"/>
    </row>
    <row r="369" customFormat="false" ht="13.8" hidden="false" customHeight="false" outlineLevel="0" collapsed="false">
      <c r="A369" s="24" t="s">
        <v>35</v>
      </c>
      <c r="B369" s="277" t="n">
        <v>0</v>
      </c>
      <c r="C369" s="278" t="n">
        <v>0</v>
      </c>
      <c r="D369" s="279" t="e">
        <f aca="false">B369/M369</f>
        <v>#DIV/0!</v>
      </c>
      <c r="E369" s="279" t="e">
        <f aca="false">B369/M369</f>
        <v>#DIV/0!</v>
      </c>
      <c r="F369" s="277" t="n">
        <v>0</v>
      </c>
      <c r="G369" s="278" t="n">
        <v>0</v>
      </c>
      <c r="H369" s="280" t="n">
        <f aca="false">20/26*(26-AE369)</f>
        <v>20</v>
      </c>
      <c r="I369" s="281" t="n">
        <v>0</v>
      </c>
      <c r="J369" s="278" t="n">
        <v>0</v>
      </c>
      <c r="K369" s="281" t="n">
        <v>0</v>
      </c>
      <c r="L369" s="278" t="n">
        <v>0</v>
      </c>
      <c r="M369" s="282" t="n">
        <f aca="false">+K369+I369</f>
        <v>0</v>
      </c>
      <c r="N369" s="283" t="n">
        <f aca="false">+L369+J369</f>
        <v>0</v>
      </c>
      <c r="O369" s="282" t="n">
        <f aca="false">+M369+K369</f>
        <v>0</v>
      </c>
      <c r="P369" s="284" t="n">
        <f aca="false">O369*20</f>
        <v>0</v>
      </c>
      <c r="Q369" s="285" t="e">
        <f aca="false">O369/M369</f>
        <v>#DIV/0!</v>
      </c>
      <c r="R369" s="277" t="n">
        <v>0</v>
      </c>
      <c r="S369" s="278" t="n">
        <v>0</v>
      </c>
      <c r="T369" s="278" t="n">
        <f aca="false">S369*0.2</f>
        <v>0</v>
      </c>
      <c r="U369" s="277"/>
      <c r="V369" s="278"/>
      <c r="W369" s="278" t="n">
        <f aca="false">+C369+G369+N369+P369+T369+V369</f>
        <v>0</v>
      </c>
      <c r="X369" s="283"/>
      <c r="Y369" s="278" t="n">
        <f aca="false">+X369+W369</f>
        <v>0</v>
      </c>
      <c r="Z369" s="283"/>
      <c r="AA369" s="283" t="n">
        <f aca="false">+Z369+Y369</f>
        <v>0</v>
      </c>
      <c r="AB369" s="286"/>
      <c r="AC369" s="278"/>
      <c r="AD369" s="278"/>
      <c r="AE369" s="287"/>
      <c r="AF369" s="290" t="s">
        <v>264</v>
      </c>
      <c r="AG369" s="288" t="s">
        <v>261</v>
      </c>
      <c r="AH369" s="291"/>
      <c r="AI369" s="292"/>
    </row>
    <row r="370" customFormat="false" ht="13.8" hidden="false" customHeight="false" outlineLevel="0" collapsed="false">
      <c r="A370" s="24" t="s">
        <v>35</v>
      </c>
      <c r="B370" s="277" t="n">
        <v>0</v>
      </c>
      <c r="C370" s="278" t="n">
        <v>0</v>
      </c>
      <c r="D370" s="279" t="e">
        <f aca="false">B370/M370</f>
        <v>#DIV/0!</v>
      </c>
      <c r="E370" s="279" t="e">
        <f aca="false">B370/M370</f>
        <v>#DIV/0!</v>
      </c>
      <c r="F370" s="277" t="n">
        <v>0</v>
      </c>
      <c r="G370" s="278" t="n">
        <v>0</v>
      </c>
      <c r="H370" s="280" t="n">
        <f aca="false">20/26*(26-AE370)</f>
        <v>20</v>
      </c>
      <c r="I370" s="281" t="n">
        <v>0</v>
      </c>
      <c r="J370" s="278" t="n">
        <v>0</v>
      </c>
      <c r="K370" s="281" t="n">
        <v>0</v>
      </c>
      <c r="L370" s="278" t="n">
        <v>0</v>
      </c>
      <c r="M370" s="282" t="n">
        <f aca="false">+K370+I370</f>
        <v>0</v>
      </c>
      <c r="N370" s="283" t="n">
        <f aca="false">+L370+J370</f>
        <v>0</v>
      </c>
      <c r="O370" s="282" t="n">
        <f aca="false">+M370+K370</f>
        <v>0</v>
      </c>
      <c r="P370" s="284" t="n">
        <f aca="false">O370*20</f>
        <v>0</v>
      </c>
      <c r="Q370" s="285" t="e">
        <f aca="false">O370/M370</f>
        <v>#DIV/0!</v>
      </c>
      <c r="R370" s="277" t="n">
        <v>0</v>
      </c>
      <c r="S370" s="278" t="n">
        <v>0</v>
      </c>
      <c r="T370" s="278" t="n">
        <f aca="false">S370*0.2</f>
        <v>0</v>
      </c>
      <c r="U370" s="277"/>
      <c r="V370" s="278"/>
      <c r="W370" s="278" t="n">
        <f aca="false">+C370+G370+N370+P370+T370+V370</f>
        <v>0</v>
      </c>
      <c r="X370" s="293"/>
      <c r="Y370" s="294" t="n">
        <f aca="false">+X370+W370</f>
        <v>0</v>
      </c>
      <c r="Z370" s="283"/>
      <c r="AA370" s="293" t="n">
        <f aca="false">+Z370+Y370</f>
        <v>0</v>
      </c>
      <c r="AB370" s="286"/>
      <c r="AC370" s="278"/>
      <c r="AD370" s="278"/>
      <c r="AE370" s="287"/>
      <c r="AF370" s="289" t="s">
        <v>262</v>
      </c>
      <c r="AG370" s="288" t="s">
        <v>261</v>
      </c>
      <c r="AH370" s="156"/>
      <c r="AI370" s="40"/>
    </row>
    <row r="371" customFormat="false" ht="13.8" hidden="false" customHeight="false" outlineLevel="0" collapsed="false">
      <c r="A371" s="24" t="s">
        <v>35</v>
      </c>
      <c r="B371" s="277" t="n">
        <v>0</v>
      </c>
      <c r="C371" s="278" t="n">
        <v>0</v>
      </c>
      <c r="D371" s="279" t="e">
        <f aca="false">B371/M371</f>
        <v>#DIV/0!</v>
      </c>
      <c r="E371" s="279" t="e">
        <f aca="false">B371/M371</f>
        <v>#DIV/0!</v>
      </c>
      <c r="F371" s="277" t="n">
        <v>0</v>
      </c>
      <c r="G371" s="278" t="n">
        <v>0</v>
      </c>
      <c r="H371" s="280" t="n">
        <f aca="false">20/26*(26-AE371)</f>
        <v>20</v>
      </c>
      <c r="I371" s="281" t="n">
        <v>0</v>
      </c>
      <c r="J371" s="278" t="n">
        <v>0</v>
      </c>
      <c r="K371" s="281" t="n">
        <v>0</v>
      </c>
      <c r="L371" s="278" t="n">
        <v>0</v>
      </c>
      <c r="M371" s="282" t="n">
        <f aca="false">+K371+I371</f>
        <v>0</v>
      </c>
      <c r="N371" s="283" t="n">
        <f aca="false">+L371+J371</f>
        <v>0</v>
      </c>
      <c r="O371" s="282" t="n">
        <f aca="false">+M371+K371</f>
        <v>0</v>
      </c>
      <c r="P371" s="284" t="n">
        <f aca="false">O371*20</f>
        <v>0</v>
      </c>
      <c r="Q371" s="285" t="e">
        <f aca="false">O371/M371</f>
        <v>#DIV/0!</v>
      </c>
      <c r="R371" s="277" t="n">
        <v>0</v>
      </c>
      <c r="S371" s="278" t="n">
        <v>0</v>
      </c>
      <c r="T371" s="278" t="n">
        <f aca="false">S371*0.2</f>
        <v>0</v>
      </c>
      <c r="U371" s="277"/>
      <c r="V371" s="278"/>
      <c r="W371" s="278" t="n">
        <f aca="false">+C371+G371+N371+P371+T371+V371</f>
        <v>0</v>
      </c>
      <c r="X371" s="293"/>
      <c r="Y371" s="294" t="n">
        <f aca="false">+X371+W371</f>
        <v>0</v>
      </c>
      <c r="Z371" s="283"/>
      <c r="AA371" s="283" t="n">
        <f aca="false">+Z371+Y371</f>
        <v>0</v>
      </c>
      <c r="AB371" s="286"/>
      <c r="AC371" s="278"/>
      <c r="AD371" s="278"/>
      <c r="AE371" s="287"/>
      <c r="AF371" s="289" t="s">
        <v>265</v>
      </c>
      <c r="AG371" s="288" t="s">
        <v>261</v>
      </c>
      <c r="AH371" s="48"/>
      <c r="AI371" s="40"/>
    </row>
    <row r="372" customFormat="false" ht="13.8" hidden="false" customHeight="false" outlineLevel="0" collapsed="false">
      <c r="A372" s="24" t="s">
        <v>35</v>
      </c>
      <c r="B372" s="277" t="n">
        <v>0</v>
      </c>
      <c r="C372" s="278" t="n">
        <v>0</v>
      </c>
      <c r="D372" s="279" t="e">
        <f aca="false">B372/M372</f>
        <v>#DIV/0!</v>
      </c>
      <c r="E372" s="279" t="e">
        <f aca="false">B372/M372</f>
        <v>#DIV/0!</v>
      </c>
      <c r="F372" s="277" t="n">
        <v>0</v>
      </c>
      <c r="G372" s="278" t="n">
        <v>0</v>
      </c>
      <c r="H372" s="280" t="n">
        <f aca="false">20/26*(26-AE372)</f>
        <v>20</v>
      </c>
      <c r="I372" s="281" t="n">
        <v>0</v>
      </c>
      <c r="J372" s="278" t="n">
        <v>0</v>
      </c>
      <c r="K372" s="281" t="n">
        <v>0</v>
      </c>
      <c r="L372" s="278" t="n">
        <v>0</v>
      </c>
      <c r="M372" s="282" t="n">
        <f aca="false">+K372+I372</f>
        <v>0</v>
      </c>
      <c r="N372" s="283" t="n">
        <f aca="false">+L372+J372</f>
        <v>0</v>
      </c>
      <c r="O372" s="282" t="n">
        <f aca="false">+M372+K372</f>
        <v>0</v>
      </c>
      <c r="P372" s="284" t="n">
        <f aca="false">O372*20</f>
        <v>0</v>
      </c>
      <c r="Q372" s="285" t="e">
        <f aca="false">O372/M372</f>
        <v>#DIV/0!</v>
      </c>
      <c r="R372" s="277" t="n">
        <v>0</v>
      </c>
      <c r="S372" s="278" t="n">
        <v>0</v>
      </c>
      <c r="T372" s="278" t="n">
        <f aca="false">S372*0.2</f>
        <v>0</v>
      </c>
      <c r="U372" s="277"/>
      <c r="V372" s="278"/>
      <c r="W372" s="278" t="n">
        <f aca="false">+C372+G372+N372+P372+T372+V372</f>
        <v>0</v>
      </c>
      <c r="X372" s="293"/>
      <c r="Y372" s="294" t="n">
        <f aca="false">+X372+W372</f>
        <v>0</v>
      </c>
      <c r="Z372" s="283"/>
      <c r="AA372" s="283" t="n">
        <f aca="false">+Z372+Y372</f>
        <v>0</v>
      </c>
      <c r="AB372" s="286"/>
      <c r="AC372" s="278"/>
      <c r="AD372" s="278"/>
      <c r="AE372" s="287"/>
      <c r="AF372" s="289" t="s">
        <v>265</v>
      </c>
      <c r="AG372" s="288" t="s">
        <v>261</v>
      </c>
      <c r="AH372" s="295"/>
      <c r="AI372" s="40"/>
    </row>
  </sheetData>
  <autoFilter ref="A1:AK344"/>
  <conditionalFormatting sqref="AH1">
    <cfRule type="duplicateValues" priority="2" aboveAverage="0" equalAverage="0" bottom="0" percent="0" rank="0" text="" dxfId="0">
      <formula>0</formula>
    </cfRule>
  </conditionalFormatting>
  <conditionalFormatting sqref="D2 D370:D371 D18 D133:D135 D106:D116 D24:D74 D88:D104 D240:D242 D120:D131 D186:D238 D118 D76:D85 D137:D184 D358 D334:D355 D325:D330 D365:D368 D244:D323">
    <cfRule type="cellIs" priority="3" operator="greaterThan" aboveAverage="0" equalAverage="0" bottom="0" percent="0" rank="0" text="" dxfId="1">
      <formula>0.89</formula>
    </cfRule>
  </conditionalFormatting>
  <conditionalFormatting sqref="D148">
    <cfRule type="cellIs" priority="4" operator="greaterThan" aboveAverage="0" equalAverage="0" bottom="0" percent="0" rank="0" text="" dxfId="2">
      <formula>0.89</formula>
    </cfRule>
  </conditionalFormatting>
  <conditionalFormatting sqref="D294">
    <cfRule type="cellIs" priority="5" operator="greaterThan" aboveAverage="0" equalAverage="0" bottom="0" percent="0" rank="0" text="" dxfId="3">
      <formula>0.89</formula>
    </cfRule>
  </conditionalFormatting>
  <conditionalFormatting sqref="Q354:Q355 Q2 Q370:Q371 Q18 Q133:Q135 Q106:Q116 Q24:Q74 Q240:Q242 Q87:Q104 Q120:Q131 Q187:Q238 Q118 Q76:Q85 Q137:Q184 Q358 Q325:Q350 Q365:Q368 Q244:Q323">
    <cfRule type="cellIs" priority="6" operator="greaterThan" aboveAverage="0" equalAverage="0" bottom="0" percent="0" rank="0" text="" dxfId="4">
      <formula>0.0799</formula>
    </cfRule>
  </conditionalFormatting>
  <conditionalFormatting sqref="Q2 Q370:Q371 Q18 Q133:Q135 Q106:Q116 Q24:Q74 Q240:Q242 Q87:Q104 Q120:Q131 Q187:Q238 Q118 Q325:Q349 Q76:Q85 Q137:Q184 Q358 Q365:Q368 Q244:Q323">
    <cfRule type="cellIs" priority="7" operator="greaterThan" aboveAverage="0" equalAverage="0" bottom="0" percent="0" rank="0" text="" dxfId="5">
      <formula>0.0799</formula>
    </cfRule>
    <cfRule type="cellIs" priority="8" operator="greaterThan" aboveAverage="0" equalAverage="0" bottom="0" percent="0" rank="0" text="" dxfId="6">
      <formula>0.0799</formula>
    </cfRule>
  </conditionalFormatting>
  <conditionalFormatting sqref="Q2 Q370:Q371 Q18 Q133:Q135 Q106:Q116 Q24:Q74 Q240:Q242 Q87:Q104 Q120:Q131 Q187:Q238 Q118 Q325:Q349 Q76:Q85 Q137:Q184 Q358 Q365:Q368 Q244:Q323">
    <cfRule type="cellIs" priority="9" operator="greaterThan" aboveAverage="0" equalAverage="0" bottom="0" percent="0" rank="0" text="" dxfId="7">
      <formula>0.0799</formula>
    </cfRule>
  </conditionalFormatting>
  <conditionalFormatting sqref="Q255">
    <cfRule type="cellIs" priority="10" operator="greaterThan" aboveAverage="0" equalAverage="0" bottom="0" percent="0" rank="0" text="" dxfId="8">
      <formula>0.0799</formula>
    </cfRule>
  </conditionalFormatting>
  <conditionalFormatting sqref="Q255">
    <cfRule type="cellIs" priority="11" operator="greaterThan" aboveAverage="0" equalAverage="0" bottom="0" percent="0" rank="0" text="" dxfId="9">
      <formula>0.0799</formula>
    </cfRule>
    <cfRule type="cellIs" priority="12" operator="greaterThan" aboveAverage="0" equalAverage="0" bottom="0" percent="0" rank="0" text="" dxfId="10">
      <formula>0.0799</formula>
    </cfRule>
  </conditionalFormatting>
  <conditionalFormatting sqref="Q255">
    <cfRule type="cellIs" priority="13" operator="greaterThan" aboveAverage="0" equalAverage="0" bottom="0" percent="0" rank="0" text="" dxfId="11">
      <formula>0.0799</formula>
    </cfRule>
  </conditionalFormatting>
  <conditionalFormatting sqref="Q351:Q353">
    <cfRule type="cellIs" priority="14" operator="greaterThan" aboveAverage="0" equalAverage="0" bottom="0" percent="0" rank="0" text="" dxfId="12">
      <formula>0.0799</formula>
    </cfRule>
  </conditionalFormatting>
  <conditionalFormatting sqref="Q353">
    <cfRule type="cellIs" priority="15" operator="greaterThan" aboveAverage="0" equalAverage="0" bottom="0" percent="0" rank="0" text="" dxfId="13">
      <formula>0.0799</formula>
    </cfRule>
    <cfRule type="cellIs" priority="16" operator="greaterThan" aboveAverage="0" equalAverage="0" bottom="0" percent="0" rank="0" text="" dxfId="14">
      <formula>0.0799</formula>
    </cfRule>
  </conditionalFormatting>
  <conditionalFormatting sqref="Q111">
    <cfRule type="cellIs" priority="17" operator="greaterThan" aboveAverage="0" equalAverage="0" bottom="0" percent="0" rank="0" text="" dxfId="15">
      <formula>8.99</formula>
    </cfRule>
    <cfRule type="cellIs" priority="18" operator="greaterThan" aboveAverage="0" equalAverage="0" bottom="0" percent="0" rank="0" text="" dxfId="16">
      <formula>7.99</formula>
    </cfRule>
  </conditionalFormatting>
  <conditionalFormatting sqref="Q353">
    <cfRule type="cellIs" priority="19" operator="greaterThan" aboveAverage="0" equalAverage="0" bottom="0" percent="0" rank="0" text="" dxfId="17">
      <formula>0.0799</formula>
    </cfRule>
  </conditionalFormatting>
  <conditionalFormatting sqref="AH337">
    <cfRule type="duplicateValues" priority="20" aboveAverage="0" equalAverage="0" bottom="0" percent="0" rank="0" text="" dxfId="18">
      <formula>0</formula>
    </cfRule>
  </conditionalFormatting>
  <conditionalFormatting sqref="AH320">
    <cfRule type="duplicateValues" priority="21" aboveAverage="0" equalAverage="0" bottom="0" percent="0" rank="0" text="" dxfId="19">
      <formula>0</formula>
    </cfRule>
  </conditionalFormatting>
  <conditionalFormatting sqref="AH205">
    <cfRule type="duplicateValues" priority="22" aboveAverage="0" equalAverage="0" bottom="0" percent="0" rank="0" text="" dxfId="20">
      <formula>0</formula>
    </cfRule>
  </conditionalFormatting>
  <conditionalFormatting sqref="AH229">
    <cfRule type="duplicateValues" priority="23" aboveAverage="0" equalAverage="0" bottom="0" percent="0" rank="0" text="" dxfId="21">
      <formula>0</formula>
    </cfRule>
  </conditionalFormatting>
  <conditionalFormatting sqref="AH230">
    <cfRule type="duplicateValues" priority="24" aboveAverage="0" equalAverage="0" bottom="0" percent="0" rank="0" text="" dxfId="22">
      <formula>0</formula>
    </cfRule>
  </conditionalFormatting>
  <conditionalFormatting sqref="AH256">
    <cfRule type="duplicateValues" priority="25" aboveAverage="0" equalAverage="0" bottom="0" percent="0" rank="0" text="" dxfId="23">
      <formula>0</formula>
    </cfRule>
  </conditionalFormatting>
  <conditionalFormatting sqref="AH202">
    <cfRule type="duplicateValues" priority="26" aboveAverage="0" equalAverage="0" bottom="0" percent="0" rank="0" text="" dxfId="24">
      <formula>0</formula>
    </cfRule>
  </conditionalFormatting>
  <conditionalFormatting sqref="AH188">
    <cfRule type="duplicateValues" priority="27" aboveAverage="0" equalAverage="0" bottom="0" percent="0" rank="0" text="" dxfId="25">
      <formula>0</formula>
    </cfRule>
  </conditionalFormatting>
  <conditionalFormatting sqref="AH269">
    <cfRule type="duplicateValues" priority="28" aboveAverage="0" equalAverage="0" bottom="0" percent="0" rank="0" text="" dxfId="26">
      <formula>0</formula>
    </cfRule>
  </conditionalFormatting>
  <conditionalFormatting sqref="AH165">
    <cfRule type="duplicateValues" priority="29" aboveAverage="0" equalAverage="0" bottom="0" percent="0" rank="0" text="" dxfId="27">
      <formula>0</formula>
    </cfRule>
  </conditionalFormatting>
  <conditionalFormatting sqref="AH371">
    <cfRule type="duplicateValues" priority="30" aboveAverage="0" equalAverage="0" bottom="0" percent="0" rank="0" text="" dxfId="28">
      <formula>0</formula>
    </cfRule>
  </conditionalFormatting>
  <conditionalFormatting sqref="AH180">
    <cfRule type="duplicateValues" priority="31" aboveAverage="0" equalAverage="0" bottom="0" percent="0" rank="0" text="" dxfId="29">
      <formula>0</formula>
    </cfRule>
  </conditionalFormatting>
  <conditionalFormatting sqref="Q148">
    <cfRule type="cellIs" priority="32" operator="greaterThan" aboveAverage="0" equalAverage="0" bottom="0" percent="0" rank="0" text="" dxfId="30">
      <formula>0.0799</formula>
    </cfRule>
  </conditionalFormatting>
  <conditionalFormatting sqref="AH142">
    <cfRule type="duplicateValues" priority="33" aboveAverage="0" equalAverage="0" bottom="0" percent="0" rank="0" text="" dxfId="31">
      <formula>0</formula>
    </cfRule>
  </conditionalFormatting>
  <conditionalFormatting sqref="AH211">
    <cfRule type="duplicateValues" priority="34" aboveAverage="0" equalAverage="0" bottom="0" percent="0" rank="0" text="" dxfId="32">
      <formula>0</formula>
    </cfRule>
  </conditionalFormatting>
  <conditionalFormatting sqref="D312">
    <cfRule type="cellIs" priority="35" operator="greaterThan" aboveAverage="0" equalAverage="0" bottom="0" percent="0" rank="0" text="" dxfId="33">
      <formula>0.89</formula>
    </cfRule>
  </conditionalFormatting>
  <conditionalFormatting sqref="AH311">
    <cfRule type="duplicateValues" priority="36" aboveAverage="0" equalAverage="0" bottom="0" percent="0" rank="0" text="" dxfId="34">
      <formula>0</formula>
    </cfRule>
  </conditionalFormatting>
  <conditionalFormatting sqref="D293">
    <cfRule type="cellIs" priority="37" operator="greaterThan" aboveAverage="0" equalAverage="0" bottom="0" percent="0" rank="0" text="" dxfId="35">
      <formula>0.89</formula>
    </cfRule>
  </conditionalFormatting>
  <conditionalFormatting sqref="AH292">
    <cfRule type="duplicateValues" priority="38" aboveAverage="0" equalAverage="0" bottom="0" percent="0" rank="0" text="" dxfId="36">
      <formula>0</formula>
    </cfRule>
  </conditionalFormatting>
  <conditionalFormatting sqref="D326">
    <cfRule type="cellIs" priority="39" operator="greaterThan" aboveAverage="0" equalAverage="0" bottom="0" percent="0" rank="0" text="" dxfId="37">
      <formula>0.89</formula>
    </cfRule>
  </conditionalFormatting>
  <conditionalFormatting sqref="AH283">
    <cfRule type="duplicateValues" priority="40" aboveAverage="0" equalAverage="0" bottom="0" percent="0" rank="0" text="" dxfId="38">
      <formula>0</formula>
    </cfRule>
  </conditionalFormatting>
  <conditionalFormatting sqref="AI198">
    <cfRule type="duplicateValues" priority="41" aboveAverage="0" equalAverage="0" bottom="0" percent="0" rank="0" text="" dxfId="39">
      <formula>0</formula>
    </cfRule>
  </conditionalFormatting>
  <conditionalFormatting sqref="AI184">
    <cfRule type="duplicateValues" priority="42" aboveAverage="0" equalAverage="0" bottom="0" percent="0" rank="0" text="" dxfId="40">
      <formula>0</formula>
    </cfRule>
  </conditionalFormatting>
  <conditionalFormatting sqref="AI177">
    <cfRule type="duplicateValues" priority="43" aboveAverage="0" equalAverage="0" bottom="0" percent="0" rank="0" text="" dxfId="41">
      <formula>0</formula>
    </cfRule>
  </conditionalFormatting>
  <conditionalFormatting sqref="AH293">
    <cfRule type="duplicateValues" priority="44" aboveAverage="0" equalAverage="0" bottom="0" percent="0" rank="0" text="" dxfId="42">
      <formula>0</formula>
    </cfRule>
  </conditionalFormatting>
  <conditionalFormatting sqref="AH173">
    <cfRule type="duplicateValues" priority="45" aboveAverage="0" equalAverage="0" bottom="0" percent="0" rank="0" text="" dxfId="43">
      <formula>0</formula>
    </cfRule>
  </conditionalFormatting>
  <conditionalFormatting sqref="D326">
    <cfRule type="cellIs" priority="46" operator="greaterThan" aboveAverage="0" equalAverage="0" bottom="0" percent="0" rank="0" text="" dxfId="44">
      <formula>0.89</formula>
    </cfRule>
  </conditionalFormatting>
  <conditionalFormatting sqref="Q326">
    <cfRule type="cellIs" priority="47" operator="greaterThan" aboveAverage="0" equalAverage="0" bottom="0" percent="0" rank="0" text="" dxfId="45">
      <formula>0.0799</formula>
    </cfRule>
  </conditionalFormatting>
  <conditionalFormatting sqref="D326">
    <cfRule type="cellIs" priority="48" operator="greaterThan" aboveAverage="0" equalAverage="0" bottom="0" percent="0" rank="0" text="" dxfId="46">
      <formula>0.89</formula>
    </cfRule>
  </conditionalFormatting>
  <conditionalFormatting sqref="Q326">
    <cfRule type="cellIs" priority="49" operator="greaterThan" aboveAverage="0" equalAverage="0" bottom="0" percent="0" rank="0" text="" dxfId="47">
      <formula>0.0799</formula>
    </cfRule>
  </conditionalFormatting>
  <conditionalFormatting sqref="AH248">
    <cfRule type="duplicateValues" priority="50" aboveAverage="0" equalAverage="0" bottom="0" percent="0" rank="0" text="" dxfId="48">
      <formula>0</formula>
    </cfRule>
  </conditionalFormatting>
  <conditionalFormatting sqref="AH316">
    <cfRule type="duplicateValues" priority="51" aboveAverage="0" equalAverage="0" bottom="0" percent="0" rank="0" text="" dxfId="49">
      <formula>0</formula>
    </cfRule>
  </conditionalFormatting>
  <conditionalFormatting sqref="AH183">
    <cfRule type="duplicateValues" priority="52" aboveAverage="0" equalAverage="0" bottom="0" percent="0" rank="0" text="" dxfId="50">
      <formula>0</formula>
    </cfRule>
  </conditionalFormatting>
  <conditionalFormatting sqref="AI183">
    <cfRule type="duplicateValues" priority="53" aboveAverage="0" equalAverage="0" bottom="0" percent="0" rank="0" text="" dxfId="51">
      <formula>0</formula>
    </cfRule>
  </conditionalFormatting>
  <conditionalFormatting sqref="AI228">
    <cfRule type="duplicateValues" priority="54" aboveAverage="0" equalAverage="0" bottom="0" percent="0" rank="0" text="" dxfId="52">
      <formula>0</formula>
    </cfRule>
  </conditionalFormatting>
  <conditionalFormatting sqref="D299">
    <cfRule type="cellIs" priority="55" operator="greaterThan" aboveAverage="0" equalAverage="0" bottom="0" percent="0" rank="0" text="" dxfId="53">
      <formula>0.89</formula>
    </cfRule>
  </conditionalFormatting>
  <conditionalFormatting sqref="Q299">
    <cfRule type="cellIs" priority="56" operator="greaterThan" aboveAverage="0" equalAverage="0" bottom="0" percent="0" rank="0" text="" dxfId="54">
      <formula>0.0799</formula>
    </cfRule>
  </conditionalFormatting>
  <conditionalFormatting sqref="Q299">
    <cfRule type="cellIs" priority="57" operator="greaterThan" aboveAverage="0" equalAverage="0" bottom="0" percent="0" rank="0" text="" dxfId="55">
      <formula>0.0799</formula>
    </cfRule>
    <cfRule type="cellIs" priority="58" operator="greaterThan" aboveAverage="0" equalAverage="0" bottom="0" percent="0" rank="0" text="" dxfId="56">
      <formula>0.0799</formula>
    </cfRule>
  </conditionalFormatting>
  <conditionalFormatting sqref="Q299">
    <cfRule type="cellIs" priority="59" operator="greaterThan" aboveAverage="0" equalAverage="0" bottom="0" percent="0" rank="0" text="" dxfId="57">
      <formula>0.0799</formula>
    </cfRule>
  </conditionalFormatting>
  <conditionalFormatting sqref="AI298">
    <cfRule type="duplicateValues" priority="60" aboveAverage="0" equalAverage="0" bottom="0" percent="0" rank="0" text="" dxfId="58">
      <formula>0</formula>
    </cfRule>
  </conditionalFormatting>
  <conditionalFormatting sqref="D255">
    <cfRule type="cellIs" priority="61" operator="greaterThan" aboveAverage="0" equalAverage="0" bottom="0" percent="0" rank="0" text="" dxfId="59">
      <formula>0.89</formula>
    </cfRule>
  </conditionalFormatting>
  <conditionalFormatting sqref="AH254">
    <cfRule type="duplicateValues" priority="62" aboveAverage="0" equalAverage="0" bottom="0" percent="0" rank="0" text="" dxfId="60">
      <formula>0</formula>
    </cfRule>
  </conditionalFormatting>
  <conditionalFormatting sqref="D255">
    <cfRule type="cellIs" priority="63" operator="greaterThan" aboveAverage="0" equalAverage="0" bottom="0" percent="0" rank="0" text="" dxfId="61">
      <formula>0.89</formula>
    </cfRule>
  </conditionalFormatting>
  <conditionalFormatting sqref="Q255">
    <cfRule type="cellIs" priority="64" operator="greaterThan" aboveAverage="0" equalAverage="0" bottom="0" percent="0" rank="0" text="" dxfId="62">
      <formula>0.0799</formula>
    </cfRule>
  </conditionalFormatting>
  <conditionalFormatting sqref="Q255">
    <cfRule type="cellIs" priority="65" operator="greaterThan" aboveAverage="0" equalAverage="0" bottom="0" percent="0" rank="0" text="" dxfId="63">
      <formula>0.0799</formula>
    </cfRule>
    <cfRule type="cellIs" priority="66" operator="greaterThan" aboveAverage="0" equalAverage="0" bottom="0" percent="0" rank="0" text="" dxfId="64">
      <formula>0.0799</formula>
    </cfRule>
  </conditionalFormatting>
  <conditionalFormatting sqref="Q255">
    <cfRule type="cellIs" priority="67" operator="greaterThan" aboveAverage="0" equalAverage="0" bottom="0" percent="0" rank="0" text="" dxfId="65">
      <formula>0.0799</formula>
    </cfRule>
  </conditionalFormatting>
  <conditionalFormatting sqref="D218">
    <cfRule type="cellIs" priority="68" operator="greaterThan" aboveAverage="0" equalAverage="0" bottom="0" percent="0" rank="0" text="" dxfId="66">
      <formula>0.89</formula>
    </cfRule>
  </conditionalFormatting>
  <conditionalFormatting sqref="Q218">
    <cfRule type="cellIs" priority="69" operator="greaterThan" aboveAverage="0" equalAverage="0" bottom="0" percent="0" rank="0" text="" dxfId="67">
      <formula>0.0799</formula>
    </cfRule>
  </conditionalFormatting>
  <conditionalFormatting sqref="Q218">
    <cfRule type="cellIs" priority="70" operator="greaterThan" aboveAverage="0" equalAverage="0" bottom="0" percent="0" rank="0" text="" dxfId="68">
      <formula>0.0799</formula>
    </cfRule>
    <cfRule type="cellIs" priority="71" operator="greaterThan" aboveAverage="0" equalAverage="0" bottom="0" percent="0" rank="0" text="" dxfId="69">
      <formula>0.0799</formula>
    </cfRule>
  </conditionalFormatting>
  <conditionalFormatting sqref="Q218">
    <cfRule type="cellIs" priority="72" operator="greaterThan" aboveAverage="0" equalAverage="0" bottom="0" percent="0" rank="0" text="" dxfId="70">
      <formula>0.0799</formula>
    </cfRule>
  </conditionalFormatting>
  <conditionalFormatting sqref="AH217">
    <cfRule type="duplicateValues" priority="73" aboveAverage="0" equalAverage="0" bottom="0" percent="0" rank="0" text="" dxfId="71">
      <formula>0</formula>
    </cfRule>
  </conditionalFormatting>
  <conditionalFormatting sqref="AH296">
    <cfRule type="duplicateValues" priority="74" aboveAverage="0" equalAverage="0" bottom="0" percent="0" rank="0" text="" dxfId="72">
      <formula>0</formula>
    </cfRule>
  </conditionalFormatting>
  <conditionalFormatting sqref="AH161">
    <cfRule type="duplicateValues" priority="75" aboveAverage="0" equalAverage="0" bottom="0" percent="0" rank="0" text="" dxfId="73">
      <formula>0</formula>
    </cfRule>
  </conditionalFormatting>
  <conditionalFormatting sqref="AI213">
    <cfRule type="duplicateValues" priority="76" aboveAverage="0" equalAverage="0" bottom="0" percent="0" rank="0" text="" dxfId="74">
      <formula>0</formula>
    </cfRule>
  </conditionalFormatting>
  <conditionalFormatting sqref="AH246">
    <cfRule type="duplicateValues" priority="77" aboveAverage="0" equalAverage="0" bottom="0" percent="0" rank="0" text="" dxfId="75">
      <formula>0</formula>
    </cfRule>
  </conditionalFormatting>
  <conditionalFormatting sqref="D303">
    <cfRule type="cellIs" priority="78" operator="greaterThan" aboveAverage="0" equalAverage="0" bottom="0" percent="0" rank="0" text="" dxfId="76">
      <formula>0.89</formula>
    </cfRule>
  </conditionalFormatting>
  <conditionalFormatting sqref="Q303">
    <cfRule type="cellIs" priority="79" operator="greaterThan" aboveAverage="0" equalAverage="0" bottom="0" percent="0" rank="0" text="" dxfId="77">
      <formula>0.0799</formula>
    </cfRule>
  </conditionalFormatting>
  <conditionalFormatting sqref="Q303">
    <cfRule type="cellIs" priority="80" operator="greaterThan" aboveAverage="0" equalAverage="0" bottom="0" percent="0" rank="0" text="" dxfId="78">
      <formula>0.0799</formula>
    </cfRule>
    <cfRule type="cellIs" priority="81" operator="greaterThan" aboveAverage="0" equalAverage="0" bottom="0" percent="0" rank="0" text="" dxfId="79">
      <formula>0.0799</formula>
    </cfRule>
  </conditionalFormatting>
  <conditionalFormatting sqref="Q303">
    <cfRule type="cellIs" priority="82" operator="greaterThan" aboveAverage="0" equalAverage="0" bottom="0" percent="0" rank="0" text="" dxfId="80">
      <formula>0.0799</formula>
    </cfRule>
  </conditionalFormatting>
  <conditionalFormatting sqref="AI283">
    <cfRule type="duplicateValues" priority="83" aboveAverage="0" equalAverage="0" bottom="0" percent="0" rank="0" text="" dxfId="81">
      <formula>0</formula>
    </cfRule>
  </conditionalFormatting>
  <conditionalFormatting sqref="AI282">
    <cfRule type="duplicateValues" priority="84" aboveAverage="0" equalAverage="0" bottom="0" percent="0" rank="0" text="" dxfId="82">
      <formula>0</formula>
    </cfRule>
  </conditionalFormatting>
  <conditionalFormatting sqref="D336">
    <cfRule type="cellIs" priority="85" operator="greaterThan" aboveAverage="0" equalAverage="0" bottom="0" percent="0" rank="0" text="" dxfId="83">
      <formula>0.89</formula>
    </cfRule>
  </conditionalFormatting>
  <conditionalFormatting sqref="Q336">
    <cfRule type="cellIs" priority="86" operator="greaterThan" aboveAverage="0" equalAverage="0" bottom="0" percent="0" rank="0" text="" dxfId="84">
      <formula>0.0799</formula>
    </cfRule>
  </conditionalFormatting>
  <conditionalFormatting sqref="Q336">
    <cfRule type="cellIs" priority="87" operator="greaterThan" aboveAverage="0" equalAverage="0" bottom="0" percent="0" rank="0" text="" dxfId="85">
      <formula>0.0799</formula>
    </cfRule>
    <cfRule type="cellIs" priority="88" operator="greaterThan" aboveAverage="0" equalAverage="0" bottom="0" percent="0" rank="0" text="" dxfId="86">
      <formula>0.0799</formula>
    </cfRule>
  </conditionalFormatting>
  <conditionalFormatting sqref="Q336">
    <cfRule type="cellIs" priority="89" operator="greaterThan" aboveAverage="0" equalAverage="0" bottom="0" percent="0" rank="0" text="" dxfId="87">
      <formula>0.0799</formula>
    </cfRule>
  </conditionalFormatting>
  <conditionalFormatting sqref="E2 E370:E371 E18 E133:E135 E106:E116 E24:E74 E88:E104 E240:E242 E120:E131 E186:E238 E118 E325:E330 E334:E336 E76:E85 E137:E184 E358 E365:E368 E245:E323">
    <cfRule type="cellIs" priority="90" operator="lessThan" aboveAverage="0" equalAverage="0" bottom="0" percent="0" rank="0" text="" dxfId="88">
      <formula>0.5</formula>
    </cfRule>
  </conditionalFormatting>
  <conditionalFormatting sqref="AI217">
    <cfRule type="duplicateValues" priority="91" aboveAverage="0" equalAverage="0" bottom="0" percent="0" rank="0" text="" dxfId="89">
      <formula>0</formula>
    </cfRule>
  </conditionalFormatting>
  <conditionalFormatting sqref="AI204">
    <cfRule type="duplicateValues" priority="92" aboveAverage="0" equalAverage="0" bottom="0" percent="0" rank="0" text="" dxfId="90">
      <formula>0</formula>
    </cfRule>
  </conditionalFormatting>
  <conditionalFormatting sqref="D225">
    <cfRule type="cellIs" priority="93" operator="greaterThan" aboveAverage="0" equalAverage="0" bottom="0" percent="0" rank="0" text="" dxfId="91">
      <formula>0.89</formula>
    </cfRule>
  </conditionalFormatting>
  <conditionalFormatting sqref="Q225">
    <cfRule type="cellIs" priority="94" operator="greaterThan" aboveAverage="0" equalAverage="0" bottom="0" percent="0" rank="0" text="" dxfId="92">
      <formula>0.0799</formula>
    </cfRule>
  </conditionalFormatting>
  <conditionalFormatting sqref="Q225">
    <cfRule type="cellIs" priority="95" operator="greaterThan" aboveAverage="0" equalAverage="0" bottom="0" percent="0" rank="0" text="" dxfId="93">
      <formula>0.0799</formula>
    </cfRule>
    <cfRule type="cellIs" priority="96" operator="greaterThan" aboveAverage="0" equalAverage="0" bottom="0" percent="0" rank="0" text="" dxfId="94">
      <formula>0.0799</formula>
    </cfRule>
  </conditionalFormatting>
  <conditionalFormatting sqref="Q225">
    <cfRule type="cellIs" priority="97" operator="greaterThan" aboveAverage="0" equalAverage="0" bottom="0" percent="0" rank="0" text="" dxfId="95">
      <formula>0.0799</formula>
    </cfRule>
  </conditionalFormatting>
  <conditionalFormatting sqref="E225">
    <cfRule type="cellIs" priority="98" operator="lessThan" aboveAverage="0" equalAverage="0" bottom="0" percent="0" rank="0" text="" dxfId="96">
      <formula>0.5</formula>
    </cfRule>
  </conditionalFormatting>
  <conditionalFormatting sqref="E265">
    <cfRule type="cellIs" priority="99" operator="lessThan" aboveAverage="0" equalAverage="0" bottom="0" percent="0" rank="0" text="" dxfId="97">
      <formula>0.5</formula>
    </cfRule>
  </conditionalFormatting>
  <conditionalFormatting sqref="AI178">
    <cfRule type="duplicateValues" priority="100" aboveAverage="0" equalAverage="0" bottom="0" percent="0" rank="0" text="" dxfId="98">
      <formula>0</formula>
    </cfRule>
  </conditionalFormatting>
  <conditionalFormatting sqref="D166">
    <cfRule type="cellIs" priority="101" operator="greaterThan" aboveAverage="0" equalAverage="0" bottom="0" percent="0" rank="0" text="" dxfId="99">
      <formula>0.89</formula>
    </cfRule>
  </conditionalFormatting>
  <conditionalFormatting sqref="AI315">
    <cfRule type="duplicateValues" priority="102" aboveAverage="0" equalAverage="0" bottom="0" percent="0" rank="0" text="" dxfId="100">
      <formula>0</formula>
    </cfRule>
  </conditionalFormatting>
  <conditionalFormatting sqref="Q281">
    <cfRule type="cellIs" priority="103" operator="greaterThan" aboveAverage="0" equalAverage="0" bottom="0" percent="0" rank="0" text="" dxfId="101">
      <formula>0.0799</formula>
    </cfRule>
  </conditionalFormatting>
  <conditionalFormatting sqref="Q281">
    <cfRule type="cellIs" priority="104" operator="greaterThan" aboveAverage="0" equalAverage="0" bottom="0" percent="0" rank="0" text="" dxfId="102">
      <formula>0.0799</formula>
    </cfRule>
    <cfRule type="cellIs" priority="105" operator="greaterThan" aboveAverage="0" equalAverage="0" bottom="0" percent="0" rank="0" text="" dxfId="103">
      <formula>0.0799</formula>
    </cfRule>
  </conditionalFormatting>
  <conditionalFormatting sqref="Q281">
    <cfRule type="cellIs" priority="106" operator="greaterThan" aboveAverage="0" equalAverage="0" bottom="0" percent="0" rank="0" text="" dxfId="104">
      <formula>0.0799</formula>
    </cfRule>
  </conditionalFormatting>
  <conditionalFormatting sqref="AH279">
    <cfRule type="duplicateValues" priority="107" aboveAverage="0" equalAverage="0" bottom="0" percent="0" rank="0" text="" dxfId="105">
      <formula>0</formula>
    </cfRule>
  </conditionalFormatting>
  <conditionalFormatting sqref="D281">
    <cfRule type="cellIs" priority="108" operator="greaterThan" aboveAverage="0" equalAverage="0" bottom="0" percent="0" rank="0" text="" dxfId="106">
      <formula>0.89</formula>
    </cfRule>
  </conditionalFormatting>
  <conditionalFormatting sqref="E281">
    <cfRule type="cellIs" priority="109" operator="lessThan" aboveAverage="0" equalAverage="0" bottom="0" percent="0" rank="0" text="" dxfId="107">
      <formula>0.5</formula>
    </cfRule>
  </conditionalFormatting>
  <conditionalFormatting sqref="D231">
    <cfRule type="cellIs" priority="110" operator="greaterThan" aboveAverage="0" equalAverage="0" bottom="0" percent="0" rank="0" text="" dxfId="108">
      <formula>0.89</formula>
    </cfRule>
  </conditionalFormatting>
  <conditionalFormatting sqref="Q231">
    <cfRule type="cellIs" priority="111" operator="greaterThan" aboveAverage="0" equalAverage="0" bottom="0" percent="0" rank="0" text="" dxfId="109">
      <formula>0.0799</formula>
    </cfRule>
  </conditionalFormatting>
  <conditionalFormatting sqref="Q231">
    <cfRule type="cellIs" priority="112" operator="greaterThan" aboveAverage="0" equalAverage="0" bottom="0" percent="0" rank="0" text="" dxfId="110">
      <formula>0.0799</formula>
    </cfRule>
    <cfRule type="cellIs" priority="113" operator="greaterThan" aboveAverage="0" equalAverage="0" bottom="0" percent="0" rank="0" text="" dxfId="111">
      <formula>0.0799</formula>
    </cfRule>
  </conditionalFormatting>
  <conditionalFormatting sqref="Q231">
    <cfRule type="cellIs" priority="114" operator="greaterThan" aboveAverage="0" equalAverage="0" bottom="0" percent="0" rank="0" text="" dxfId="112">
      <formula>0.0799</formula>
    </cfRule>
  </conditionalFormatting>
  <conditionalFormatting sqref="E231">
    <cfRule type="cellIs" priority="115" operator="lessThan" aboveAverage="0" equalAverage="0" bottom="0" percent="0" rank="0" text="" dxfId="113">
      <formula>0.5</formula>
    </cfRule>
  </conditionalFormatting>
  <conditionalFormatting sqref="D193">
    <cfRule type="cellIs" priority="116" operator="greaterThan" aboveAverage="0" equalAverage="0" bottom="0" percent="0" rank="0" text="" dxfId="114">
      <formula>0.89</formula>
    </cfRule>
  </conditionalFormatting>
  <conditionalFormatting sqref="Q193">
    <cfRule type="cellIs" priority="117" operator="greaterThan" aboveAverage="0" equalAverage="0" bottom="0" percent="0" rank="0" text="" dxfId="115">
      <formula>0.0799</formula>
    </cfRule>
  </conditionalFormatting>
  <conditionalFormatting sqref="Q193">
    <cfRule type="cellIs" priority="118" operator="greaterThan" aboveAverage="0" equalAverage="0" bottom="0" percent="0" rank="0" text="" dxfId="116">
      <formula>0.0799</formula>
    </cfRule>
    <cfRule type="cellIs" priority="119" operator="greaterThan" aboveAverage="0" equalAverage="0" bottom="0" percent="0" rank="0" text="" dxfId="117">
      <formula>0.0799</formula>
    </cfRule>
  </conditionalFormatting>
  <conditionalFormatting sqref="Q193">
    <cfRule type="cellIs" priority="120" operator="greaterThan" aboveAverage="0" equalAverage="0" bottom="0" percent="0" rank="0" text="" dxfId="118">
      <formula>0.0799</formula>
    </cfRule>
  </conditionalFormatting>
  <conditionalFormatting sqref="E193">
    <cfRule type="cellIs" priority="121" operator="lessThan" aboveAverage="0" equalAverage="0" bottom="0" percent="0" rank="0" text="" dxfId="119">
      <formula>0.5</formula>
    </cfRule>
  </conditionalFormatting>
  <conditionalFormatting sqref="AH192">
    <cfRule type="duplicateValues" priority="122" aboveAverage="0" equalAverage="0" bottom="0" percent="0" rank="0" text="" dxfId="120">
      <formula>0</formula>
    </cfRule>
  </conditionalFormatting>
  <conditionalFormatting sqref="AI366">
    <cfRule type="duplicateValues" priority="123" aboveAverage="0" equalAverage="0" bottom="0" percent="0" rank="0" text="" dxfId="121">
      <formula>0</formula>
    </cfRule>
  </conditionalFormatting>
  <conditionalFormatting sqref="AH286">
    <cfRule type="duplicateValues" priority="124" aboveAverage="0" equalAverage="0" bottom="0" percent="0" rank="0" text="" dxfId="122">
      <formula>0</formula>
    </cfRule>
  </conditionalFormatting>
  <conditionalFormatting sqref="Q339">
    <cfRule type="cellIs" priority="125" operator="lessThan" aboveAverage="0" equalAverage="0" bottom="0" percent="0" rank="0" text="" dxfId="123">
      <formula>0.8</formula>
    </cfRule>
    <cfRule type="cellIs" priority="126" operator="greaterThan" aboveAverage="0" equalAverage="0" bottom="0" percent="0" rank="0" text="" dxfId="124">
      <formula>79</formula>
    </cfRule>
  </conditionalFormatting>
  <conditionalFormatting sqref="Q251">
    <cfRule type="cellIs" priority="127" operator="lessThan" aboveAverage="0" equalAverage="0" bottom="0" percent="0" rank="0" text="" dxfId="125">
      <formula>0.8</formula>
    </cfRule>
    <cfRule type="cellIs" priority="128" operator="greaterThan" aboveAverage="0" equalAverage="0" bottom="0" percent="0" rank="0" text="" dxfId="126">
      <formula>79</formula>
    </cfRule>
  </conditionalFormatting>
  <conditionalFormatting sqref="AH342:AH344 AH346">
    <cfRule type="duplicateValues" priority="129" aboveAverage="0" equalAverage="0" bottom="0" percent="0" rank="0" text="" dxfId="127">
      <formula>0</formula>
    </cfRule>
  </conditionalFormatting>
  <conditionalFormatting sqref="D183">
    <cfRule type="cellIs" priority="130" operator="greaterThan" aboveAverage="0" equalAverage="0" bottom="0" percent="0" rank="0" text="" dxfId="128">
      <formula>0.89</formula>
    </cfRule>
  </conditionalFormatting>
  <conditionalFormatting sqref="Q183">
    <cfRule type="cellIs" priority="131" operator="greaterThan" aboveAverage="0" equalAverage="0" bottom="0" percent="0" rank="0" text="" dxfId="129">
      <formula>0.0799</formula>
    </cfRule>
  </conditionalFormatting>
  <conditionalFormatting sqref="Q183">
    <cfRule type="cellIs" priority="132" operator="greaterThan" aboveAverage="0" equalAverage="0" bottom="0" percent="0" rank="0" text="" dxfId="130">
      <formula>0.0799</formula>
    </cfRule>
    <cfRule type="cellIs" priority="133" operator="greaterThan" aboveAverage="0" equalAverage="0" bottom="0" percent="0" rank="0" text="" dxfId="131">
      <formula>0.0799</formula>
    </cfRule>
  </conditionalFormatting>
  <conditionalFormatting sqref="Q183">
    <cfRule type="cellIs" priority="134" operator="greaterThan" aboveAverage="0" equalAverage="0" bottom="0" percent="0" rank="0" text="" dxfId="132">
      <formula>0.0799</formula>
    </cfRule>
  </conditionalFormatting>
  <conditionalFormatting sqref="E183">
    <cfRule type="cellIs" priority="135" operator="lessThan" aboveAverage="0" equalAverage="0" bottom="0" percent="0" rank="0" text="" dxfId="133">
      <formula>0.5</formula>
    </cfRule>
  </conditionalFormatting>
  <conditionalFormatting sqref="D2">
    <cfRule type="cellIs" priority="136" operator="greaterThan" aboveAverage="0" equalAverage="0" bottom="0" percent="0" rank="0" text="" dxfId="134">
      <formula>0.89</formula>
    </cfRule>
  </conditionalFormatting>
  <conditionalFormatting sqref="Q2">
    <cfRule type="cellIs" priority="137" operator="greaterThan" aboveAverage="0" equalAverage="0" bottom="0" percent="0" rank="0" text="" dxfId="135">
      <formula>0.0799</formula>
    </cfRule>
  </conditionalFormatting>
  <conditionalFormatting sqref="Q2">
    <cfRule type="cellIs" priority="138" operator="greaterThan" aboveAverage="0" equalAverage="0" bottom="0" percent="0" rank="0" text="" dxfId="136">
      <formula>0.0799</formula>
    </cfRule>
    <cfRule type="cellIs" priority="139" operator="greaterThan" aboveAverage="0" equalAverage="0" bottom="0" percent="0" rank="0" text="" dxfId="137">
      <formula>0.0799</formula>
    </cfRule>
  </conditionalFormatting>
  <conditionalFormatting sqref="Q2">
    <cfRule type="cellIs" priority="140" operator="greaterThan" aboveAverage="0" equalAverage="0" bottom="0" percent="0" rank="0" text="" dxfId="138">
      <formula>0.0799</formula>
    </cfRule>
  </conditionalFormatting>
  <conditionalFormatting sqref="E2">
    <cfRule type="cellIs" priority="141" operator="lessThan" aboveAverage="0" equalAverage="0" bottom="0" percent="0" rank="0" text="" dxfId="139">
      <formula>0.5</formula>
    </cfRule>
  </conditionalFormatting>
  <conditionalFormatting sqref="D110">
    <cfRule type="cellIs" priority="142" operator="greaterThan" aboveAverage="0" equalAverage="0" bottom="0" percent="0" rank="0" text="" dxfId="140">
      <formula>0.89</formula>
    </cfRule>
  </conditionalFormatting>
  <conditionalFormatting sqref="Q110">
    <cfRule type="cellIs" priority="143" operator="greaterThan" aboveAverage="0" equalAverage="0" bottom="0" percent="0" rank="0" text="" dxfId="141">
      <formula>0.0799</formula>
    </cfRule>
  </conditionalFormatting>
  <conditionalFormatting sqref="Q110">
    <cfRule type="cellIs" priority="144" operator="greaterThan" aboveAverage="0" equalAverage="0" bottom="0" percent="0" rank="0" text="" dxfId="142">
      <formula>0.0799</formula>
    </cfRule>
    <cfRule type="cellIs" priority="145" operator="greaterThan" aboveAverage="0" equalAverage="0" bottom="0" percent="0" rank="0" text="" dxfId="143">
      <formula>0.0799</formula>
    </cfRule>
  </conditionalFormatting>
  <conditionalFormatting sqref="Q110">
    <cfRule type="cellIs" priority="146" operator="greaterThan" aboveAverage="0" equalAverage="0" bottom="0" percent="0" rank="0" text="" dxfId="144">
      <formula>0.0799</formula>
    </cfRule>
  </conditionalFormatting>
  <conditionalFormatting sqref="E110">
    <cfRule type="cellIs" priority="147" operator="lessThan" aboveAverage="0" equalAverage="0" bottom="0" percent="0" rank="0" text="" dxfId="145">
      <formula>0.5</formula>
    </cfRule>
  </conditionalFormatting>
  <conditionalFormatting sqref="AH300">
    <cfRule type="duplicateValues" priority="148" aboveAverage="0" equalAverage="0" bottom="0" percent="0" rank="0" text="" dxfId="146">
      <formula>0</formula>
    </cfRule>
  </conditionalFormatting>
  <conditionalFormatting sqref="D90:D91">
    <cfRule type="cellIs" priority="149" operator="greaterThan" aboveAverage="0" equalAverage="0" bottom="0" percent="0" rank="0" text="" dxfId="147">
      <formula>0.89</formula>
    </cfRule>
  </conditionalFormatting>
  <conditionalFormatting sqref="Q90:Q91">
    <cfRule type="cellIs" priority="150" operator="greaterThan" aboveAverage="0" equalAverage="0" bottom="0" percent="0" rank="0" text="" dxfId="148">
      <formula>0.0799</formula>
    </cfRule>
  </conditionalFormatting>
  <conditionalFormatting sqref="Q90:Q91">
    <cfRule type="cellIs" priority="151" operator="greaterThan" aboveAverage="0" equalAverage="0" bottom="0" percent="0" rank="0" text="" dxfId="149">
      <formula>0.0799</formula>
    </cfRule>
    <cfRule type="cellIs" priority="152" operator="greaterThan" aboveAverage="0" equalAverage="0" bottom="0" percent="0" rank="0" text="" dxfId="150">
      <formula>0.0799</formula>
    </cfRule>
  </conditionalFormatting>
  <conditionalFormatting sqref="Q90:Q91">
    <cfRule type="cellIs" priority="153" operator="greaterThan" aboveAverage="0" equalAverage="0" bottom="0" percent="0" rank="0" text="" dxfId="151">
      <formula>0.0799</formula>
    </cfRule>
  </conditionalFormatting>
  <conditionalFormatting sqref="E90:E91">
    <cfRule type="cellIs" priority="154" operator="lessThan" aboveAverage="0" equalAverage="0" bottom="0" percent="0" rank="0" text="" dxfId="152">
      <formula>0.5</formula>
    </cfRule>
  </conditionalFormatting>
  <conditionalFormatting sqref="D103">
    <cfRule type="cellIs" priority="155" operator="greaterThan" aboveAverage="0" equalAverage="0" bottom="0" percent="0" rank="0" text="" dxfId="153">
      <formula>0.89</formula>
    </cfRule>
  </conditionalFormatting>
  <conditionalFormatting sqref="D103">
    <cfRule type="cellIs" priority="156" operator="greaterThan" aboveAverage="0" equalAverage="0" bottom="0" percent="0" rank="0" text="" dxfId="154">
      <formula>0.89</formula>
    </cfRule>
  </conditionalFormatting>
  <conditionalFormatting sqref="Q103">
    <cfRule type="cellIs" priority="157" operator="greaterThan" aboveAverage="0" equalAverage="0" bottom="0" percent="0" rank="0" text="" dxfId="155">
      <formula>0.0799</formula>
    </cfRule>
  </conditionalFormatting>
  <conditionalFormatting sqref="Q103">
    <cfRule type="cellIs" priority="158" operator="greaterThan" aboveAverage="0" equalAverage="0" bottom="0" percent="0" rank="0" text="" dxfId="156">
      <formula>0.0799</formula>
    </cfRule>
    <cfRule type="cellIs" priority="159" operator="greaterThan" aboveAverage="0" equalAverage="0" bottom="0" percent="0" rank="0" text="" dxfId="157">
      <formula>0.0799</formula>
    </cfRule>
  </conditionalFormatting>
  <conditionalFormatting sqref="Q103">
    <cfRule type="cellIs" priority="160" operator="greaterThan" aboveAverage="0" equalAverage="0" bottom="0" percent="0" rank="0" text="" dxfId="158">
      <formula>0.0799</formula>
    </cfRule>
  </conditionalFormatting>
  <conditionalFormatting sqref="Q103">
    <cfRule type="cellIs" priority="161" operator="greaterThan" aboveAverage="0" equalAverage="0" bottom="0" percent="0" rank="0" text="" dxfId="159">
      <formula>0.0799</formula>
    </cfRule>
  </conditionalFormatting>
  <conditionalFormatting sqref="E103">
    <cfRule type="cellIs" priority="162" operator="lessThan" aboveAverage="0" equalAverage="0" bottom="0" percent="0" rank="0" text="" dxfId="160">
      <formula>0.5</formula>
    </cfRule>
  </conditionalFormatting>
  <conditionalFormatting sqref="D106:D107">
    <cfRule type="cellIs" priority="163" operator="greaterThan" aboveAverage="0" equalAverage="0" bottom="0" percent="0" rank="0" text="" dxfId="161">
      <formula>0.89</formula>
    </cfRule>
  </conditionalFormatting>
  <conditionalFormatting sqref="Q106:Q107">
    <cfRule type="cellIs" priority="164" operator="greaterThan" aboveAverage="0" equalAverage="0" bottom="0" percent="0" rank="0" text="" dxfId="162">
      <formula>0.0799</formula>
    </cfRule>
  </conditionalFormatting>
  <conditionalFormatting sqref="Q106:Q107">
    <cfRule type="cellIs" priority="165" operator="greaterThan" aboveAverage="0" equalAverage="0" bottom="0" percent="0" rank="0" text="" dxfId="163">
      <formula>0.0799</formula>
    </cfRule>
    <cfRule type="cellIs" priority="166" operator="greaterThan" aboveAverage="0" equalAverage="0" bottom="0" percent="0" rank="0" text="" dxfId="164">
      <formula>0.0799</formula>
    </cfRule>
  </conditionalFormatting>
  <conditionalFormatting sqref="Q106:Q107">
    <cfRule type="cellIs" priority="167" operator="greaterThan" aboveAverage="0" equalAverage="0" bottom="0" percent="0" rank="0" text="" dxfId="165">
      <formula>0.0799</formula>
    </cfRule>
  </conditionalFormatting>
  <conditionalFormatting sqref="E106:E107">
    <cfRule type="cellIs" priority="168" operator="lessThan" aboveAverage="0" equalAverage="0" bottom="0" percent="0" rank="0" text="" dxfId="166">
      <formula>0.5</formula>
    </cfRule>
  </conditionalFormatting>
  <conditionalFormatting sqref="D209">
    <cfRule type="cellIs" priority="169" operator="greaterThan" aboveAverage="0" equalAverage="0" bottom="0" percent="0" rank="0" text="" dxfId="167">
      <formula>0.89</formula>
    </cfRule>
  </conditionalFormatting>
  <conditionalFormatting sqref="E209">
    <cfRule type="cellIs" priority="170" operator="lessThan" aboveAverage="0" equalAverage="0" bottom="0" percent="0" rank="0" text="" dxfId="168">
      <formula>0.5</formula>
    </cfRule>
  </conditionalFormatting>
  <conditionalFormatting sqref="D272 D253 D245 D236:D237">
    <cfRule type="cellIs" priority="171" operator="greaterThan" aboveAverage="0" equalAverage="0" bottom="0" percent="0" rank="0" text="" dxfId="169">
      <formula>0.89</formula>
    </cfRule>
  </conditionalFormatting>
  <conditionalFormatting sqref="E272 E253 E245 E236:E237">
    <cfRule type="cellIs" priority="172" operator="lessThan" aboveAverage="0" equalAverage="0" bottom="0" percent="0" rank="0" text="" dxfId="170">
      <formula>0.5</formula>
    </cfRule>
  </conditionalFormatting>
  <conditionalFormatting sqref="D95:D96">
    <cfRule type="cellIs" priority="173" operator="greaterThan" aboveAverage="0" equalAverage="0" bottom="0" percent="0" rank="0" text="" dxfId="171">
      <formula>0.89</formula>
    </cfRule>
  </conditionalFormatting>
  <conditionalFormatting sqref="D95:D96">
    <cfRule type="cellIs" priority="174" operator="greaterThan" aboveAverage="0" equalAverage="0" bottom="0" percent="0" rank="0" text="" dxfId="172">
      <formula>0.89</formula>
    </cfRule>
  </conditionalFormatting>
  <conditionalFormatting sqref="Q95:Q96">
    <cfRule type="cellIs" priority="175" operator="greaterThan" aboveAverage="0" equalAverage="0" bottom="0" percent="0" rank="0" text="" dxfId="173">
      <formula>0.0799</formula>
    </cfRule>
  </conditionalFormatting>
  <conditionalFormatting sqref="Q95:Q96">
    <cfRule type="cellIs" priority="176" operator="greaterThan" aboveAverage="0" equalAverage="0" bottom="0" percent="0" rank="0" text="" dxfId="174">
      <formula>0.0799</formula>
    </cfRule>
    <cfRule type="cellIs" priority="177" operator="greaterThan" aboveAverage="0" equalAverage="0" bottom="0" percent="0" rank="0" text="" dxfId="175">
      <formula>0.0799</formula>
    </cfRule>
  </conditionalFormatting>
  <conditionalFormatting sqref="Q95:Q96">
    <cfRule type="cellIs" priority="178" operator="greaterThan" aboveAverage="0" equalAverage="0" bottom="0" percent="0" rank="0" text="" dxfId="176">
      <formula>0.0799</formula>
    </cfRule>
  </conditionalFormatting>
  <conditionalFormatting sqref="Q95:Q96">
    <cfRule type="cellIs" priority="179" operator="greaterThan" aboveAverage="0" equalAverage="0" bottom="0" percent="0" rank="0" text="" dxfId="177">
      <formula>0.0799</formula>
    </cfRule>
  </conditionalFormatting>
  <conditionalFormatting sqref="E95:E96">
    <cfRule type="cellIs" priority="180" operator="lessThan" aboveAverage="0" equalAverage="0" bottom="0" percent="0" rank="0" text="" dxfId="178">
      <formula>0.5</formula>
    </cfRule>
  </conditionalFormatting>
  <conditionalFormatting sqref="D89">
    <cfRule type="cellIs" priority="181" operator="greaterThan" aboveAverage="0" equalAverage="0" bottom="0" percent="0" rank="0" text="" dxfId="179">
      <formula>0.89</formula>
    </cfRule>
  </conditionalFormatting>
  <conditionalFormatting sqref="Q89">
    <cfRule type="cellIs" priority="182" operator="greaterThan" aboveAverage="0" equalAverage="0" bottom="0" percent="0" rank="0" text="" dxfId="180">
      <formula>0.0799</formula>
    </cfRule>
  </conditionalFormatting>
  <conditionalFormatting sqref="Q89">
    <cfRule type="cellIs" priority="183" operator="greaterThan" aboveAverage="0" equalAverage="0" bottom="0" percent="0" rank="0" text="" dxfId="181">
      <formula>0.0799</formula>
    </cfRule>
    <cfRule type="cellIs" priority="184" operator="greaterThan" aboveAverage="0" equalAverage="0" bottom="0" percent="0" rank="0" text="" dxfId="182">
      <formula>0.0799</formula>
    </cfRule>
  </conditionalFormatting>
  <conditionalFormatting sqref="Q89">
    <cfRule type="cellIs" priority="185" operator="greaterThan" aboveAverage="0" equalAverage="0" bottom="0" percent="0" rank="0" text="" dxfId="183">
      <formula>0.0799</formula>
    </cfRule>
  </conditionalFormatting>
  <conditionalFormatting sqref="E89">
    <cfRule type="cellIs" priority="186" operator="lessThan" aboveAverage="0" equalAverage="0" bottom="0" percent="0" rank="0" text="" dxfId="184">
      <formula>0.5</formula>
    </cfRule>
  </conditionalFormatting>
  <conditionalFormatting sqref="AH208">
    <cfRule type="duplicateValues" priority="187" aboveAverage="0" equalAverage="0" bottom="0" percent="0" rank="0" text="" dxfId="185">
      <formula>0</formula>
    </cfRule>
  </conditionalFormatting>
  <conditionalFormatting sqref="AH163">
    <cfRule type="duplicateValues" priority="188" aboveAverage="0" equalAverage="0" bottom="0" percent="0" rank="0" text="" dxfId="186">
      <formula>0</formula>
    </cfRule>
  </conditionalFormatting>
  <conditionalFormatting sqref="AJ148">
    <cfRule type="duplicateValues" priority="189" aboveAverage="0" equalAverage="0" bottom="0" percent="0" rank="0" text="" dxfId="187">
      <formula>0</formula>
    </cfRule>
  </conditionalFormatting>
  <conditionalFormatting sqref="D234">
    <cfRule type="cellIs" priority="190" operator="greaterThan" aboveAverage="0" equalAverage="0" bottom="0" percent="0" rank="0" text="" dxfId="188">
      <formula>0.89</formula>
    </cfRule>
  </conditionalFormatting>
  <conditionalFormatting sqref="Q234">
    <cfRule type="cellIs" priority="191" operator="greaterThan" aboveAverage="0" equalAverage="0" bottom="0" percent="0" rank="0" text="" dxfId="189">
      <formula>0.0799</formula>
    </cfRule>
  </conditionalFormatting>
  <conditionalFormatting sqref="Q234">
    <cfRule type="cellIs" priority="192" operator="greaterThan" aboveAverage="0" equalAverage="0" bottom="0" percent="0" rank="0" text="" dxfId="190">
      <formula>0.0799</formula>
    </cfRule>
    <cfRule type="cellIs" priority="193" operator="greaterThan" aboveAverage="0" equalAverage="0" bottom="0" percent="0" rank="0" text="" dxfId="191">
      <formula>0.0799</formula>
    </cfRule>
  </conditionalFormatting>
  <conditionalFormatting sqref="Q234">
    <cfRule type="cellIs" priority="194" operator="greaterThan" aboveAverage="0" equalAverage="0" bottom="0" percent="0" rank="0" text="" dxfId="192">
      <formula>0.0799</formula>
    </cfRule>
  </conditionalFormatting>
  <conditionalFormatting sqref="E234">
    <cfRule type="cellIs" priority="195" operator="lessThan" aboveAverage="0" equalAverage="0" bottom="0" percent="0" rank="0" text="" dxfId="193">
      <formula>0.5</formula>
    </cfRule>
  </conditionalFormatting>
  <conditionalFormatting sqref="AH233">
    <cfRule type="duplicateValues" priority="196" aboveAverage="0" equalAverage="0" bottom="0" percent="0" rank="0" text="" dxfId="194">
      <formula>0</formula>
    </cfRule>
  </conditionalFormatting>
  <conditionalFormatting sqref="D99">
    <cfRule type="cellIs" priority="197" operator="greaterThan" aboveAverage="0" equalAverage="0" bottom="0" percent="0" rank="0" text="" dxfId="195">
      <formula>0.89</formula>
    </cfRule>
  </conditionalFormatting>
  <conditionalFormatting sqref="Q99">
    <cfRule type="cellIs" priority="198" operator="greaterThan" aboveAverage="0" equalAverage="0" bottom="0" percent="0" rank="0" text="" dxfId="196">
      <formula>0.0799</formula>
    </cfRule>
  </conditionalFormatting>
  <conditionalFormatting sqref="Q99">
    <cfRule type="cellIs" priority="199" operator="greaterThan" aboveAverage="0" equalAverage="0" bottom="0" percent="0" rank="0" text="" dxfId="197">
      <formula>0.0799</formula>
    </cfRule>
    <cfRule type="cellIs" priority="200" operator="greaterThan" aboveAverage="0" equalAverage="0" bottom="0" percent="0" rank="0" text="" dxfId="198">
      <formula>0.0799</formula>
    </cfRule>
  </conditionalFormatting>
  <conditionalFormatting sqref="Q99">
    <cfRule type="cellIs" priority="201" operator="greaterThan" aboveAverage="0" equalAverage="0" bottom="0" percent="0" rank="0" text="" dxfId="199">
      <formula>0.0799</formula>
    </cfRule>
  </conditionalFormatting>
  <conditionalFormatting sqref="D99">
    <cfRule type="cellIs" priority="202" operator="greaterThan" aboveAverage="0" equalAverage="0" bottom="0" percent="0" rank="0" text="" dxfId="200">
      <formula>0.89</formula>
    </cfRule>
  </conditionalFormatting>
  <conditionalFormatting sqref="D99">
    <cfRule type="cellIs" priority="203" operator="greaterThan" aboveAverage="0" equalAverage="0" bottom="0" percent="0" rank="0" text="" dxfId="201">
      <formula>0.89</formula>
    </cfRule>
  </conditionalFormatting>
  <conditionalFormatting sqref="Q99">
    <cfRule type="cellIs" priority="204" operator="greaterThan" aboveAverage="0" equalAverage="0" bottom="0" percent="0" rank="0" text="" dxfId="202">
      <formula>0.0799</formula>
    </cfRule>
  </conditionalFormatting>
  <conditionalFormatting sqref="D99">
    <cfRule type="cellIs" priority="205" operator="greaterThan" aboveAverage="0" equalAverage="0" bottom="0" percent="0" rank="0" text="" dxfId="203">
      <formula>0.89</formula>
    </cfRule>
  </conditionalFormatting>
  <conditionalFormatting sqref="Q99">
    <cfRule type="cellIs" priority="206" operator="greaterThan" aboveAverage="0" equalAverage="0" bottom="0" percent="0" rank="0" text="" dxfId="204">
      <formula>0.0799</formula>
    </cfRule>
  </conditionalFormatting>
  <conditionalFormatting sqref="E99">
    <cfRule type="cellIs" priority="207" operator="lessThan" aboveAverage="0" equalAverage="0" bottom="0" percent="0" rank="0" text="" dxfId="205">
      <formula>0.5</formula>
    </cfRule>
  </conditionalFormatting>
  <conditionalFormatting sqref="AH168">
    <cfRule type="duplicateValues" priority="208" aboveAverage="0" equalAverage="0" bottom="0" percent="0" rank="0" text="" dxfId="206">
      <formula>0</formula>
    </cfRule>
  </conditionalFormatting>
  <conditionalFormatting sqref="AI142">
    <cfRule type="duplicateValues" priority="209" aboveAverage="0" equalAverage="0" bottom="0" percent="0" rank="0" text="" dxfId="207">
      <formula>0</formula>
    </cfRule>
  </conditionalFormatting>
  <conditionalFormatting sqref="D107">
    <cfRule type="cellIs" priority="210" operator="greaterThan" aboveAverage="0" equalAverage="0" bottom="0" percent="0" rank="0" text="" dxfId="208">
      <formula>0.89</formula>
    </cfRule>
  </conditionalFormatting>
  <conditionalFormatting sqref="Q107">
    <cfRule type="cellIs" priority="211" operator="greaterThan" aboveAverage="0" equalAverage="0" bottom="0" percent="0" rank="0" text="" dxfId="209">
      <formula>0.0799</formula>
    </cfRule>
  </conditionalFormatting>
  <conditionalFormatting sqref="Q107">
    <cfRule type="cellIs" priority="212" operator="greaterThan" aboveAverage="0" equalAverage="0" bottom="0" percent="0" rank="0" text="" dxfId="210">
      <formula>0.0799</formula>
    </cfRule>
    <cfRule type="cellIs" priority="213" operator="greaterThan" aboveAverage="0" equalAverage="0" bottom="0" percent="0" rank="0" text="" dxfId="211">
      <formula>0.0799</formula>
    </cfRule>
  </conditionalFormatting>
  <conditionalFormatting sqref="Q107">
    <cfRule type="cellIs" priority="214" operator="greaterThan" aboveAverage="0" equalAverage="0" bottom="0" percent="0" rank="0" text="" dxfId="212">
      <formula>0.0799</formula>
    </cfRule>
  </conditionalFormatting>
  <conditionalFormatting sqref="E107">
    <cfRule type="cellIs" priority="215" operator="lessThan" aboveAverage="0" equalAverage="0" bottom="0" percent="0" rank="0" text="" dxfId="213">
      <formula>0.5</formula>
    </cfRule>
  </conditionalFormatting>
  <conditionalFormatting sqref="AH156">
    <cfRule type="duplicateValues" priority="216" aboveAverage="0" equalAverage="0" bottom="0" percent="0" rank="0" text="" dxfId="214">
      <formula>0</formula>
    </cfRule>
  </conditionalFormatting>
  <conditionalFormatting sqref="D277">
    <cfRule type="cellIs" priority="217" operator="greaterThan" aboveAverage="0" equalAverage="0" bottom="0" percent="0" rank="0" text="" dxfId="215">
      <formula>0.89</formula>
    </cfRule>
  </conditionalFormatting>
  <conditionalFormatting sqref="Q277">
    <cfRule type="cellIs" priority="218" operator="greaterThan" aboveAverage="0" equalAverage="0" bottom="0" percent="0" rank="0" text="" dxfId="216">
      <formula>0.0799</formula>
    </cfRule>
  </conditionalFormatting>
  <conditionalFormatting sqref="Q277">
    <cfRule type="cellIs" priority="219" operator="greaterThan" aboveAverage="0" equalAverage="0" bottom="0" percent="0" rank="0" text="" dxfId="217">
      <formula>0.0799</formula>
    </cfRule>
    <cfRule type="cellIs" priority="220" operator="greaterThan" aboveAverage="0" equalAverage="0" bottom="0" percent="0" rank="0" text="" dxfId="218">
      <formula>0.0799</formula>
    </cfRule>
  </conditionalFormatting>
  <conditionalFormatting sqref="Q277">
    <cfRule type="cellIs" priority="221" operator="greaterThan" aboveAverage="0" equalAverage="0" bottom="0" percent="0" rank="0" text="" dxfId="219">
      <formula>0.0799</formula>
    </cfRule>
  </conditionalFormatting>
  <conditionalFormatting sqref="E277">
    <cfRule type="cellIs" priority="222" operator="lessThan" aboveAverage="0" equalAverage="0" bottom="0" percent="0" rank="0" text="" dxfId="220">
      <formula>0.5</formula>
    </cfRule>
  </conditionalFormatting>
  <conditionalFormatting sqref="AI276">
    <cfRule type="duplicateValues" priority="223" aboveAverage="0" equalAverage="0" bottom="0" percent="0" rank="0" text="" dxfId="221">
      <formula>0</formula>
    </cfRule>
  </conditionalFormatting>
  <conditionalFormatting sqref="AH323">
    <cfRule type="duplicateValues" priority="224" aboveAverage="0" equalAverage="0" bottom="0" percent="0" rank="0" text="" dxfId="222">
      <formula>0</formula>
    </cfRule>
  </conditionalFormatting>
  <conditionalFormatting sqref="Q134 Q137:Q138">
    <cfRule type="cellIs" priority="225" operator="greaterThan" aboveAverage="0" equalAverage="0" bottom="0" percent="0" rank="0" text="" dxfId="223">
      <formula>0.0799</formula>
    </cfRule>
  </conditionalFormatting>
  <conditionalFormatting sqref="Q134 Q137:Q138">
    <cfRule type="cellIs" priority="226" operator="greaterThan" aboveAverage="0" equalAverage="0" bottom="0" percent="0" rank="0" text="" dxfId="224">
      <formula>0.0799</formula>
    </cfRule>
    <cfRule type="cellIs" priority="227" operator="greaterThan" aboveAverage="0" equalAverage="0" bottom="0" percent="0" rank="0" text="" dxfId="225">
      <formula>0.0799</formula>
    </cfRule>
  </conditionalFormatting>
  <conditionalFormatting sqref="Q134 Q137:Q138">
    <cfRule type="cellIs" priority="228" operator="greaterThan" aboveAverage="0" equalAverage="0" bottom="0" percent="0" rank="0" text="" dxfId="226">
      <formula>0.0799</formula>
    </cfRule>
  </conditionalFormatting>
  <conditionalFormatting sqref="D134 D137:D138">
    <cfRule type="cellIs" priority="229" operator="greaterThan" aboveAverage="0" equalAverage="0" bottom="0" percent="0" rank="0" text="" dxfId="227">
      <formula>0.89</formula>
    </cfRule>
  </conditionalFormatting>
  <conditionalFormatting sqref="E134 E137:E138">
    <cfRule type="cellIs" priority="230" operator="lessThan" aboveAverage="0" equalAverage="0" bottom="0" percent="0" rank="0" text="" dxfId="228">
      <formula>0.5</formula>
    </cfRule>
  </conditionalFormatting>
  <conditionalFormatting sqref="AH317">
    <cfRule type="duplicateValues" priority="231" aboveAverage="0" equalAverage="0" bottom="0" percent="0" rank="0" text="" dxfId="229">
      <formula>0</formula>
    </cfRule>
  </conditionalFormatting>
  <conditionalFormatting sqref="AH249">
    <cfRule type="duplicateValues" priority="232" aboveAverage="0" equalAverage="0" bottom="0" percent="0" rank="0" text="" dxfId="230">
      <formula>0</formula>
    </cfRule>
  </conditionalFormatting>
  <conditionalFormatting sqref="AH248">
    <cfRule type="duplicateValues" priority="233" aboveAverage="0" equalAverage="0" bottom="0" percent="0" rank="0" text="" dxfId="231">
      <formula>0</formula>
    </cfRule>
  </conditionalFormatting>
  <conditionalFormatting sqref="AH247">
    <cfRule type="duplicateValues" priority="234" aboveAverage="0" equalAverage="0" bottom="0" percent="0" rank="0" text="" dxfId="232">
      <formula>0</formula>
    </cfRule>
  </conditionalFormatting>
  <conditionalFormatting sqref="AH242">
    <cfRule type="duplicateValues" priority="235" aboveAverage="0" equalAverage="0" bottom="0" percent="0" rank="0" text="" dxfId="233">
      <formula>0</formula>
    </cfRule>
  </conditionalFormatting>
  <conditionalFormatting sqref="AH241">
    <cfRule type="duplicateValues" priority="236" aboveAverage="0" equalAverage="0" bottom="0" percent="0" rank="0" text="" dxfId="234">
      <formula>0</formula>
    </cfRule>
  </conditionalFormatting>
  <conditionalFormatting sqref="AH234">
    <cfRule type="duplicateValues" priority="237" aboveAverage="0" equalAverage="0" bottom="0" percent="0" rank="0" text="" dxfId="235">
      <formula>0</formula>
    </cfRule>
  </conditionalFormatting>
  <conditionalFormatting sqref="AH233">
    <cfRule type="duplicateValues" priority="238" aboveAverage="0" equalAverage="0" bottom="0" percent="0" rank="0" text="" dxfId="236">
      <formula>0</formula>
    </cfRule>
  </conditionalFormatting>
  <conditionalFormatting sqref="AH231">
    <cfRule type="duplicateValues" priority="239" aboveAverage="0" equalAverage="0" bottom="0" percent="0" rank="0" text="" dxfId="237">
      <formula>0</formula>
    </cfRule>
  </conditionalFormatting>
  <conditionalFormatting sqref="AH230">
    <cfRule type="duplicateValues" priority="240" aboveAverage="0" equalAverage="0" bottom="0" percent="0" rank="0" text="" dxfId="238">
      <formula>0</formula>
    </cfRule>
  </conditionalFormatting>
  <conditionalFormatting sqref="AI229">
    <cfRule type="duplicateValues" priority="241" aboveAverage="0" equalAverage="0" bottom="0" percent="0" rank="0" text="" dxfId="239">
      <formula>0</formula>
    </cfRule>
  </conditionalFormatting>
  <conditionalFormatting sqref="AH228">
    <cfRule type="duplicateValues" priority="242" aboveAverage="0" equalAverage="0" bottom="0" percent="0" rank="0" text="" dxfId="240">
      <formula>0</formula>
    </cfRule>
  </conditionalFormatting>
  <conditionalFormatting sqref="AH225">
    <cfRule type="duplicateValues" priority="243" aboveAverage="0" equalAverage="0" bottom="0" percent="0" rank="0" text="" dxfId="241">
      <formula>0</formula>
    </cfRule>
  </conditionalFormatting>
  <conditionalFormatting sqref="AH218">
    <cfRule type="duplicateValues" priority="244" aboveAverage="0" equalAverage="0" bottom="0" percent="0" rank="0" text="" dxfId="242">
      <formula>0</formula>
    </cfRule>
  </conditionalFormatting>
  <conditionalFormatting sqref="AI218">
    <cfRule type="duplicateValues" priority="245" aboveAverage="0" equalAverage="0" bottom="0" percent="0" rank="0" text="" dxfId="243">
      <formula>0</formula>
    </cfRule>
  </conditionalFormatting>
  <conditionalFormatting sqref="AH217">
    <cfRule type="duplicateValues" priority="246" aboveAverage="0" equalAverage="0" bottom="0" percent="0" rank="0" text="" dxfId="244">
      <formula>0</formula>
    </cfRule>
  </conditionalFormatting>
  <conditionalFormatting sqref="AI217">
    <cfRule type="duplicateValues" priority="247" aboveAverage="0" equalAverage="0" bottom="0" percent="0" rank="0" text="" dxfId="245">
      <formula>0</formula>
    </cfRule>
  </conditionalFormatting>
  <conditionalFormatting sqref="AI214">
    <cfRule type="duplicateValues" priority="248" aboveAverage="0" equalAverage="0" bottom="0" percent="0" rank="0" text="" dxfId="246">
      <formula>0</formula>
    </cfRule>
  </conditionalFormatting>
  <conditionalFormatting sqref="AH212">
    <cfRule type="duplicateValues" priority="249" aboveAverage="0" equalAverage="0" bottom="0" percent="0" rank="0" text="" dxfId="247">
      <formula>0</formula>
    </cfRule>
  </conditionalFormatting>
  <conditionalFormatting sqref="AH213">
    <cfRule type="duplicateValues" priority="250" aboveAverage="0" equalAverage="0" bottom="0" percent="0" rank="0" text="" dxfId="248">
      <formula>0</formula>
    </cfRule>
  </conditionalFormatting>
  <conditionalFormatting sqref="AH209">
    <cfRule type="duplicateValues" priority="251" aboveAverage="0" equalAverage="0" bottom="0" percent="0" rank="0" text="" dxfId="249">
      <formula>0</formula>
    </cfRule>
  </conditionalFormatting>
  <conditionalFormatting sqref="AH206">
    <cfRule type="duplicateValues" priority="252" aboveAverage="0" equalAverage="0" bottom="0" percent="0" rank="0" text="" dxfId="250">
      <formula>0</formula>
    </cfRule>
  </conditionalFormatting>
  <conditionalFormatting sqref="AH208">
    <cfRule type="duplicateValues" priority="253" aboveAverage="0" equalAverage="0" bottom="0" percent="0" rank="0" text="" dxfId="251">
      <formula>0</formula>
    </cfRule>
  </conditionalFormatting>
  <conditionalFormatting sqref="AH203">
    <cfRule type="duplicateValues" priority="254" aboveAverage="0" equalAverage="0" bottom="0" percent="0" rank="0" text="" dxfId="252">
      <formula>0</formula>
    </cfRule>
  </conditionalFormatting>
  <conditionalFormatting sqref="AI205">
    <cfRule type="duplicateValues" priority="255" aboveAverage="0" equalAverage="0" bottom="0" percent="0" rank="0" text="" dxfId="253">
      <formula>0</formula>
    </cfRule>
  </conditionalFormatting>
  <conditionalFormatting sqref="AH198">
    <cfRule type="duplicateValues" priority="256" aboveAverage="0" equalAverage="0" bottom="0" percent="0" rank="0" text="" dxfId="254">
      <formula>0</formula>
    </cfRule>
  </conditionalFormatting>
  <conditionalFormatting sqref="AI194">
    <cfRule type="duplicateValues" priority="257" aboveAverage="0" equalAverage="0" bottom="0" percent="0" rank="0" text="" dxfId="255">
      <formula>0</formula>
    </cfRule>
  </conditionalFormatting>
  <conditionalFormatting sqref="AH193">
    <cfRule type="duplicateValues" priority="258" aboveAverage="0" equalAverage="0" bottom="0" percent="0" rank="0" text="" dxfId="256">
      <formula>0</formula>
    </cfRule>
  </conditionalFormatting>
  <conditionalFormatting sqref="AH189">
    <cfRule type="duplicateValues" priority="259" aboveAverage="0" equalAverage="0" bottom="0" percent="0" rank="0" text="" dxfId="257">
      <formula>0</formula>
    </cfRule>
  </conditionalFormatting>
  <conditionalFormatting sqref="AI186">
    <cfRule type="duplicateValues" priority="260" aboveAverage="0" equalAverage="0" bottom="0" percent="0" rank="0" text="" dxfId="258">
      <formula>0</formula>
    </cfRule>
  </conditionalFormatting>
  <conditionalFormatting sqref="AH184">
    <cfRule type="duplicateValues" priority="261" aboveAverage="0" equalAverage="0" bottom="0" percent="0" rank="0" text="" dxfId="259">
      <formula>0</formula>
    </cfRule>
  </conditionalFormatting>
  <conditionalFormatting sqref="AI184">
    <cfRule type="duplicateValues" priority="262" aboveAverage="0" equalAverage="0" bottom="0" percent="0" rank="0" text="" dxfId="260">
      <formula>0</formula>
    </cfRule>
  </conditionalFormatting>
  <conditionalFormatting sqref="AH183">
    <cfRule type="duplicateValues" priority="263" aboveAverage="0" equalAverage="0" bottom="0" percent="0" rank="0" text="" dxfId="261">
      <formula>0</formula>
    </cfRule>
  </conditionalFormatting>
  <conditionalFormatting sqref="AH186">
    <cfRule type="duplicateValues" priority="264" aboveAverage="0" equalAverage="0" bottom="0" percent="0" rank="0" text="" dxfId="262">
      <formula>0</formula>
    </cfRule>
  </conditionalFormatting>
  <conditionalFormatting sqref="AH181">
    <cfRule type="duplicateValues" priority="265" aboveAverage="0" equalAverage="0" bottom="0" percent="0" rank="0" text="" dxfId="263">
      <formula>0</formula>
    </cfRule>
  </conditionalFormatting>
  <conditionalFormatting sqref="AI178">
    <cfRule type="duplicateValues" priority="266" aboveAverage="0" equalAverage="0" bottom="0" percent="0" rank="0" text="" dxfId="264">
      <formula>0</formula>
    </cfRule>
  </conditionalFormatting>
  <conditionalFormatting sqref="AI179">
    <cfRule type="duplicateValues" priority="267" aboveAverage="0" equalAverage="0" bottom="0" percent="0" rank="0" text="" dxfId="265">
      <formula>0</formula>
    </cfRule>
  </conditionalFormatting>
  <conditionalFormatting sqref="AI366">
    <cfRule type="duplicateValues" priority="268" aboveAverage="0" equalAverage="0" bottom="0" percent="0" rank="0" text="" dxfId="266">
      <formula>0</formula>
    </cfRule>
  </conditionalFormatting>
  <conditionalFormatting sqref="AH162">
    <cfRule type="duplicateValues" priority="269" aboveAverage="0" equalAverage="0" bottom="0" percent="0" rank="0" text="" dxfId="267">
      <formula>0</formula>
    </cfRule>
  </conditionalFormatting>
  <conditionalFormatting sqref="AH164">
    <cfRule type="duplicateValues" priority="270" aboveAverage="0" equalAverage="0" bottom="0" percent="0" rank="0" text="" dxfId="268">
      <formula>0</formula>
    </cfRule>
  </conditionalFormatting>
  <conditionalFormatting sqref="AH165 AH163">
    <cfRule type="duplicateValues" priority="271" aboveAverage="0" equalAverage="0" bottom="0" percent="0" rank="0" text="" dxfId="269">
      <formula>0</formula>
    </cfRule>
  </conditionalFormatting>
  <conditionalFormatting sqref="AJ335">
    <cfRule type="duplicateValues" priority="272" aboveAverage="0" equalAverage="0" bottom="0" percent="0" rank="0" text="" dxfId="270">
      <formula>0</formula>
    </cfRule>
  </conditionalFormatting>
  <conditionalFormatting sqref="AH123">
    <cfRule type="duplicateValues" priority="273" aboveAverage="0" equalAverage="0" bottom="0" percent="0" rank="0" text="" dxfId="271">
      <formula>0</formula>
    </cfRule>
  </conditionalFormatting>
  <conditionalFormatting sqref="AH172">
    <cfRule type="duplicateValues" priority="274" aboveAverage="0" equalAverage="0" bottom="0" percent="0" rank="0" text="" dxfId="272">
      <formula>0</formula>
    </cfRule>
  </conditionalFormatting>
  <conditionalFormatting sqref="AI172">
    <cfRule type="duplicateValues" priority="275" aboveAverage="0" equalAverage="0" bottom="0" percent="0" rank="0" text="" dxfId="273">
      <formula>0</formula>
    </cfRule>
  </conditionalFormatting>
  <conditionalFormatting sqref="Q98">
    <cfRule type="cellIs" priority="276" operator="greaterThan" aboveAverage="0" equalAverage="0" bottom="0" percent="0" rank="0" text="" dxfId="274">
      <formula>0.0799</formula>
    </cfRule>
  </conditionalFormatting>
  <conditionalFormatting sqref="Q98">
    <cfRule type="cellIs" priority="277" operator="greaterThan" aboveAverage="0" equalAverage="0" bottom="0" percent="0" rank="0" text="" dxfId="275">
      <formula>0.0799</formula>
    </cfRule>
    <cfRule type="cellIs" priority="278" operator="greaterThan" aboveAverage="0" equalAverage="0" bottom="0" percent="0" rank="0" text="" dxfId="276">
      <formula>0.0799</formula>
    </cfRule>
  </conditionalFormatting>
  <conditionalFormatting sqref="Q98">
    <cfRule type="cellIs" priority="279" operator="greaterThan" aboveAverage="0" equalAverage="0" bottom="0" percent="0" rank="0" text="" dxfId="277">
      <formula>0.0799</formula>
    </cfRule>
  </conditionalFormatting>
  <conditionalFormatting sqref="AH252">
    <cfRule type="duplicateValues" priority="280" aboveAverage="0" equalAverage="0" bottom="0" percent="0" rank="0" text="" dxfId="278">
      <formula>0</formula>
    </cfRule>
  </conditionalFormatting>
  <conditionalFormatting sqref="AH252">
    <cfRule type="duplicateValues" priority="281" aboveAverage="0" equalAverage="0" bottom="0" percent="0" rank="0" text="" dxfId="279">
      <formula>0</formula>
    </cfRule>
    <cfRule type="duplicateValues" priority="282" aboveAverage="0" equalAverage="0" bottom="0" percent="0" rank="0" text="" dxfId="280">
      <formula>0</formula>
    </cfRule>
  </conditionalFormatting>
  <conditionalFormatting sqref="AH252:AI252">
    <cfRule type="duplicateValues" priority="283" aboveAverage="0" equalAverage="0" bottom="0" percent="0" rank="0" text="" dxfId="281">
      <formula>0</formula>
    </cfRule>
  </conditionalFormatting>
  <conditionalFormatting sqref="D126">
    <cfRule type="cellIs" priority="284" operator="greaterThan" aboveAverage="0" equalAverage="0" bottom="0" percent="0" rank="0" text="" dxfId="282">
      <formula>0.89</formula>
    </cfRule>
  </conditionalFormatting>
  <conditionalFormatting sqref="Q126">
    <cfRule type="cellIs" priority="285" operator="greaterThan" aboveAverage="0" equalAverage="0" bottom="0" percent="0" rank="0" text="" dxfId="283">
      <formula>0.0799</formula>
    </cfRule>
  </conditionalFormatting>
  <conditionalFormatting sqref="Q126">
    <cfRule type="cellIs" priority="286" operator="greaterThan" aboveAverage="0" equalAverage="0" bottom="0" percent="0" rank="0" text="" dxfId="284">
      <formula>0.0799</formula>
    </cfRule>
    <cfRule type="cellIs" priority="287" operator="greaterThan" aboveAverage="0" equalAverage="0" bottom="0" percent="0" rank="0" text="" dxfId="285">
      <formula>0.0799</formula>
    </cfRule>
  </conditionalFormatting>
  <conditionalFormatting sqref="Q126">
    <cfRule type="cellIs" priority="288" operator="greaterThan" aboveAverage="0" equalAverage="0" bottom="0" percent="0" rank="0" text="" dxfId="286">
      <formula>0.0799</formula>
    </cfRule>
  </conditionalFormatting>
  <conditionalFormatting sqref="E126">
    <cfRule type="cellIs" priority="289" operator="lessThan" aboveAverage="0" equalAverage="0" bottom="0" percent="0" rank="0" text="" dxfId="287">
      <formula>0.5</formula>
    </cfRule>
  </conditionalFormatting>
  <conditionalFormatting sqref="AH240">
    <cfRule type="duplicateValues" priority="290" aboveAverage="0" equalAverage="0" bottom="0" percent="0" rank="0" text="" dxfId="288">
      <formula>0</formula>
    </cfRule>
    <cfRule type="duplicateValues" priority="291" aboveAverage="0" equalAverage="0" bottom="0" percent="0" rank="0" text="" dxfId="289">
      <formula>0</formula>
    </cfRule>
  </conditionalFormatting>
  <conditionalFormatting sqref="AH240:AI240">
    <cfRule type="duplicateValues" priority="292" aboveAverage="0" equalAverage="0" bottom="0" percent="0" rank="0" text="" dxfId="290">
      <formula>0</formula>
    </cfRule>
  </conditionalFormatting>
  <conditionalFormatting sqref="AH240">
    <cfRule type="duplicateValues" priority="293" aboveAverage="0" equalAverage="0" bottom="0" percent="0" rank="0" text="" dxfId="291">
      <formula>0</formula>
    </cfRule>
  </conditionalFormatting>
  <conditionalFormatting sqref="AH240">
    <cfRule type="duplicateValues" priority="294" aboveAverage="0" equalAverage="0" bottom="0" percent="0" rank="0" text="" dxfId="292">
      <formula>0</formula>
    </cfRule>
  </conditionalFormatting>
  <conditionalFormatting sqref="E346">
    <cfRule type="cellIs" priority="295" operator="greaterThan" aboveAverage="0" equalAverage="0" bottom="0" percent="0" rank="0" text="" dxfId="293">
      <formula>0.89</formula>
    </cfRule>
  </conditionalFormatting>
  <conditionalFormatting sqref="D127 D137:D138 D133:D134">
    <cfRule type="cellIs" priority="296" operator="greaterThan" aboveAverage="0" equalAverage="0" bottom="0" percent="0" rank="0" text="" dxfId="294">
      <formula>0.89</formula>
    </cfRule>
  </conditionalFormatting>
  <conditionalFormatting sqref="Q127 Q137:Q138 Q133:Q134">
    <cfRule type="cellIs" priority="297" operator="greaterThan" aboveAverage="0" equalAverage="0" bottom="0" percent="0" rank="0" text="" dxfId="295">
      <formula>0.0799</formula>
    </cfRule>
  </conditionalFormatting>
  <conditionalFormatting sqref="Q127 Q137:Q138 Q133:Q134">
    <cfRule type="cellIs" priority="298" operator="greaterThan" aboveAverage="0" equalAverage="0" bottom="0" percent="0" rank="0" text="" dxfId="296">
      <formula>0.0799</formula>
    </cfRule>
    <cfRule type="cellIs" priority="299" operator="greaterThan" aboveAverage="0" equalAverage="0" bottom="0" percent="0" rank="0" text="" dxfId="297">
      <formula>0.0799</formula>
    </cfRule>
  </conditionalFormatting>
  <conditionalFormatting sqref="Q127 Q137:Q138 Q133:Q134">
    <cfRule type="cellIs" priority="300" operator="greaterThan" aboveAverage="0" equalAverage="0" bottom="0" percent="0" rank="0" text="" dxfId="298">
      <formula>0.0799</formula>
    </cfRule>
  </conditionalFormatting>
  <conditionalFormatting sqref="E127 E137:E138 E133:E134">
    <cfRule type="cellIs" priority="301" operator="lessThan" aboveAverage="0" equalAverage="0" bottom="0" percent="0" rank="0" text="" dxfId="299">
      <formula>0.5</formula>
    </cfRule>
  </conditionalFormatting>
  <conditionalFormatting sqref="D127 D137:D138 D133:D134">
    <cfRule type="cellIs" priority="302" operator="greaterThan" aboveAverage="0" equalAverage="0" bottom="0" percent="0" rank="0" text="" dxfId="300">
      <formula>0.89</formula>
    </cfRule>
  </conditionalFormatting>
  <conditionalFormatting sqref="Q127 Q137:Q138 Q133:Q134">
    <cfRule type="cellIs" priority="303" operator="greaterThan" aboveAverage="0" equalAverage="0" bottom="0" percent="0" rank="0" text="" dxfId="301">
      <formula>0.0799</formula>
    </cfRule>
  </conditionalFormatting>
  <conditionalFormatting sqref="Q127 Q137:Q138 Q133:Q134">
    <cfRule type="cellIs" priority="304" operator="greaterThan" aboveAverage="0" equalAverage="0" bottom="0" percent="0" rank="0" text="" dxfId="302">
      <formula>0.0799</formula>
    </cfRule>
    <cfRule type="cellIs" priority="305" operator="greaterThan" aboveAverage="0" equalAverage="0" bottom="0" percent="0" rank="0" text="" dxfId="303">
      <formula>0.0799</formula>
    </cfRule>
  </conditionalFormatting>
  <conditionalFormatting sqref="Q127 Q137:Q138 Q133:Q134">
    <cfRule type="cellIs" priority="306" operator="greaterThan" aboveAverage="0" equalAverage="0" bottom="0" percent="0" rank="0" text="" dxfId="304">
      <formula>0.0799</formula>
    </cfRule>
  </conditionalFormatting>
  <conditionalFormatting sqref="E127 E137:E138 E133:E134">
    <cfRule type="cellIs" priority="307" operator="lessThan" aboveAverage="0" equalAverage="0" bottom="0" percent="0" rank="0" text="" dxfId="305">
      <formula>0.5</formula>
    </cfRule>
  </conditionalFormatting>
  <conditionalFormatting sqref="D364">
    <cfRule type="cellIs" priority="308" operator="greaterThan" aboveAverage="0" equalAverage="0" bottom="0" percent="0" rank="0" text="" dxfId="306">
      <formula>0.89</formula>
    </cfRule>
  </conditionalFormatting>
  <conditionalFormatting sqref="Q364">
    <cfRule type="cellIs" priority="309" operator="greaterThan" aboveAverage="0" equalAverage="0" bottom="0" percent="0" rank="0" text="" dxfId="307">
      <formula>0.0799</formula>
    </cfRule>
  </conditionalFormatting>
  <conditionalFormatting sqref="Q364">
    <cfRule type="cellIs" priority="310" operator="greaterThan" aboveAverage="0" equalAverage="0" bottom="0" percent="0" rank="0" text="" dxfId="308">
      <formula>0.0799</formula>
    </cfRule>
    <cfRule type="cellIs" priority="311" operator="greaterThan" aboveAverage="0" equalAverage="0" bottom="0" percent="0" rank="0" text="" dxfId="309">
      <formula>0.0799</formula>
    </cfRule>
  </conditionalFormatting>
  <conditionalFormatting sqref="Q364">
    <cfRule type="cellIs" priority="312" operator="greaterThan" aboveAverage="0" equalAverage="0" bottom="0" percent="0" rank="0" text="" dxfId="310">
      <formula>0.0799</formula>
    </cfRule>
  </conditionalFormatting>
  <conditionalFormatting sqref="E364">
    <cfRule type="cellIs" priority="313" operator="lessThan" aboveAverage="0" equalAverage="0" bottom="0" percent="0" rank="0" text="" dxfId="311">
      <formula>0.5</formula>
    </cfRule>
  </conditionalFormatting>
  <conditionalFormatting sqref="AI364">
    <cfRule type="duplicateValues" priority="314" aboveAverage="0" equalAverage="0" bottom="0" percent="0" rank="0" text="" dxfId="312">
      <formula>0</formula>
    </cfRule>
  </conditionalFormatting>
  <conditionalFormatting sqref="D364">
    <cfRule type="cellIs" priority="315" operator="greaterThan" aboveAverage="0" equalAverage="0" bottom="0" percent="0" rank="0" text="" dxfId="313">
      <formula>0.89</formula>
    </cfRule>
  </conditionalFormatting>
  <conditionalFormatting sqref="Q364">
    <cfRule type="cellIs" priority="316" operator="greaterThan" aboveAverage="0" equalAverage="0" bottom="0" percent="0" rank="0" text="" dxfId="314">
      <formula>0.0799</formula>
    </cfRule>
  </conditionalFormatting>
  <conditionalFormatting sqref="Q364">
    <cfRule type="cellIs" priority="317" operator="greaterThan" aboveAverage="0" equalAverage="0" bottom="0" percent="0" rank="0" text="" dxfId="315">
      <formula>0.0799</formula>
    </cfRule>
    <cfRule type="cellIs" priority="318" operator="greaterThan" aboveAverage="0" equalAverage="0" bottom="0" percent="0" rank="0" text="" dxfId="316">
      <formula>0.0799</formula>
    </cfRule>
  </conditionalFormatting>
  <conditionalFormatting sqref="Q364">
    <cfRule type="cellIs" priority="319" operator="greaterThan" aboveAverage="0" equalAverage="0" bottom="0" percent="0" rank="0" text="" dxfId="317">
      <formula>0.0799</formula>
    </cfRule>
  </conditionalFormatting>
  <conditionalFormatting sqref="E364">
    <cfRule type="cellIs" priority="320" operator="lessThan" aboveAverage="0" equalAverage="0" bottom="0" percent="0" rank="0" text="" dxfId="318">
      <formula>0.5</formula>
    </cfRule>
  </conditionalFormatting>
  <conditionalFormatting sqref="Q102">
    <cfRule type="cellIs" priority="321" operator="greaterThan" aboveAverage="0" equalAverage="0" bottom="0" percent="0" rank="0" text="" dxfId="319">
      <formula>0.0799</formula>
    </cfRule>
  </conditionalFormatting>
  <conditionalFormatting sqref="Q102">
    <cfRule type="cellIs" priority="322" operator="greaterThan" aboveAverage="0" equalAverage="0" bottom="0" percent="0" rank="0" text="" dxfId="320">
      <formula>0.0799</formula>
    </cfRule>
    <cfRule type="cellIs" priority="323" operator="greaterThan" aboveAverage="0" equalAverage="0" bottom="0" percent="0" rank="0" text="" dxfId="321">
      <formula>0.0799</formula>
    </cfRule>
  </conditionalFormatting>
  <conditionalFormatting sqref="Q102">
    <cfRule type="cellIs" priority="324" operator="greaterThan" aboveAverage="0" equalAverage="0" bottom="0" percent="0" rank="0" text="" dxfId="322">
      <formula>0.0799</formula>
    </cfRule>
  </conditionalFormatting>
  <conditionalFormatting sqref="D102">
    <cfRule type="cellIs" priority="325" operator="greaterThan" aboveAverage="0" equalAverage="0" bottom="0" percent="0" rank="0" text="" dxfId="323">
      <formula>0.89</formula>
    </cfRule>
  </conditionalFormatting>
  <conditionalFormatting sqref="D102">
    <cfRule type="cellIs" priority="326" operator="greaterThan" aboveAverage="0" equalAverage="0" bottom="0" percent="0" rank="0" text="" dxfId="324">
      <formula>0.89</formula>
    </cfRule>
  </conditionalFormatting>
  <conditionalFormatting sqref="Q102">
    <cfRule type="cellIs" priority="327" operator="greaterThan" aboveAverage="0" equalAverage="0" bottom="0" percent="0" rank="0" text="" dxfId="325">
      <formula>0.0799</formula>
    </cfRule>
  </conditionalFormatting>
  <conditionalFormatting sqref="Q102">
    <cfRule type="cellIs" priority="328" operator="greaterThan" aboveAverage="0" equalAverage="0" bottom="0" percent="0" rank="0" text="" dxfId="326">
      <formula>0.0799</formula>
    </cfRule>
    <cfRule type="cellIs" priority="329" operator="greaterThan" aboveAverage="0" equalAverage="0" bottom="0" percent="0" rank="0" text="" dxfId="327">
      <formula>0.0799</formula>
    </cfRule>
  </conditionalFormatting>
  <conditionalFormatting sqref="Q102">
    <cfRule type="cellIs" priority="330" operator="greaterThan" aboveAverage="0" equalAverage="0" bottom="0" percent="0" rank="0" text="" dxfId="328">
      <formula>0.0799</formula>
    </cfRule>
  </conditionalFormatting>
  <conditionalFormatting sqref="Q102">
    <cfRule type="cellIs" priority="331" operator="greaterThan" aboveAverage="0" equalAverage="0" bottom="0" percent="0" rank="0" text="" dxfId="329">
      <formula>0.0799</formula>
    </cfRule>
  </conditionalFormatting>
  <conditionalFormatting sqref="E102">
    <cfRule type="cellIs" priority="332" operator="lessThan" aboveAverage="0" equalAverage="0" bottom="0" percent="0" rank="0" text="" dxfId="330">
      <formula>0.5</formula>
    </cfRule>
  </conditionalFormatting>
  <conditionalFormatting sqref="Q101">
    <cfRule type="cellIs" priority="333" operator="greaterThan" aboveAverage="0" equalAverage="0" bottom="0" percent="0" rank="0" text="" dxfId="331">
      <formula>0.0799</formula>
    </cfRule>
  </conditionalFormatting>
  <conditionalFormatting sqref="Q101">
    <cfRule type="cellIs" priority="334" operator="greaterThan" aboveAverage="0" equalAverage="0" bottom="0" percent="0" rank="0" text="" dxfId="332">
      <formula>0.0799</formula>
    </cfRule>
    <cfRule type="cellIs" priority="335" operator="greaterThan" aboveAverage="0" equalAverage="0" bottom="0" percent="0" rank="0" text="" dxfId="333">
      <formula>0.0799</formula>
    </cfRule>
  </conditionalFormatting>
  <conditionalFormatting sqref="Q101">
    <cfRule type="cellIs" priority="336" operator="greaterThan" aboveAverage="0" equalAverage="0" bottom="0" percent="0" rank="0" text="" dxfId="334">
      <formula>0.0799</formula>
    </cfRule>
  </conditionalFormatting>
  <conditionalFormatting sqref="D101">
    <cfRule type="cellIs" priority="337" operator="greaterThan" aboveAverage="0" equalAverage="0" bottom="0" percent="0" rank="0" text="" dxfId="335">
      <formula>0.89</formula>
    </cfRule>
  </conditionalFormatting>
  <conditionalFormatting sqref="D101">
    <cfRule type="cellIs" priority="338" operator="greaterThan" aboveAverage="0" equalAverage="0" bottom="0" percent="0" rank="0" text="" dxfId="336">
      <formula>0.89</formula>
    </cfRule>
  </conditionalFormatting>
  <conditionalFormatting sqref="Q101">
    <cfRule type="cellIs" priority="339" operator="greaterThan" aboveAverage="0" equalAverage="0" bottom="0" percent="0" rank="0" text="" dxfId="337">
      <formula>0.0799</formula>
    </cfRule>
  </conditionalFormatting>
  <conditionalFormatting sqref="Q101">
    <cfRule type="cellIs" priority="340" operator="greaterThan" aboveAverage="0" equalAverage="0" bottom="0" percent="0" rank="0" text="" dxfId="338">
      <formula>0.0799</formula>
    </cfRule>
    <cfRule type="cellIs" priority="341" operator="greaterThan" aboveAverage="0" equalAverage="0" bottom="0" percent="0" rank="0" text="" dxfId="339">
      <formula>0.0799</formula>
    </cfRule>
  </conditionalFormatting>
  <conditionalFormatting sqref="Q101">
    <cfRule type="cellIs" priority="342" operator="greaterThan" aboveAverage="0" equalAverage="0" bottom="0" percent="0" rank="0" text="" dxfId="340">
      <formula>0.0799</formula>
    </cfRule>
  </conditionalFormatting>
  <conditionalFormatting sqref="Q101">
    <cfRule type="cellIs" priority="343" operator="greaterThan" aboveAverage="0" equalAverage="0" bottom="0" percent="0" rank="0" text="" dxfId="341">
      <formula>0.0799</formula>
    </cfRule>
  </conditionalFormatting>
  <conditionalFormatting sqref="E101">
    <cfRule type="cellIs" priority="344" operator="lessThan" aboveAverage="0" equalAverage="0" bottom="0" percent="0" rank="0" text="" dxfId="342">
      <formula>0.5</formula>
    </cfRule>
  </conditionalFormatting>
  <conditionalFormatting sqref="D80">
    <cfRule type="cellIs" priority="345" operator="greaterThan" aboveAverage="0" equalAverage="0" bottom="0" percent="0" rank="0" text="" dxfId="343">
      <formula>0.89</formula>
    </cfRule>
  </conditionalFormatting>
  <conditionalFormatting sqref="Q80">
    <cfRule type="cellIs" priority="346" operator="greaterThan" aboveAverage="0" equalAverage="0" bottom="0" percent="0" rank="0" text="" dxfId="344">
      <formula>0.0799</formula>
    </cfRule>
  </conditionalFormatting>
  <conditionalFormatting sqref="Q80">
    <cfRule type="cellIs" priority="347" operator="greaterThan" aboveAverage="0" equalAverage="0" bottom="0" percent="0" rank="0" text="" dxfId="345">
      <formula>0.0799</formula>
    </cfRule>
    <cfRule type="cellIs" priority="348" operator="greaterThan" aboveAverage="0" equalAverage="0" bottom="0" percent="0" rank="0" text="" dxfId="346">
      <formula>0.0799</formula>
    </cfRule>
  </conditionalFormatting>
  <conditionalFormatting sqref="Q80">
    <cfRule type="cellIs" priority="349" operator="greaterThan" aboveAverage="0" equalAverage="0" bottom="0" percent="0" rank="0" text="" dxfId="347">
      <formula>0.0799</formula>
    </cfRule>
  </conditionalFormatting>
  <conditionalFormatting sqref="E80">
    <cfRule type="cellIs" priority="350" operator="lessThan" aboveAverage="0" equalAverage="0" bottom="0" percent="0" rank="0" text="" dxfId="348">
      <formula>0.5</formula>
    </cfRule>
  </conditionalFormatting>
  <conditionalFormatting sqref="D88 D160">
    <cfRule type="cellIs" priority="351" operator="greaterThan" aboveAverage="0" equalAverage="0" bottom="0" percent="0" rank="0" text="" dxfId="349">
      <formula>0.89</formula>
    </cfRule>
  </conditionalFormatting>
  <conditionalFormatting sqref="Q88 Q160">
    <cfRule type="cellIs" priority="352" operator="greaterThan" aboveAverage="0" equalAverage="0" bottom="0" percent="0" rank="0" text="" dxfId="350">
      <formula>0.0799</formula>
    </cfRule>
  </conditionalFormatting>
  <conditionalFormatting sqref="Q88 Q160">
    <cfRule type="cellIs" priority="353" operator="greaterThan" aboveAverage="0" equalAverage="0" bottom="0" percent="0" rank="0" text="" dxfId="351">
      <formula>0.0799</formula>
    </cfRule>
    <cfRule type="cellIs" priority="354" operator="greaterThan" aboveAverage="0" equalAverage="0" bottom="0" percent="0" rank="0" text="" dxfId="352">
      <formula>0.0799</formula>
    </cfRule>
  </conditionalFormatting>
  <conditionalFormatting sqref="Q88 Q160">
    <cfRule type="cellIs" priority="355" operator="greaterThan" aboveAverage="0" equalAverage="0" bottom="0" percent="0" rank="0" text="" dxfId="353">
      <formula>0.0799</formula>
    </cfRule>
  </conditionalFormatting>
  <conditionalFormatting sqref="E88 E160">
    <cfRule type="cellIs" priority="356" operator="lessThan" aboveAverage="0" equalAverage="0" bottom="0" percent="0" rank="0" text="" dxfId="354">
      <formula>0.5</formula>
    </cfRule>
  </conditionalFormatting>
  <conditionalFormatting sqref="D182">
    <cfRule type="cellIs" priority="357" operator="greaterThan" aboveAverage="0" equalAverage="0" bottom="0" percent="0" rank="0" text="" dxfId="355">
      <formula>0.89</formula>
    </cfRule>
  </conditionalFormatting>
  <conditionalFormatting sqref="Q182">
    <cfRule type="cellIs" priority="358" operator="greaterThan" aboveAverage="0" equalAverage="0" bottom="0" percent="0" rank="0" text="" dxfId="356">
      <formula>0.0799</formula>
    </cfRule>
  </conditionalFormatting>
  <conditionalFormatting sqref="Q182">
    <cfRule type="cellIs" priority="359" operator="greaterThan" aboveAverage="0" equalAverage="0" bottom="0" percent="0" rank="0" text="" dxfId="357">
      <formula>0.0799</formula>
    </cfRule>
    <cfRule type="cellIs" priority="360" operator="greaterThan" aboveAverage="0" equalAverage="0" bottom="0" percent="0" rank="0" text="" dxfId="358">
      <formula>0.0799</formula>
    </cfRule>
  </conditionalFormatting>
  <conditionalFormatting sqref="Q182">
    <cfRule type="cellIs" priority="361" operator="greaterThan" aboveAverage="0" equalAverage="0" bottom="0" percent="0" rank="0" text="" dxfId="359">
      <formula>0.0799</formula>
    </cfRule>
  </conditionalFormatting>
  <conditionalFormatting sqref="E182">
    <cfRule type="cellIs" priority="362" operator="lessThan" aboveAverage="0" equalAverage="0" bottom="0" percent="0" rank="0" text="" dxfId="360">
      <formula>0.5</formula>
    </cfRule>
  </conditionalFormatting>
  <conditionalFormatting sqref="AH182">
    <cfRule type="duplicateValues" priority="363" aboveAverage="0" equalAverage="0" bottom="0" percent="0" rank="0" text="" dxfId="361">
      <formula>0</formula>
    </cfRule>
  </conditionalFormatting>
  <conditionalFormatting sqref="AH182">
    <cfRule type="duplicateValues" priority="364" aboveAverage="0" equalAverage="0" bottom="0" percent="0" rank="0" text="" dxfId="362">
      <formula>0</formula>
    </cfRule>
    <cfRule type="duplicateValues" priority="365" aboveAverage="0" equalAverage="0" bottom="0" percent="0" rank="0" text="" dxfId="363">
      <formula>0</formula>
    </cfRule>
  </conditionalFormatting>
  <conditionalFormatting sqref="AH182:AI182">
    <cfRule type="duplicateValues" priority="366" aboveAverage="0" equalAverage="0" bottom="0" percent="0" rank="0" text="" dxfId="364">
      <formula>0</formula>
    </cfRule>
  </conditionalFormatting>
  <conditionalFormatting sqref="D369">
    <cfRule type="cellIs" priority="367" operator="greaterThan" aboveAverage="0" equalAverage="0" bottom="0" percent="0" rank="0" text="" dxfId="365">
      <formula>0.89</formula>
    </cfRule>
  </conditionalFormatting>
  <conditionalFormatting sqref="Q369">
    <cfRule type="cellIs" priority="368" operator="greaterThan" aboveAverage="0" equalAverage="0" bottom="0" percent="0" rank="0" text="" dxfId="366">
      <formula>0.0799</formula>
    </cfRule>
  </conditionalFormatting>
  <conditionalFormatting sqref="Q369">
    <cfRule type="cellIs" priority="369" operator="greaterThan" aboveAverage="0" equalAverage="0" bottom="0" percent="0" rank="0" text="" dxfId="367">
      <formula>0.0799</formula>
    </cfRule>
    <cfRule type="cellIs" priority="370" operator="greaterThan" aboveAverage="0" equalAverage="0" bottom="0" percent="0" rank="0" text="" dxfId="368">
      <formula>0.0799</formula>
    </cfRule>
  </conditionalFormatting>
  <conditionalFormatting sqref="Q369">
    <cfRule type="cellIs" priority="371" operator="greaterThan" aboveAverage="0" equalAverage="0" bottom="0" percent="0" rank="0" text="" dxfId="369">
      <formula>0.0799</formula>
    </cfRule>
  </conditionalFormatting>
  <conditionalFormatting sqref="E369">
    <cfRule type="cellIs" priority="372" operator="lessThan" aboveAverage="0" equalAverage="0" bottom="0" percent="0" rank="0" text="" dxfId="370">
      <formula>0.5</formula>
    </cfRule>
  </conditionalFormatting>
  <conditionalFormatting sqref="D197">
    <cfRule type="cellIs" priority="373" operator="greaterThan" aboveAverage="0" equalAverage="0" bottom="0" percent="0" rank="0" text="" dxfId="371">
      <formula>0.89</formula>
    </cfRule>
  </conditionalFormatting>
  <conditionalFormatting sqref="Q197">
    <cfRule type="cellIs" priority="374" operator="greaterThan" aboveAverage="0" equalAverage="0" bottom="0" percent="0" rank="0" text="" dxfId="372">
      <formula>0.0799</formula>
    </cfRule>
  </conditionalFormatting>
  <conditionalFormatting sqref="Q197">
    <cfRule type="cellIs" priority="375" operator="greaterThan" aboveAverage="0" equalAverage="0" bottom="0" percent="0" rank="0" text="" dxfId="373">
      <formula>0.0799</formula>
    </cfRule>
    <cfRule type="cellIs" priority="376" operator="greaterThan" aboveAverage="0" equalAverage="0" bottom="0" percent="0" rank="0" text="" dxfId="374">
      <formula>0.0799</formula>
    </cfRule>
  </conditionalFormatting>
  <conditionalFormatting sqref="Q197">
    <cfRule type="cellIs" priority="377" operator="greaterThan" aboveAverage="0" equalAverage="0" bottom="0" percent="0" rank="0" text="" dxfId="375">
      <formula>0.0799</formula>
    </cfRule>
  </conditionalFormatting>
  <conditionalFormatting sqref="AI197">
    <cfRule type="duplicateValues" priority="378" aboveAverage="0" equalAverage="0" bottom="0" percent="0" rank="0" text="" dxfId="376">
      <formula>0</formula>
    </cfRule>
  </conditionalFormatting>
  <conditionalFormatting sqref="E197">
    <cfRule type="cellIs" priority="379" operator="lessThan" aboveAverage="0" equalAverage="0" bottom="0" percent="0" rank="0" text="" dxfId="377">
      <formula>0.5</formula>
    </cfRule>
  </conditionalFormatting>
  <conditionalFormatting sqref="AH197">
    <cfRule type="duplicateValues" priority="380" aboveAverage="0" equalAverage="0" bottom="0" percent="0" rank="0" text="" dxfId="378">
      <formula>0</formula>
    </cfRule>
  </conditionalFormatting>
  <conditionalFormatting sqref="AH197">
    <cfRule type="duplicateValues" priority="381" aboveAverage="0" equalAverage="0" bottom="0" percent="0" rank="0" text="" dxfId="379">
      <formula>0</formula>
    </cfRule>
    <cfRule type="duplicateValues" priority="382" aboveAverage="0" equalAverage="0" bottom="0" percent="0" rank="0" text="" dxfId="380">
      <formula>0</formula>
    </cfRule>
  </conditionalFormatting>
  <conditionalFormatting sqref="AH197:AI197">
    <cfRule type="duplicateValues" priority="383" aboveAverage="0" equalAverage="0" bottom="0" percent="0" rank="0" text="" dxfId="381">
      <formula>0</formula>
    </cfRule>
  </conditionalFormatting>
  <conditionalFormatting sqref="AI156">
    <cfRule type="duplicateValues" priority="384" aboveAverage="0" equalAverage="0" bottom="0" percent="0" rank="0" text="" dxfId="382">
      <formula>0</formula>
    </cfRule>
  </conditionalFormatting>
  <conditionalFormatting sqref="AI156">
    <cfRule type="duplicateValues" priority="385" aboveAverage="0" equalAverage="0" bottom="0" percent="0" rank="0" text="" dxfId="383">
      <formula>0</formula>
    </cfRule>
    <cfRule type="duplicateValues" priority="386" aboveAverage="0" equalAverage="0" bottom="0" percent="0" rank="0" text="" dxfId="384">
      <formula>0</formula>
    </cfRule>
  </conditionalFormatting>
  <conditionalFormatting sqref="D108">
    <cfRule type="cellIs" priority="387" operator="greaterThan" aboveAverage="0" equalAverage="0" bottom="0" percent="0" rank="0" text="" dxfId="385">
      <formula>0.89</formula>
    </cfRule>
  </conditionalFormatting>
  <conditionalFormatting sqref="E108">
    <cfRule type="cellIs" priority="388" operator="lessThan" aboveAverage="0" equalAverage="0" bottom="0" percent="0" rank="0" text="" dxfId="386">
      <formula>0.5</formula>
    </cfRule>
  </conditionalFormatting>
  <conditionalFormatting sqref="D108">
    <cfRule type="cellIs" priority="389" operator="greaterThan" aboveAverage="0" equalAverage="0" bottom="0" percent="0" rank="0" text="" dxfId="387">
      <formula>0.89</formula>
    </cfRule>
  </conditionalFormatting>
  <conditionalFormatting sqref="E108">
    <cfRule type="cellIs" priority="390" operator="lessThan" aboveAverage="0" equalAverage="0" bottom="0" percent="0" rank="0" text="" dxfId="388">
      <formula>0.5</formula>
    </cfRule>
  </conditionalFormatting>
  <conditionalFormatting sqref="D135">
    <cfRule type="cellIs" priority="391" operator="greaterThan" aboveAverage="0" equalAverage="0" bottom="0" percent="0" rank="0" text="" dxfId="389">
      <formula>0.89</formula>
    </cfRule>
  </conditionalFormatting>
  <conditionalFormatting sqref="Q135">
    <cfRule type="cellIs" priority="392" operator="greaterThan" aboveAverage="0" equalAverage="0" bottom="0" percent="0" rank="0" text="" dxfId="390">
      <formula>0.0799</formula>
    </cfRule>
  </conditionalFormatting>
  <conditionalFormatting sqref="Q135">
    <cfRule type="cellIs" priority="393" operator="greaterThan" aboveAverage="0" equalAverage="0" bottom="0" percent="0" rank="0" text="" dxfId="391">
      <formula>0.0799</formula>
    </cfRule>
    <cfRule type="cellIs" priority="394" operator="greaterThan" aboveAverage="0" equalAverage="0" bottom="0" percent="0" rank="0" text="" dxfId="392">
      <formula>0.0799</formula>
    </cfRule>
  </conditionalFormatting>
  <conditionalFormatting sqref="Q135">
    <cfRule type="cellIs" priority="395" operator="greaterThan" aboveAverage="0" equalAverage="0" bottom="0" percent="0" rank="0" text="" dxfId="393">
      <formula>0.0799</formula>
    </cfRule>
  </conditionalFormatting>
  <conditionalFormatting sqref="E135">
    <cfRule type="cellIs" priority="396" operator="lessThan" aboveAverage="0" equalAverage="0" bottom="0" percent="0" rank="0" text="" dxfId="394">
      <formula>0.5</formula>
    </cfRule>
  </conditionalFormatting>
  <conditionalFormatting sqref="Q135">
    <cfRule type="cellIs" priority="397" operator="greaterThan" aboveAverage="0" equalAverage="0" bottom="0" percent="0" rank="0" text="" dxfId="395">
      <formula>0.0799</formula>
    </cfRule>
  </conditionalFormatting>
  <conditionalFormatting sqref="Q135">
    <cfRule type="cellIs" priority="398" operator="greaterThan" aboveAverage="0" equalAverage="0" bottom="0" percent="0" rank="0" text="" dxfId="396">
      <formula>0.0799</formula>
    </cfRule>
    <cfRule type="cellIs" priority="399" operator="greaterThan" aboveAverage="0" equalAverage="0" bottom="0" percent="0" rank="0" text="" dxfId="397">
      <formula>0.0799</formula>
    </cfRule>
  </conditionalFormatting>
  <conditionalFormatting sqref="Q135">
    <cfRule type="cellIs" priority="400" operator="greaterThan" aboveAverage="0" equalAverage="0" bottom="0" percent="0" rank="0" text="" dxfId="398">
      <formula>0.0799</formula>
    </cfRule>
  </conditionalFormatting>
  <conditionalFormatting sqref="D135">
    <cfRule type="cellIs" priority="401" operator="greaterThan" aboveAverage="0" equalAverage="0" bottom="0" percent="0" rank="0" text="" dxfId="399">
      <formula>0.89</formula>
    </cfRule>
  </conditionalFormatting>
  <conditionalFormatting sqref="E135">
    <cfRule type="cellIs" priority="402" operator="lessThan" aboveAverage="0" equalAverage="0" bottom="0" percent="0" rank="0" text="" dxfId="400">
      <formula>0.5</formula>
    </cfRule>
  </conditionalFormatting>
  <conditionalFormatting sqref="D135">
    <cfRule type="cellIs" priority="403" operator="greaterThan" aboveAverage="0" equalAverage="0" bottom="0" percent="0" rank="0" text="" dxfId="401">
      <formula>0.89</formula>
    </cfRule>
  </conditionalFormatting>
  <conditionalFormatting sqref="Q135">
    <cfRule type="cellIs" priority="404" operator="greaterThan" aboveAverage="0" equalAverage="0" bottom="0" percent="0" rank="0" text="" dxfId="402">
      <formula>0.0799</formula>
    </cfRule>
  </conditionalFormatting>
  <conditionalFormatting sqref="Q135">
    <cfRule type="cellIs" priority="405" operator="greaterThan" aboveAverage="0" equalAverage="0" bottom="0" percent="0" rank="0" text="" dxfId="403">
      <formula>0.0799</formula>
    </cfRule>
    <cfRule type="cellIs" priority="406" operator="greaterThan" aboveAverage="0" equalAverage="0" bottom="0" percent="0" rank="0" text="" dxfId="404">
      <formula>0.0799</formula>
    </cfRule>
  </conditionalFormatting>
  <conditionalFormatting sqref="Q135">
    <cfRule type="cellIs" priority="407" operator="greaterThan" aboveAverage="0" equalAverage="0" bottom="0" percent="0" rank="0" text="" dxfId="405">
      <formula>0.0799</formula>
    </cfRule>
  </conditionalFormatting>
  <conditionalFormatting sqref="E135">
    <cfRule type="cellIs" priority="408" operator="lessThan" aboveAverage="0" equalAverage="0" bottom="0" percent="0" rank="0" text="" dxfId="406">
      <formula>0.5</formula>
    </cfRule>
  </conditionalFormatting>
  <conditionalFormatting sqref="D135">
    <cfRule type="cellIs" priority="409" operator="greaterThan" aboveAverage="0" equalAverage="0" bottom="0" percent="0" rank="0" text="" dxfId="407">
      <formula>0.89</formula>
    </cfRule>
  </conditionalFormatting>
  <conditionalFormatting sqref="Q135">
    <cfRule type="cellIs" priority="410" operator="greaterThan" aboveAverage="0" equalAverage="0" bottom="0" percent="0" rank="0" text="" dxfId="408">
      <formula>0.0799</formula>
    </cfRule>
  </conditionalFormatting>
  <conditionalFormatting sqref="Q135">
    <cfRule type="cellIs" priority="411" operator="greaterThan" aboveAverage="0" equalAverage="0" bottom="0" percent="0" rank="0" text="" dxfId="409">
      <formula>0.0799</formula>
    </cfRule>
    <cfRule type="cellIs" priority="412" operator="greaterThan" aboveAverage="0" equalAverage="0" bottom="0" percent="0" rank="0" text="" dxfId="410">
      <formula>0.0799</formula>
    </cfRule>
  </conditionalFormatting>
  <conditionalFormatting sqref="Q135">
    <cfRule type="cellIs" priority="413" operator="greaterThan" aboveAverage="0" equalAverage="0" bottom="0" percent="0" rank="0" text="" dxfId="411">
      <formula>0.0799</formula>
    </cfRule>
  </conditionalFormatting>
  <conditionalFormatting sqref="E135">
    <cfRule type="cellIs" priority="414" operator="lessThan" aboveAverage="0" equalAverage="0" bottom="0" percent="0" rank="0" text="" dxfId="412">
      <formula>0.5</formula>
    </cfRule>
  </conditionalFormatting>
  <conditionalFormatting sqref="D129">
    <cfRule type="cellIs" priority="415" operator="greaterThan" aboveAverage="0" equalAverage="0" bottom="0" percent="0" rank="0" text="" dxfId="413">
      <formula>0.89</formula>
    </cfRule>
  </conditionalFormatting>
  <conditionalFormatting sqref="Q129">
    <cfRule type="cellIs" priority="416" operator="greaterThan" aboveAverage="0" equalAverage="0" bottom="0" percent="0" rank="0" text="" dxfId="414">
      <formula>0.0799</formula>
    </cfRule>
  </conditionalFormatting>
  <conditionalFormatting sqref="Q129">
    <cfRule type="cellIs" priority="417" operator="greaterThan" aboveAverage="0" equalAverage="0" bottom="0" percent="0" rank="0" text="" dxfId="415">
      <formula>0.0799</formula>
    </cfRule>
    <cfRule type="cellIs" priority="418" operator="greaterThan" aboveAverage="0" equalAverage="0" bottom="0" percent="0" rank="0" text="" dxfId="416">
      <formula>0.0799</formula>
    </cfRule>
  </conditionalFormatting>
  <conditionalFormatting sqref="Q129">
    <cfRule type="cellIs" priority="419" operator="greaterThan" aboveAverage="0" equalAverage="0" bottom="0" percent="0" rank="0" text="" dxfId="417">
      <formula>0.0799</formula>
    </cfRule>
  </conditionalFormatting>
  <conditionalFormatting sqref="E129">
    <cfRule type="cellIs" priority="420" operator="lessThan" aboveAverage="0" equalAverage="0" bottom="0" percent="0" rank="0" text="" dxfId="418">
      <formula>0.5</formula>
    </cfRule>
  </conditionalFormatting>
  <conditionalFormatting sqref="D129">
    <cfRule type="cellIs" priority="421" operator="greaterThan" aboveAverage="0" equalAverage="0" bottom="0" percent="0" rank="0" text="" dxfId="419">
      <formula>0.89</formula>
    </cfRule>
  </conditionalFormatting>
  <conditionalFormatting sqref="Q129">
    <cfRule type="cellIs" priority="422" operator="greaterThan" aboveAverage="0" equalAverage="0" bottom="0" percent="0" rank="0" text="" dxfId="420">
      <formula>0.0799</formula>
    </cfRule>
  </conditionalFormatting>
  <conditionalFormatting sqref="Q129">
    <cfRule type="cellIs" priority="423" operator="greaterThan" aboveAverage="0" equalAverage="0" bottom="0" percent="0" rank="0" text="" dxfId="421">
      <formula>0.0799</formula>
    </cfRule>
    <cfRule type="cellIs" priority="424" operator="greaterThan" aboveAverage="0" equalAverage="0" bottom="0" percent="0" rank="0" text="" dxfId="422">
      <formula>0.0799</formula>
    </cfRule>
  </conditionalFormatting>
  <conditionalFormatting sqref="Q129">
    <cfRule type="cellIs" priority="425" operator="greaterThan" aboveAverage="0" equalAverage="0" bottom="0" percent="0" rank="0" text="" dxfId="423">
      <formula>0.0799</formula>
    </cfRule>
  </conditionalFormatting>
  <conditionalFormatting sqref="E129">
    <cfRule type="cellIs" priority="426" operator="lessThan" aboveAverage="0" equalAverage="0" bottom="0" percent="0" rank="0" text="" dxfId="424">
      <formula>0.5</formula>
    </cfRule>
  </conditionalFormatting>
  <conditionalFormatting sqref="D129">
    <cfRule type="cellIs" priority="427" operator="greaterThan" aboveAverage="0" equalAverage="0" bottom="0" percent="0" rank="0" text="" dxfId="425">
      <formula>0.89</formula>
    </cfRule>
  </conditionalFormatting>
  <conditionalFormatting sqref="Q129">
    <cfRule type="cellIs" priority="428" operator="greaterThan" aboveAverage="0" equalAverage="0" bottom="0" percent="0" rank="0" text="" dxfId="426">
      <formula>0.0799</formula>
    </cfRule>
  </conditionalFormatting>
  <conditionalFormatting sqref="Q129">
    <cfRule type="cellIs" priority="429" operator="greaterThan" aboveAverage="0" equalAverage="0" bottom="0" percent="0" rank="0" text="" dxfId="427">
      <formula>0.0799</formula>
    </cfRule>
    <cfRule type="cellIs" priority="430" operator="greaterThan" aboveAverage="0" equalAverage="0" bottom="0" percent="0" rank="0" text="" dxfId="428">
      <formula>0.0799</formula>
    </cfRule>
  </conditionalFormatting>
  <conditionalFormatting sqref="Q129">
    <cfRule type="cellIs" priority="431" operator="greaterThan" aboveAverage="0" equalAverage="0" bottom="0" percent="0" rank="0" text="" dxfId="429">
      <formula>0.0799</formula>
    </cfRule>
  </conditionalFormatting>
  <conditionalFormatting sqref="E129">
    <cfRule type="cellIs" priority="432" operator="lessThan" aboveAverage="0" equalAverage="0" bottom="0" percent="0" rank="0" text="" dxfId="430">
      <formula>0.5</formula>
    </cfRule>
  </conditionalFormatting>
  <conditionalFormatting sqref="D130">
    <cfRule type="cellIs" priority="433" operator="greaterThan" aboveAverage="0" equalAverage="0" bottom="0" percent="0" rank="0" text="" dxfId="431">
      <formula>0.89</formula>
    </cfRule>
  </conditionalFormatting>
  <conditionalFormatting sqref="Q130">
    <cfRule type="cellIs" priority="434" operator="greaterThan" aboveAverage="0" equalAverage="0" bottom="0" percent="0" rank="0" text="" dxfId="432">
      <formula>0.0799</formula>
    </cfRule>
  </conditionalFormatting>
  <conditionalFormatting sqref="Q130">
    <cfRule type="cellIs" priority="435" operator="greaterThan" aboveAverage="0" equalAverage="0" bottom="0" percent="0" rank="0" text="" dxfId="433">
      <formula>0.0799</formula>
    </cfRule>
    <cfRule type="cellIs" priority="436" operator="greaterThan" aboveAverage="0" equalAverage="0" bottom="0" percent="0" rank="0" text="" dxfId="434">
      <formula>0.0799</formula>
    </cfRule>
  </conditionalFormatting>
  <conditionalFormatting sqref="Q130">
    <cfRule type="cellIs" priority="437" operator="greaterThan" aboveAverage="0" equalAverage="0" bottom="0" percent="0" rank="0" text="" dxfId="435">
      <formula>0.0799</formula>
    </cfRule>
  </conditionalFormatting>
  <conditionalFormatting sqref="E130">
    <cfRule type="cellIs" priority="438" operator="lessThan" aboveAverage="0" equalAverage="0" bottom="0" percent="0" rank="0" text="" dxfId="436">
      <formula>0.5</formula>
    </cfRule>
  </conditionalFormatting>
  <conditionalFormatting sqref="D130">
    <cfRule type="cellIs" priority="439" operator="greaterThan" aboveAverage="0" equalAverage="0" bottom="0" percent="0" rank="0" text="" dxfId="437">
      <formula>0.89</formula>
    </cfRule>
  </conditionalFormatting>
  <conditionalFormatting sqref="Q130">
    <cfRule type="cellIs" priority="440" operator="greaterThan" aboveAverage="0" equalAverage="0" bottom="0" percent="0" rank="0" text="" dxfId="438">
      <formula>0.0799</formula>
    </cfRule>
  </conditionalFormatting>
  <conditionalFormatting sqref="Q130">
    <cfRule type="cellIs" priority="441" operator="greaterThan" aboveAverage="0" equalAverage="0" bottom="0" percent="0" rank="0" text="" dxfId="439">
      <formula>0.0799</formula>
    </cfRule>
    <cfRule type="cellIs" priority="442" operator="greaterThan" aboveAverage="0" equalAverage="0" bottom="0" percent="0" rank="0" text="" dxfId="440">
      <formula>0.0799</formula>
    </cfRule>
  </conditionalFormatting>
  <conditionalFormatting sqref="Q130">
    <cfRule type="cellIs" priority="443" operator="greaterThan" aboveAverage="0" equalAverage="0" bottom="0" percent="0" rank="0" text="" dxfId="441">
      <formula>0.0799</formula>
    </cfRule>
  </conditionalFormatting>
  <conditionalFormatting sqref="E130">
    <cfRule type="cellIs" priority="444" operator="lessThan" aboveAverage="0" equalAverage="0" bottom="0" percent="0" rank="0" text="" dxfId="442">
      <formula>0.5</formula>
    </cfRule>
  </conditionalFormatting>
  <conditionalFormatting sqref="D130">
    <cfRule type="cellIs" priority="445" operator="greaterThan" aboveAverage="0" equalAverage="0" bottom="0" percent="0" rank="0" text="" dxfId="443">
      <formula>0.89</formula>
    </cfRule>
  </conditionalFormatting>
  <conditionalFormatting sqref="Q130">
    <cfRule type="cellIs" priority="446" operator="greaterThan" aboveAverage="0" equalAverage="0" bottom="0" percent="0" rank="0" text="" dxfId="444">
      <formula>0.0799</formula>
    </cfRule>
  </conditionalFormatting>
  <conditionalFormatting sqref="Q130">
    <cfRule type="cellIs" priority="447" operator="greaterThan" aboveAverage="0" equalAverage="0" bottom="0" percent="0" rank="0" text="" dxfId="445">
      <formula>0.0799</formula>
    </cfRule>
    <cfRule type="cellIs" priority="448" operator="greaterThan" aboveAverage="0" equalAverage="0" bottom="0" percent="0" rank="0" text="" dxfId="446">
      <formula>0.0799</formula>
    </cfRule>
  </conditionalFormatting>
  <conditionalFormatting sqref="Q130">
    <cfRule type="cellIs" priority="449" operator="greaterThan" aboveAverage="0" equalAverage="0" bottom="0" percent="0" rank="0" text="" dxfId="447">
      <formula>0.0799</formula>
    </cfRule>
  </conditionalFormatting>
  <conditionalFormatting sqref="E130">
    <cfRule type="cellIs" priority="450" operator="lessThan" aboveAverage="0" equalAverage="0" bottom="0" percent="0" rank="0" text="" dxfId="448">
      <formula>0.5</formula>
    </cfRule>
  </conditionalFormatting>
  <conditionalFormatting sqref="D131">
    <cfRule type="cellIs" priority="451" operator="greaterThan" aboveAverage="0" equalAverage="0" bottom="0" percent="0" rank="0" text="" dxfId="449">
      <formula>0.89</formula>
    </cfRule>
  </conditionalFormatting>
  <conditionalFormatting sqref="Q131">
    <cfRule type="cellIs" priority="452" operator="greaterThan" aboveAverage="0" equalAverage="0" bottom="0" percent="0" rank="0" text="" dxfId="450">
      <formula>0.0799</formula>
    </cfRule>
  </conditionalFormatting>
  <conditionalFormatting sqref="Q131">
    <cfRule type="cellIs" priority="453" operator="greaterThan" aboveAverage="0" equalAverage="0" bottom="0" percent="0" rank="0" text="" dxfId="451">
      <formula>0.0799</formula>
    </cfRule>
    <cfRule type="cellIs" priority="454" operator="greaterThan" aboveAverage="0" equalAverage="0" bottom="0" percent="0" rank="0" text="" dxfId="452">
      <formula>0.0799</formula>
    </cfRule>
  </conditionalFormatting>
  <conditionalFormatting sqref="Q131">
    <cfRule type="cellIs" priority="455" operator="greaterThan" aboveAverage="0" equalAverage="0" bottom="0" percent="0" rank="0" text="" dxfId="453">
      <formula>0.0799</formula>
    </cfRule>
  </conditionalFormatting>
  <conditionalFormatting sqref="E131">
    <cfRule type="cellIs" priority="456" operator="lessThan" aboveAverage="0" equalAverage="0" bottom="0" percent="0" rank="0" text="" dxfId="454">
      <formula>0.5</formula>
    </cfRule>
  </conditionalFormatting>
  <conditionalFormatting sqref="D131">
    <cfRule type="cellIs" priority="457" operator="greaterThan" aboveAverage="0" equalAverage="0" bottom="0" percent="0" rank="0" text="" dxfId="455">
      <formula>0.89</formula>
    </cfRule>
  </conditionalFormatting>
  <conditionalFormatting sqref="Q131">
    <cfRule type="cellIs" priority="458" operator="greaterThan" aboveAverage="0" equalAverage="0" bottom="0" percent="0" rank="0" text="" dxfId="456">
      <formula>0.0799</formula>
    </cfRule>
  </conditionalFormatting>
  <conditionalFormatting sqref="Q131">
    <cfRule type="cellIs" priority="459" operator="greaterThan" aboveAverage="0" equalAverage="0" bottom="0" percent="0" rank="0" text="" dxfId="457">
      <formula>0.0799</formula>
    </cfRule>
    <cfRule type="cellIs" priority="460" operator="greaterThan" aboveAverage="0" equalAverage="0" bottom="0" percent="0" rank="0" text="" dxfId="458">
      <formula>0.0799</formula>
    </cfRule>
  </conditionalFormatting>
  <conditionalFormatting sqref="Q131">
    <cfRule type="cellIs" priority="461" operator="greaterThan" aboveAverage="0" equalAverage="0" bottom="0" percent="0" rank="0" text="" dxfId="459">
      <formula>0.0799</formula>
    </cfRule>
  </conditionalFormatting>
  <conditionalFormatting sqref="E131">
    <cfRule type="cellIs" priority="462" operator="lessThan" aboveAverage="0" equalAverage="0" bottom="0" percent="0" rank="0" text="" dxfId="460">
      <formula>0.5</formula>
    </cfRule>
  </conditionalFormatting>
  <conditionalFormatting sqref="D131">
    <cfRule type="cellIs" priority="463" operator="greaterThan" aboveAverage="0" equalAverage="0" bottom="0" percent="0" rank="0" text="" dxfId="461">
      <formula>0.89</formula>
    </cfRule>
  </conditionalFormatting>
  <conditionalFormatting sqref="Q131">
    <cfRule type="cellIs" priority="464" operator="greaterThan" aboveAverage="0" equalAverage="0" bottom="0" percent="0" rank="0" text="" dxfId="462">
      <formula>0.0799</formula>
    </cfRule>
  </conditionalFormatting>
  <conditionalFormatting sqref="Q131">
    <cfRule type="cellIs" priority="465" operator="greaterThan" aboveAverage="0" equalAverage="0" bottom="0" percent="0" rank="0" text="" dxfId="463">
      <formula>0.0799</formula>
    </cfRule>
    <cfRule type="cellIs" priority="466" operator="greaterThan" aboveAverage="0" equalAverage="0" bottom="0" percent="0" rank="0" text="" dxfId="464">
      <formula>0.0799</formula>
    </cfRule>
  </conditionalFormatting>
  <conditionalFormatting sqref="Q131">
    <cfRule type="cellIs" priority="467" operator="greaterThan" aboveAverage="0" equalAverage="0" bottom="0" percent="0" rank="0" text="" dxfId="465">
      <formula>0.0799</formula>
    </cfRule>
  </conditionalFormatting>
  <conditionalFormatting sqref="E131">
    <cfRule type="cellIs" priority="468" operator="lessThan" aboveAverage="0" equalAverage="0" bottom="0" percent="0" rank="0" text="" dxfId="466">
      <formula>0.5</formula>
    </cfRule>
  </conditionalFormatting>
  <conditionalFormatting sqref="D145">
    <cfRule type="cellIs" priority="469" operator="greaterThan" aboveAverage="0" equalAverage="0" bottom="0" percent="0" rank="0" text="" dxfId="467">
      <formula>0.89</formula>
    </cfRule>
  </conditionalFormatting>
  <conditionalFormatting sqref="Q145">
    <cfRule type="cellIs" priority="470" operator="greaterThan" aboveAverage="0" equalAverage="0" bottom="0" percent="0" rank="0" text="" dxfId="468">
      <formula>0.0799</formula>
    </cfRule>
  </conditionalFormatting>
  <conditionalFormatting sqref="Q145">
    <cfRule type="cellIs" priority="471" operator="greaterThan" aboveAverage="0" equalAverage="0" bottom="0" percent="0" rank="0" text="" dxfId="469">
      <formula>0.0799</formula>
    </cfRule>
    <cfRule type="cellIs" priority="472" operator="greaterThan" aboveAverage="0" equalAverage="0" bottom="0" percent="0" rank="0" text="" dxfId="470">
      <formula>0.0799</formula>
    </cfRule>
  </conditionalFormatting>
  <conditionalFormatting sqref="Q145">
    <cfRule type="cellIs" priority="473" operator="greaterThan" aboveAverage="0" equalAverage="0" bottom="0" percent="0" rank="0" text="" dxfId="471">
      <formula>0.0799</formula>
    </cfRule>
  </conditionalFormatting>
  <conditionalFormatting sqref="E145">
    <cfRule type="cellIs" priority="474" operator="lessThan" aboveAverage="0" equalAverage="0" bottom="0" percent="0" rank="0" text="" dxfId="472">
      <formula>0.5</formula>
    </cfRule>
  </conditionalFormatting>
  <conditionalFormatting sqref="D145">
    <cfRule type="cellIs" priority="475" operator="greaterThan" aboveAverage="0" equalAverage="0" bottom="0" percent="0" rank="0" text="" dxfId="473">
      <formula>0.89</formula>
    </cfRule>
  </conditionalFormatting>
  <conditionalFormatting sqref="Q145">
    <cfRule type="cellIs" priority="476" operator="greaterThan" aboveAverage="0" equalAverage="0" bottom="0" percent="0" rank="0" text="" dxfId="474">
      <formula>0.0799</formula>
    </cfRule>
  </conditionalFormatting>
  <conditionalFormatting sqref="Q145">
    <cfRule type="cellIs" priority="477" operator="greaterThan" aboveAverage="0" equalAverage="0" bottom="0" percent="0" rank="0" text="" dxfId="475">
      <formula>0.0799</formula>
    </cfRule>
    <cfRule type="cellIs" priority="478" operator="greaterThan" aboveAverage="0" equalAverage="0" bottom="0" percent="0" rank="0" text="" dxfId="476">
      <formula>0.0799</formula>
    </cfRule>
  </conditionalFormatting>
  <conditionalFormatting sqref="Q145">
    <cfRule type="cellIs" priority="479" operator="greaterThan" aboveAverage="0" equalAverage="0" bottom="0" percent="0" rank="0" text="" dxfId="477">
      <formula>0.0799</formula>
    </cfRule>
  </conditionalFormatting>
  <conditionalFormatting sqref="E145">
    <cfRule type="cellIs" priority="480" operator="lessThan" aboveAverage="0" equalAverage="0" bottom="0" percent="0" rank="0" text="" dxfId="478">
      <formula>0.5</formula>
    </cfRule>
  </conditionalFormatting>
  <conditionalFormatting sqref="D145">
    <cfRule type="cellIs" priority="481" operator="greaterThan" aboveAverage="0" equalAverage="0" bottom="0" percent="0" rank="0" text="" dxfId="479">
      <formula>0.89</formula>
    </cfRule>
  </conditionalFormatting>
  <conditionalFormatting sqref="Q145">
    <cfRule type="cellIs" priority="482" operator="greaterThan" aboveAverage="0" equalAverage="0" bottom="0" percent="0" rank="0" text="" dxfId="480">
      <formula>0.0799</formula>
    </cfRule>
  </conditionalFormatting>
  <conditionalFormatting sqref="Q145">
    <cfRule type="cellIs" priority="483" operator="greaterThan" aboveAverage="0" equalAverage="0" bottom="0" percent="0" rank="0" text="" dxfId="481">
      <formula>0.0799</formula>
    </cfRule>
    <cfRule type="cellIs" priority="484" operator="greaterThan" aboveAverage="0" equalAverage="0" bottom="0" percent="0" rank="0" text="" dxfId="482">
      <formula>0.0799</formula>
    </cfRule>
  </conditionalFormatting>
  <conditionalFormatting sqref="Q145">
    <cfRule type="cellIs" priority="485" operator="greaterThan" aboveAverage="0" equalAverage="0" bottom="0" percent="0" rank="0" text="" dxfId="483">
      <formula>0.0799</formula>
    </cfRule>
  </conditionalFormatting>
  <conditionalFormatting sqref="E145">
    <cfRule type="cellIs" priority="486" operator="lessThan" aboveAverage="0" equalAverage="0" bottom="0" percent="0" rank="0" text="" dxfId="484">
      <formula>0.5</formula>
    </cfRule>
  </conditionalFormatting>
  <conditionalFormatting sqref="D78">
    <cfRule type="cellIs" priority="487" operator="greaterThan" aboveAverage="0" equalAverage="0" bottom="0" percent="0" rank="0" text="" dxfId="485">
      <formula>0.89</formula>
    </cfRule>
  </conditionalFormatting>
  <conditionalFormatting sqref="Q78">
    <cfRule type="cellIs" priority="488" operator="greaterThan" aboveAverage="0" equalAverage="0" bottom="0" percent="0" rank="0" text="" dxfId="486">
      <formula>0.0799</formula>
    </cfRule>
  </conditionalFormatting>
  <conditionalFormatting sqref="Q78">
    <cfRule type="cellIs" priority="489" operator="greaterThan" aboveAverage="0" equalAverage="0" bottom="0" percent="0" rank="0" text="" dxfId="487">
      <formula>0.0799</formula>
    </cfRule>
    <cfRule type="cellIs" priority="490" operator="greaterThan" aboveAverage="0" equalAverage="0" bottom="0" percent="0" rank="0" text="" dxfId="488">
      <formula>0.0799</formula>
    </cfRule>
  </conditionalFormatting>
  <conditionalFormatting sqref="Q78">
    <cfRule type="cellIs" priority="491" operator="greaterThan" aboveAverage="0" equalAverage="0" bottom="0" percent="0" rank="0" text="" dxfId="489">
      <formula>0.0799</formula>
    </cfRule>
  </conditionalFormatting>
  <conditionalFormatting sqref="E78">
    <cfRule type="cellIs" priority="492" operator="lessThan" aboveAverage="0" equalAverage="0" bottom="0" percent="0" rank="0" text="" dxfId="490">
      <formula>0.5</formula>
    </cfRule>
  </conditionalFormatting>
  <conditionalFormatting sqref="D78">
    <cfRule type="cellIs" priority="493" operator="greaterThan" aboveAverage="0" equalAverage="0" bottom="0" percent="0" rank="0" text="" dxfId="491">
      <formula>0.89</formula>
    </cfRule>
  </conditionalFormatting>
  <conditionalFormatting sqref="Q78">
    <cfRule type="cellIs" priority="494" operator="greaterThan" aboveAverage="0" equalAverage="0" bottom="0" percent="0" rank="0" text="" dxfId="492">
      <formula>0.0799</formula>
    </cfRule>
  </conditionalFormatting>
  <conditionalFormatting sqref="Q78">
    <cfRule type="cellIs" priority="495" operator="greaterThan" aboveAverage="0" equalAverage="0" bottom="0" percent="0" rank="0" text="" dxfId="493">
      <formula>0.0799</formula>
    </cfRule>
    <cfRule type="cellIs" priority="496" operator="greaterThan" aboveAverage="0" equalAverage="0" bottom="0" percent="0" rank="0" text="" dxfId="494">
      <formula>0.0799</formula>
    </cfRule>
  </conditionalFormatting>
  <conditionalFormatting sqref="Q78">
    <cfRule type="cellIs" priority="497" operator="greaterThan" aboveAverage="0" equalAverage="0" bottom="0" percent="0" rank="0" text="" dxfId="495">
      <formula>0.0799</formula>
    </cfRule>
  </conditionalFormatting>
  <conditionalFormatting sqref="E78">
    <cfRule type="cellIs" priority="498" operator="lessThan" aboveAverage="0" equalAverage="0" bottom="0" percent="0" rank="0" text="" dxfId="496">
      <formula>0.5</formula>
    </cfRule>
  </conditionalFormatting>
  <conditionalFormatting sqref="D280">
    <cfRule type="cellIs" priority="499" operator="greaterThan" aboveAverage="0" equalAverage="0" bottom="0" percent="0" rank="0" text="" dxfId="497">
      <formula>0.89</formula>
    </cfRule>
  </conditionalFormatting>
  <conditionalFormatting sqref="Q280">
    <cfRule type="cellIs" priority="500" operator="greaterThan" aboveAverage="0" equalAverage="0" bottom="0" percent="0" rank="0" text="" dxfId="498">
      <formula>0.0799</formula>
    </cfRule>
  </conditionalFormatting>
  <conditionalFormatting sqref="Q280">
    <cfRule type="cellIs" priority="501" operator="greaterThan" aboveAverage="0" equalAverage="0" bottom="0" percent="0" rank="0" text="" dxfId="499">
      <formula>0.0799</formula>
    </cfRule>
    <cfRule type="cellIs" priority="502" operator="greaterThan" aboveAverage="0" equalAverage="0" bottom="0" percent="0" rank="0" text="" dxfId="500">
      <formula>0.0799</formula>
    </cfRule>
  </conditionalFormatting>
  <conditionalFormatting sqref="Q280">
    <cfRule type="cellIs" priority="503" operator="greaterThan" aboveAverage="0" equalAverage="0" bottom="0" percent="0" rank="0" text="" dxfId="501">
      <formula>0.0799</formula>
    </cfRule>
  </conditionalFormatting>
  <conditionalFormatting sqref="E280">
    <cfRule type="cellIs" priority="504" operator="lessThan" aboveAverage="0" equalAverage="0" bottom="0" percent="0" rank="0" text="" dxfId="502">
      <formula>0.5</formula>
    </cfRule>
  </conditionalFormatting>
  <conditionalFormatting sqref="Q280">
    <cfRule type="cellIs" priority="505" operator="greaterThan" aboveAverage="0" equalAverage="0" bottom="0" percent="0" rank="0" text="" dxfId="503">
      <formula>0.0799</formula>
    </cfRule>
  </conditionalFormatting>
  <conditionalFormatting sqref="Q280">
    <cfRule type="cellIs" priority="506" operator="greaterThan" aboveAverage="0" equalAverage="0" bottom="0" percent="0" rank="0" text="" dxfId="504">
      <formula>0.0799</formula>
    </cfRule>
    <cfRule type="cellIs" priority="507" operator="greaterThan" aboveAverage="0" equalAverage="0" bottom="0" percent="0" rank="0" text="" dxfId="505">
      <formula>0.0799</formula>
    </cfRule>
  </conditionalFormatting>
  <conditionalFormatting sqref="Q280">
    <cfRule type="cellIs" priority="508" operator="greaterThan" aboveAverage="0" equalAverage="0" bottom="0" percent="0" rank="0" text="" dxfId="506">
      <formula>0.0799</formula>
    </cfRule>
  </conditionalFormatting>
  <conditionalFormatting sqref="D280">
    <cfRule type="cellIs" priority="509" operator="greaterThan" aboveAverage="0" equalAverage="0" bottom="0" percent="0" rank="0" text="" dxfId="507">
      <formula>0.89</formula>
    </cfRule>
  </conditionalFormatting>
  <conditionalFormatting sqref="E280">
    <cfRule type="cellIs" priority="510" operator="lessThan" aboveAverage="0" equalAverage="0" bottom="0" percent="0" rank="0" text="" dxfId="508">
      <formula>0.5</formula>
    </cfRule>
  </conditionalFormatting>
  <conditionalFormatting sqref="D280">
    <cfRule type="cellIs" priority="511" operator="greaterThan" aboveAverage="0" equalAverage="0" bottom="0" percent="0" rank="0" text="" dxfId="509">
      <formula>0.89</formula>
    </cfRule>
  </conditionalFormatting>
  <conditionalFormatting sqref="Q280">
    <cfRule type="cellIs" priority="512" operator="greaterThan" aboveAverage="0" equalAverage="0" bottom="0" percent="0" rank="0" text="" dxfId="510">
      <formula>0.0799</formula>
    </cfRule>
  </conditionalFormatting>
  <conditionalFormatting sqref="Q280">
    <cfRule type="cellIs" priority="513" operator="greaterThan" aboveAverage="0" equalAverage="0" bottom="0" percent="0" rank="0" text="" dxfId="511">
      <formula>0.0799</formula>
    </cfRule>
    <cfRule type="cellIs" priority="514" operator="greaterThan" aboveAverage="0" equalAverage="0" bottom="0" percent="0" rank="0" text="" dxfId="512">
      <formula>0.0799</formula>
    </cfRule>
  </conditionalFormatting>
  <conditionalFormatting sqref="Q280">
    <cfRule type="cellIs" priority="515" operator="greaterThan" aboveAverage="0" equalAverage="0" bottom="0" percent="0" rank="0" text="" dxfId="513">
      <formula>0.0799</formula>
    </cfRule>
  </conditionalFormatting>
  <conditionalFormatting sqref="D280">
    <cfRule type="cellIs" priority="516" operator="greaterThan" aboveAverage="0" equalAverage="0" bottom="0" percent="0" rank="0" text="" dxfId="514">
      <formula>0.89</formula>
    </cfRule>
  </conditionalFormatting>
  <conditionalFormatting sqref="Q280">
    <cfRule type="cellIs" priority="517" operator="greaterThan" aboveAverage="0" equalAverage="0" bottom="0" percent="0" rank="0" text="" dxfId="515">
      <formula>0.0799</formula>
    </cfRule>
  </conditionalFormatting>
  <conditionalFormatting sqref="Q280">
    <cfRule type="cellIs" priority="518" operator="greaterThan" aboveAverage="0" equalAverage="0" bottom="0" percent="0" rank="0" text="" dxfId="516">
      <formula>0.0799</formula>
    </cfRule>
    <cfRule type="cellIs" priority="519" operator="greaterThan" aboveAverage="0" equalAverage="0" bottom="0" percent="0" rank="0" text="" dxfId="517">
      <formula>0.0799</formula>
    </cfRule>
  </conditionalFormatting>
  <conditionalFormatting sqref="Q280">
    <cfRule type="cellIs" priority="520" operator="greaterThan" aboveAverage="0" equalAverage="0" bottom="0" percent="0" rank="0" text="" dxfId="518">
      <formula>0.0799</formula>
    </cfRule>
  </conditionalFormatting>
  <conditionalFormatting sqref="E280">
    <cfRule type="cellIs" priority="521" operator="lessThan" aboveAverage="0" equalAverage="0" bottom="0" percent="0" rank="0" text="" dxfId="519">
      <formula>0.5</formula>
    </cfRule>
  </conditionalFormatting>
  <conditionalFormatting sqref="AH174">
    <cfRule type="duplicateValues" priority="522" aboveAverage="0" equalAverage="0" bottom="0" percent="0" rank="0" text="" dxfId="520">
      <formula>0</formula>
    </cfRule>
  </conditionalFormatting>
  <conditionalFormatting sqref="AH174">
    <cfRule type="duplicateValues" priority="523" aboveAverage="0" equalAverage="0" bottom="0" percent="0" rank="0" text="" dxfId="521">
      <formula>0</formula>
    </cfRule>
    <cfRule type="duplicateValues" priority="524" aboveAverage="0" equalAverage="0" bottom="0" percent="0" rank="0" text="" dxfId="522">
      <formula>0</formula>
    </cfRule>
  </conditionalFormatting>
  <conditionalFormatting sqref="AH174:AI174">
    <cfRule type="duplicateValues" priority="525" aboveAverage="0" equalAverage="0" bottom="0" percent="0" rank="0" text="" dxfId="523">
      <formula>0</formula>
    </cfRule>
  </conditionalFormatting>
  <conditionalFormatting sqref="D116">
    <cfRule type="cellIs" priority="526" operator="greaterThan" aboveAverage="0" equalAverage="0" bottom="0" percent="0" rank="0" text="" dxfId="524">
      <formula>0.89</formula>
    </cfRule>
  </conditionalFormatting>
  <conditionalFormatting sqref="Q116">
    <cfRule type="cellIs" priority="527" operator="greaterThan" aboveAverage="0" equalAverage="0" bottom="0" percent="0" rank="0" text="" dxfId="525">
      <formula>0.0799</formula>
    </cfRule>
  </conditionalFormatting>
  <conditionalFormatting sqref="Q116">
    <cfRule type="cellIs" priority="528" operator="greaterThan" aboveAverage="0" equalAverage="0" bottom="0" percent="0" rank="0" text="" dxfId="526">
      <formula>0.0799</formula>
    </cfRule>
    <cfRule type="cellIs" priority="529" operator="greaterThan" aboveAverage="0" equalAverage="0" bottom="0" percent="0" rank="0" text="" dxfId="527">
      <formula>0.0799</formula>
    </cfRule>
  </conditionalFormatting>
  <conditionalFormatting sqref="Q116">
    <cfRule type="cellIs" priority="530" operator="greaterThan" aboveAverage="0" equalAverage="0" bottom="0" percent="0" rank="0" text="" dxfId="528">
      <formula>0.0799</formula>
    </cfRule>
  </conditionalFormatting>
  <conditionalFormatting sqref="E116">
    <cfRule type="cellIs" priority="531" operator="lessThan" aboveAverage="0" equalAverage="0" bottom="0" percent="0" rank="0" text="" dxfId="529">
      <formula>0.5</formula>
    </cfRule>
  </conditionalFormatting>
  <conditionalFormatting sqref="D116">
    <cfRule type="cellIs" priority="532" operator="greaterThan" aboveAverage="0" equalAverage="0" bottom="0" percent="0" rank="0" text="" dxfId="530">
      <formula>0.89</formula>
    </cfRule>
  </conditionalFormatting>
  <conditionalFormatting sqref="Q116">
    <cfRule type="cellIs" priority="533" operator="greaterThan" aboveAverage="0" equalAverage="0" bottom="0" percent="0" rank="0" text="" dxfId="531">
      <formula>0.0799</formula>
    </cfRule>
  </conditionalFormatting>
  <conditionalFormatting sqref="Q116">
    <cfRule type="cellIs" priority="534" operator="greaterThan" aboveAverage="0" equalAverage="0" bottom="0" percent="0" rank="0" text="" dxfId="532">
      <formula>0.0799</formula>
    </cfRule>
    <cfRule type="cellIs" priority="535" operator="greaterThan" aboveAverage="0" equalAverage="0" bottom="0" percent="0" rank="0" text="" dxfId="533">
      <formula>0.0799</formula>
    </cfRule>
  </conditionalFormatting>
  <conditionalFormatting sqref="Q116">
    <cfRule type="cellIs" priority="536" operator="greaterThan" aboveAverage="0" equalAverage="0" bottom="0" percent="0" rank="0" text="" dxfId="534">
      <formula>0.0799</formula>
    </cfRule>
  </conditionalFormatting>
  <conditionalFormatting sqref="D116">
    <cfRule type="cellIs" priority="537" operator="greaterThan" aboveAverage="0" equalAverage="0" bottom="0" percent="0" rank="0" text="" dxfId="535">
      <formula>0.89</formula>
    </cfRule>
  </conditionalFormatting>
  <conditionalFormatting sqref="Q116">
    <cfRule type="cellIs" priority="538" operator="greaterThan" aboveAverage="0" equalAverage="0" bottom="0" percent="0" rank="0" text="" dxfId="536">
      <formula>0.0799</formula>
    </cfRule>
  </conditionalFormatting>
  <conditionalFormatting sqref="D116">
    <cfRule type="cellIs" priority="539" operator="greaterThan" aboveAverage="0" equalAverage="0" bottom="0" percent="0" rank="0" text="" dxfId="537">
      <formula>0.89</formula>
    </cfRule>
  </conditionalFormatting>
  <conditionalFormatting sqref="Q116">
    <cfRule type="cellIs" priority="540" operator="greaterThan" aboveAverage="0" equalAverage="0" bottom="0" percent="0" rank="0" text="" dxfId="538">
      <formula>0.0799</formula>
    </cfRule>
  </conditionalFormatting>
  <conditionalFormatting sqref="E116">
    <cfRule type="cellIs" priority="541" operator="lessThan" aboveAverage="0" equalAverage="0" bottom="0" percent="0" rank="0" text="" dxfId="539">
      <formula>0.5</formula>
    </cfRule>
  </conditionalFormatting>
  <conditionalFormatting sqref="D116">
    <cfRule type="cellIs" priority="542" operator="greaterThan" aboveAverage="0" equalAverage="0" bottom="0" percent="0" rank="0" text="" dxfId="540">
      <formula>0.89</formula>
    </cfRule>
  </conditionalFormatting>
  <conditionalFormatting sqref="Q116">
    <cfRule type="cellIs" priority="543" operator="greaterThan" aboveAverage="0" equalAverage="0" bottom="0" percent="0" rank="0" text="" dxfId="541">
      <formula>0.0799</formula>
    </cfRule>
  </conditionalFormatting>
  <conditionalFormatting sqref="Q116">
    <cfRule type="cellIs" priority="544" operator="greaterThan" aboveAverage="0" equalAverage="0" bottom="0" percent="0" rank="0" text="" dxfId="542">
      <formula>0.0799</formula>
    </cfRule>
    <cfRule type="cellIs" priority="545" operator="greaterThan" aboveAverage="0" equalAverage="0" bottom="0" percent="0" rank="0" text="" dxfId="543">
      <formula>0.0799</formula>
    </cfRule>
  </conditionalFormatting>
  <conditionalFormatting sqref="Q116">
    <cfRule type="cellIs" priority="546" operator="greaterThan" aboveAverage="0" equalAverage="0" bottom="0" percent="0" rank="0" text="" dxfId="544">
      <formula>0.0799</formula>
    </cfRule>
  </conditionalFormatting>
  <conditionalFormatting sqref="E116">
    <cfRule type="cellIs" priority="547" operator="lessThan" aboveAverage="0" equalAverage="0" bottom="0" percent="0" rank="0" text="" dxfId="545">
      <formula>0.5</formula>
    </cfRule>
  </conditionalFormatting>
  <conditionalFormatting sqref="D154">
    <cfRule type="cellIs" priority="548" operator="greaterThan" aboveAverage="0" equalAverage="0" bottom="0" percent="0" rank="0" text="" dxfId="546">
      <formula>0.89</formula>
    </cfRule>
  </conditionalFormatting>
  <conditionalFormatting sqref="Q154">
    <cfRule type="cellIs" priority="549" operator="greaterThan" aboveAverage="0" equalAverage="0" bottom="0" percent="0" rank="0" text="" dxfId="547">
      <formula>0.0799</formula>
    </cfRule>
  </conditionalFormatting>
  <conditionalFormatting sqref="Q154">
    <cfRule type="cellIs" priority="550" operator="greaterThan" aboveAverage="0" equalAverage="0" bottom="0" percent="0" rank="0" text="" dxfId="548">
      <formula>0.0799</formula>
    </cfRule>
    <cfRule type="cellIs" priority="551" operator="greaterThan" aboveAverage="0" equalAverage="0" bottom="0" percent="0" rank="0" text="" dxfId="549">
      <formula>0.0799</formula>
    </cfRule>
  </conditionalFormatting>
  <conditionalFormatting sqref="Q154">
    <cfRule type="cellIs" priority="552" operator="greaterThan" aboveAverage="0" equalAverage="0" bottom="0" percent="0" rank="0" text="" dxfId="550">
      <formula>0.0799</formula>
    </cfRule>
  </conditionalFormatting>
  <conditionalFormatting sqref="E154">
    <cfRule type="cellIs" priority="553" operator="lessThan" aboveAverage="0" equalAverage="0" bottom="0" percent="0" rank="0" text="" dxfId="551">
      <formula>0.5</formula>
    </cfRule>
  </conditionalFormatting>
  <conditionalFormatting sqref="D154">
    <cfRule type="cellIs" priority="554" operator="greaterThan" aboveAverage="0" equalAverage="0" bottom="0" percent="0" rank="0" text="" dxfId="552">
      <formula>0.89</formula>
    </cfRule>
  </conditionalFormatting>
  <conditionalFormatting sqref="Q154">
    <cfRule type="cellIs" priority="555" operator="greaterThan" aboveAverage="0" equalAverage="0" bottom="0" percent="0" rank="0" text="" dxfId="553">
      <formula>0.0799</formula>
    </cfRule>
  </conditionalFormatting>
  <conditionalFormatting sqref="Q154">
    <cfRule type="cellIs" priority="556" operator="greaterThan" aboveAverage="0" equalAverage="0" bottom="0" percent="0" rank="0" text="" dxfId="554">
      <formula>0.0799</formula>
    </cfRule>
    <cfRule type="cellIs" priority="557" operator="greaterThan" aboveAverage="0" equalAverage="0" bottom="0" percent="0" rank="0" text="" dxfId="555">
      <formula>0.0799</formula>
    </cfRule>
  </conditionalFormatting>
  <conditionalFormatting sqref="Q154">
    <cfRule type="cellIs" priority="558" operator="greaterThan" aboveAverage="0" equalAverage="0" bottom="0" percent="0" rank="0" text="" dxfId="556">
      <formula>0.0799</formula>
    </cfRule>
  </conditionalFormatting>
  <conditionalFormatting sqref="E154">
    <cfRule type="cellIs" priority="559" operator="lessThan" aboveAverage="0" equalAverage="0" bottom="0" percent="0" rank="0" text="" dxfId="557">
      <formula>0.5</formula>
    </cfRule>
  </conditionalFormatting>
  <conditionalFormatting sqref="AH154">
    <cfRule type="duplicateValues" priority="560" aboveAverage="0" equalAverage="0" bottom="0" percent="0" rank="0" text="" dxfId="558">
      <formula>0</formula>
    </cfRule>
  </conditionalFormatting>
  <conditionalFormatting sqref="D154">
    <cfRule type="cellIs" priority="561" operator="greaterThan" aboveAverage="0" equalAverage="0" bottom="0" percent="0" rank="0" text="" dxfId="559">
      <formula>0.89</formula>
    </cfRule>
  </conditionalFormatting>
  <conditionalFormatting sqref="Q154">
    <cfRule type="cellIs" priority="562" operator="greaterThan" aboveAverage="0" equalAverage="0" bottom="0" percent="0" rank="0" text="" dxfId="560">
      <formula>0.0799</formula>
    </cfRule>
  </conditionalFormatting>
  <conditionalFormatting sqref="Q154">
    <cfRule type="cellIs" priority="563" operator="greaterThan" aboveAverage="0" equalAverage="0" bottom="0" percent="0" rank="0" text="" dxfId="561">
      <formula>0.0799</formula>
    </cfRule>
    <cfRule type="cellIs" priority="564" operator="greaterThan" aboveAverage="0" equalAverage="0" bottom="0" percent="0" rank="0" text="" dxfId="562">
      <formula>0.0799</formula>
    </cfRule>
  </conditionalFormatting>
  <conditionalFormatting sqref="Q154">
    <cfRule type="cellIs" priority="565" operator="greaterThan" aboveAverage="0" equalAverage="0" bottom="0" percent="0" rank="0" text="" dxfId="563">
      <formula>0.0799</formula>
    </cfRule>
  </conditionalFormatting>
  <conditionalFormatting sqref="E154">
    <cfRule type="cellIs" priority="566" operator="lessThan" aboveAverage="0" equalAverage="0" bottom="0" percent="0" rank="0" text="" dxfId="564">
      <formula>0.5</formula>
    </cfRule>
  </conditionalFormatting>
  <conditionalFormatting sqref="AH154">
    <cfRule type="duplicateValues" priority="567" aboveAverage="0" equalAverage="0" bottom="0" percent="0" rank="0" text="" dxfId="565">
      <formula>0</formula>
    </cfRule>
    <cfRule type="duplicateValues" priority="568" aboveAverage="0" equalAverage="0" bottom="0" percent="0" rank="0" text="" dxfId="566">
      <formula>0</formula>
    </cfRule>
  </conditionalFormatting>
  <conditionalFormatting sqref="AH154">
    <cfRule type="duplicateValues" priority="569" aboveAverage="0" equalAverage="0" bottom="0" percent="0" rank="0" text="" dxfId="567">
      <formula>0</formula>
    </cfRule>
  </conditionalFormatting>
  <conditionalFormatting sqref="D154">
    <cfRule type="cellIs" priority="570" operator="greaterThan" aboveAverage="0" equalAverage="0" bottom="0" percent="0" rank="0" text="" dxfId="568">
      <formula>0.89</formula>
    </cfRule>
  </conditionalFormatting>
  <conditionalFormatting sqref="Q154">
    <cfRule type="cellIs" priority="571" operator="greaterThan" aboveAverage="0" equalAverage="0" bottom="0" percent="0" rank="0" text="" dxfId="569">
      <formula>0.0799</formula>
    </cfRule>
  </conditionalFormatting>
  <conditionalFormatting sqref="Q154">
    <cfRule type="cellIs" priority="572" operator="greaterThan" aboveAverage="0" equalAverage="0" bottom="0" percent="0" rank="0" text="" dxfId="570">
      <formula>0.0799</formula>
    </cfRule>
    <cfRule type="cellIs" priority="573" operator="greaterThan" aboveAverage="0" equalAverage="0" bottom="0" percent="0" rank="0" text="" dxfId="571">
      <formula>0.0799</formula>
    </cfRule>
  </conditionalFormatting>
  <conditionalFormatting sqref="Q154">
    <cfRule type="cellIs" priority="574" operator="greaterThan" aboveAverage="0" equalAverage="0" bottom="0" percent="0" rank="0" text="" dxfId="572">
      <formula>0.0799</formula>
    </cfRule>
  </conditionalFormatting>
  <conditionalFormatting sqref="E154">
    <cfRule type="cellIs" priority="575" operator="lessThan" aboveAverage="0" equalAverage="0" bottom="0" percent="0" rank="0" text="" dxfId="573">
      <formula>0.5</formula>
    </cfRule>
  </conditionalFormatting>
  <conditionalFormatting sqref="D144">
    <cfRule type="cellIs" priority="576" operator="greaterThan" aboveAverage="0" equalAverage="0" bottom="0" percent="0" rank="0" text="" dxfId="574">
      <formula>0.89</formula>
    </cfRule>
  </conditionalFormatting>
  <conditionalFormatting sqref="Q144">
    <cfRule type="cellIs" priority="577" operator="greaterThan" aboveAverage="0" equalAverage="0" bottom="0" percent="0" rank="0" text="" dxfId="575">
      <formula>0.0799</formula>
    </cfRule>
  </conditionalFormatting>
  <conditionalFormatting sqref="Q144">
    <cfRule type="cellIs" priority="578" operator="greaterThan" aboveAverage="0" equalAverage="0" bottom="0" percent="0" rank="0" text="" dxfId="576">
      <formula>0.0799</formula>
    </cfRule>
    <cfRule type="cellIs" priority="579" operator="greaterThan" aboveAverage="0" equalAverage="0" bottom="0" percent="0" rank="0" text="" dxfId="577">
      <formula>0.0799</formula>
    </cfRule>
  </conditionalFormatting>
  <conditionalFormatting sqref="Q144">
    <cfRule type="cellIs" priority="580" operator="greaterThan" aboveAverage="0" equalAverage="0" bottom="0" percent="0" rank="0" text="" dxfId="578">
      <formula>0.0799</formula>
    </cfRule>
  </conditionalFormatting>
  <conditionalFormatting sqref="E144">
    <cfRule type="cellIs" priority="581" operator="lessThan" aboveAverage="0" equalAverage="0" bottom="0" percent="0" rank="0" text="" dxfId="579">
      <formula>0.5</formula>
    </cfRule>
  </conditionalFormatting>
  <conditionalFormatting sqref="D144">
    <cfRule type="cellIs" priority="582" operator="greaterThan" aboveAverage="0" equalAverage="0" bottom="0" percent="0" rank="0" text="" dxfId="580">
      <formula>0.89</formula>
    </cfRule>
  </conditionalFormatting>
  <conditionalFormatting sqref="Q144">
    <cfRule type="cellIs" priority="583" operator="greaterThan" aboveAverage="0" equalAverage="0" bottom="0" percent="0" rank="0" text="" dxfId="581">
      <formula>0.0799</formula>
    </cfRule>
  </conditionalFormatting>
  <conditionalFormatting sqref="Q144">
    <cfRule type="cellIs" priority="584" operator="greaterThan" aboveAverage="0" equalAverage="0" bottom="0" percent="0" rank="0" text="" dxfId="582">
      <formula>0.0799</formula>
    </cfRule>
    <cfRule type="cellIs" priority="585" operator="greaterThan" aboveAverage="0" equalAverage="0" bottom="0" percent="0" rank="0" text="" dxfId="583">
      <formula>0.0799</formula>
    </cfRule>
  </conditionalFormatting>
  <conditionalFormatting sqref="Q144">
    <cfRule type="cellIs" priority="586" operator="greaterThan" aboveAverage="0" equalAverage="0" bottom="0" percent="0" rank="0" text="" dxfId="584">
      <formula>0.0799</formula>
    </cfRule>
  </conditionalFormatting>
  <conditionalFormatting sqref="E144">
    <cfRule type="cellIs" priority="587" operator="lessThan" aboveAverage="0" equalAverage="0" bottom="0" percent="0" rank="0" text="" dxfId="585">
      <formula>0.5</formula>
    </cfRule>
  </conditionalFormatting>
  <conditionalFormatting sqref="D144">
    <cfRule type="cellIs" priority="588" operator="greaterThan" aboveAverage="0" equalAverage="0" bottom="0" percent="0" rank="0" text="" dxfId="586">
      <formula>0.89</formula>
    </cfRule>
  </conditionalFormatting>
  <conditionalFormatting sqref="Q144">
    <cfRule type="cellIs" priority="589" operator="greaterThan" aboveAverage="0" equalAverage="0" bottom="0" percent="0" rank="0" text="" dxfId="587">
      <formula>0.0799</formula>
    </cfRule>
  </conditionalFormatting>
  <conditionalFormatting sqref="Q144">
    <cfRule type="cellIs" priority="590" operator="greaterThan" aboveAverage="0" equalAverage="0" bottom="0" percent="0" rank="0" text="" dxfId="588">
      <formula>0.0799</formula>
    </cfRule>
    <cfRule type="cellIs" priority="591" operator="greaterThan" aboveAverage="0" equalAverage="0" bottom="0" percent="0" rank="0" text="" dxfId="589">
      <formula>0.0799</formula>
    </cfRule>
  </conditionalFormatting>
  <conditionalFormatting sqref="Q144">
    <cfRule type="cellIs" priority="592" operator="greaterThan" aboveAverage="0" equalAverage="0" bottom="0" percent="0" rank="0" text="" dxfId="590">
      <formula>0.0799</formula>
    </cfRule>
  </conditionalFormatting>
  <conditionalFormatting sqref="E144">
    <cfRule type="cellIs" priority="593" operator="lessThan" aboveAverage="0" equalAverage="0" bottom="0" percent="0" rank="0" text="" dxfId="591">
      <formula>0.5</formula>
    </cfRule>
  </conditionalFormatting>
  <conditionalFormatting sqref="D144">
    <cfRule type="cellIs" priority="594" operator="greaterThan" aboveAverage="0" equalAverage="0" bottom="0" percent="0" rank="0" text="" dxfId="592">
      <formula>0.89</formula>
    </cfRule>
  </conditionalFormatting>
  <conditionalFormatting sqref="Q144">
    <cfRule type="cellIs" priority="595" operator="greaterThan" aboveAverage="0" equalAverage="0" bottom="0" percent="0" rank="0" text="" dxfId="593">
      <formula>0.0799</formula>
    </cfRule>
  </conditionalFormatting>
  <conditionalFormatting sqref="Q144">
    <cfRule type="cellIs" priority="596" operator="greaterThan" aboveAverage="0" equalAverage="0" bottom="0" percent="0" rank="0" text="" dxfId="594">
      <formula>0.0799</formula>
    </cfRule>
    <cfRule type="cellIs" priority="597" operator="greaterThan" aboveAverage="0" equalAverage="0" bottom="0" percent="0" rank="0" text="" dxfId="595">
      <formula>0.0799</formula>
    </cfRule>
  </conditionalFormatting>
  <conditionalFormatting sqref="Q144">
    <cfRule type="cellIs" priority="598" operator="greaterThan" aboveAverage="0" equalAverage="0" bottom="0" percent="0" rank="0" text="" dxfId="596">
      <formula>0.0799</formula>
    </cfRule>
  </conditionalFormatting>
  <conditionalFormatting sqref="E144">
    <cfRule type="cellIs" priority="599" operator="lessThan" aboveAverage="0" equalAverage="0" bottom="0" percent="0" rank="0" text="" dxfId="597">
      <formula>0.5</formula>
    </cfRule>
  </conditionalFormatting>
  <conditionalFormatting sqref="Q91">
    <cfRule type="cellIs" priority="600" operator="greaterThan" aboveAverage="0" equalAverage="0" bottom="0" percent="0" rank="0" text="" dxfId="598">
      <formula>0.0799</formula>
    </cfRule>
  </conditionalFormatting>
  <conditionalFormatting sqref="Q91">
    <cfRule type="cellIs" priority="601" operator="greaterThan" aboveAverage="0" equalAverage="0" bottom="0" percent="0" rank="0" text="" dxfId="599">
      <formula>0.0799</formula>
    </cfRule>
    <cfRule type="cellIs" priority="602" operator="greaterThan" aboveAverage="0" equalAverage="0" bottom="0" percent="0" rank="0" text="" dxfId="600">
      <formula>0.0799</formula>
    </cfRule>
  </conditionalFormatting>
  <conditionalFormatting sqref="Q91">
    <cfRule type="cellIs" priority="603" operator="greaterThan" aboveAverage="0" equalAverage="0" bottom="0" percent="0" rank="0" text="" dxfId="601">
      <formula>0.0799</formula>
    </cfRule>
  </conditionalFormatting>
  <conditionalFormatting sqref="D91">
    <cfRule type="cellIs" priority="604" operator="greaterThan" aboveAverage="0" equalAverage="0" bottom="0" percent="0" rank="0" text="" dxfId="602">
      <formula>0.89</formula>
    </cfRule>
  </conditionalFormatting>
  <conditionalFormatting sqref="Q91">
    <cfRule type="cellIs" priority="605" operator="greaterThan" aboveAverage="0" equalAverage="0" bottom="0" percent="0" rank="0" text="" dxfId="603">
      <formula>0.0799</formula>
    </cfRule>
  </conditionalFormatting>
  <conditionalFormatting sqref="Q91">
    <cfRule type="cellIs" priority="606" operator="greaterThan" aboveAverage="0" equalAverage="0" bottom="0" percent="0" rank="0" text="" dxfId="604">
      <formula>0.0799</formula>
    </cfRule>
    <cfRule type="cellIs" priority="607" operator="greaterThan" aboveAverage="0" equalAverage="0" bottom="0" percent="0" rank="0" text="" dxfId="605">
      <formula>0.0799</formula>
    </cfRule>
  </conditionalFormatting>
  <conditionalFormatting sqref="Q91">
    <cfRule type="cellIs" priority="608" operator="greaterThan" aboveAverage="0" equalAverage="0" bottom="0" percent="0" rank="0" text="" dxfId="606">
      <formula>0.0799</formula>
    </cfRule>
  </conditionalFormatting>
  <conditionalFormatting sqref="D91">
    <cfRule type="cellIs" priority="609" operator="greaterThan" aboveAverage="0" equalAverage="0" bottom="0" percent="0" rank="0" text="" dxfId="607">
      <formula>0.89</formula>
    </cfRule>
  </conditionalFormatting>
  <conditionalFormatting sqref="Q91">
    <cfRule type="cellIs" priority="610" operator="greaterThan" aboveAverage="0" equalAverage="0" bottom="0" percent="0" rank="0" text="" dxfId="608">
      <formula>0.0799</formula>
    </cfRule>
  </conditionalFormatting>
  <conditionalFormatting sqref="D91">
    <cfRule type="cellIs" priority="611" operator="greaterThan" aboveAverage="0" equalAverage="0" bottom="0" percent="0" rank="0" text="" dxfId="609">
      <formula>0.89</formula>
    </cfRule>
  </conditionalFormatting>
  <conditionalFormatting sqref="Q91">
    <cfRule type="cellIs" priority="612" operator="greaterThan" aboveAverage="0" equalAverage="0" bottom="0" percent="0" rank="0" text="" dxfId="610">
      <formula>0.0799</formula>
    </cfRule>
  </conditionalFormatting>
  <conditionalFormatting sqref="E91">
    <cfRule type="cellIs" priority="613" operator="lessThan" aboveAverage="0" equalAverage="0" bottom="0" percent="0" rank="0" text="" dxfId="611">
      <formula>0.5</formula>
    </cfRule>
  </conditionalFormatting>
  <conditionalFormatting sqref="D91">
    <cfRule type="cellIs" priority="614" operator="greaterThan" aboveAverage="0" equalAverage="0" bottom="0" percent="0" rank="0" text="" dxfId="612">
      <formula>0.89</formula>
    </cfRule>
  </conditionalFormatting>
  <conditionalFormatting sqref="Q91">
    <cfRule type="cellIs" priority="615" operator="greaterThan" aboveAverage="0" equalAverage="0" bottom="0" percent="0" rank="0" text="" dxfId="613">
      <formula>0.0799</formula>
    </cfRule>
  </conditionalFormatting>
  <conditionalFormatting sqref="Q91">
    <cfRule type="cellIs" priority="616" operator="greaterThan" aboveAverage="0" equalAverage="0" bottom="0" percent="0" rank="0" text="" dxfId="614">
      <formula>0.0799</formula>
    </cfRule>
    <cfRule type="cellIs" priority="617" operator="greaterThan" aboveAverage="0" equalAverage="0" bottom="0" percent="0" rank="0" text="" dxfId="615">
      <formula>0.0799</formula>
    </cfRule>
  </conditionalFormatting>
  <conditionalFormatting sqref="Q91">
    <cfRule type="cellIs" priority="618" operator="greaterThan" aboveAverage="0" equalAverage="0" bottom="0" percent="0" rank="0" text="" dxfId="616">
      <formula>0.0799</formula>
    </cfRule>
  </conditionalFormatting>
  <conditionalFormatting sqref="E91">
    <cfRule type="cellIs" priority="619" operator="lessThan" aboveAverage="0" equalAverage="0" bottom="0" percent="0" rank="0" text="" dxfId="617">
      <formula>0.5</formula>
    </cfRule>
  </conditionalFormatting>
  <conditionalFormatting sqref="D113:D114">
    <cfRule type="cellIs" priority="620" operator="greaterThan" aboveAverage="0" equalAverage="0" bottom="0" percent="0" rank="0" text="" dxfId="618">
      <formula>0.89</formula>
    </cfRule>
  </conditionalFormatting>
  <conditionalFormatting sqref="Q113:Q114">
    <cfRule type="cellIs" priority="621" operator="greaterThan" aboveAverage="0" equalAverage="0" bottom="0" percent="0" rank="0" text="" dxfId="619">
      <formula>0.0799</formula>
    </cfRule>
  </conditionalFormatting>
  <conditionalFormatting sqref="Q113:Q114">
    <cfRule type="cellIs" priority="622" operator="greaterThan" aboveAverage="0" equalAverage="0" bottom="0" percent="0" rank="0" text="" dxfId="620">
      <formula>0.0799</formula>
    </cfRule>
    <cfRule type="cellIs" priority="623" operator="greaterThan" aboveAverage="0" equalAverage="0" bottom="0" percent="0" rank="0" text="" dxfId="621">
      <formula>0.0799</formula>
    </cfRule>
  </conditionalFormatting>
  <conditionalFormatting sqref="Q113:Q114">
    <cfRule type="cellIs" priority="624" operator="greaterThan" aboveAverage="0" equalAverage="0" bottom="0" percent="0" rank="0" text="" dxfId="622">
      <formula>0.0799</formula>
    </cfRule>
  </conditionalFormatting>
  <conditionalFormatting sqref="E113:E114">
    <cfRule type="cellIs" priority="625" operator="lessThan" aboveAverage="0" equalAverage="0" bottom="0" percent="0" rank="0" text="" dxfId="623">
      <formula>0.5</formula>
    </cfRule>
  </conditionalFormatting>
  <conditionalFormatting sqref="D113:D114">
    <cfRule type="cellIs" priority="626" operator="greaterThan" aboveAverage="0" equalAverage="0" bottom="0" percent="0" rank="0" text="" dxfId="624">
      <formula>0.89</formula>
    </cfRule>
  </conditionalFormatting>
  <conditionalFormatting sqref="Q113:Q114">
    <cfRule type="cellIs" priority="627" operator="greaterThan" aboveAverage="0" equalAverage="0" bottom="0" percent="0" rank="0" text="" dxfId="625">
      <formula>0.0799</formula>
    </cfRule>
  </conditionalFormatting>
  <conditionalFormatting sqref="Q113:Q114">
    <cfRule type="cellIs" priority="628" operator="greaterThan" aboveAverage="0" equalAverage="0" bottom="0" percent="0" rank="0" text="" dxfId="626">
      <formula>0.0799</formula>
    </cfRule>
    <cfRule type="cellIs" priority="629" operator="greaterThan" aboveAverage="0" equalAverage="0" bottom="0" percent="0" rank="0" text="" dxfId="627">
      <formula>0.0799</formula>
    </cfRule>
  </conditionalFormatting>
  <conditionalFormatting sqref="Q113:Q114">
    <cfRule type="cellIs" priority="630" operator="greaterThan" aboveAverage="0" equalAverage="0" bottom="0" percent="0" rank="0" text="" dxfId="628">
      <formula>0.0799</formula>
    </cfRule>
  </conditionalFormatting>
  <conditionalFormatting sqref="D113:D114">
    <cfRule type="cellIs" priority="631" operator="greaterThan" aboveAverage="0" equalAverage="0" bottom="0" percent="0" rank="0" text="" dxfId="629">
      <formula>0.89</formula>
    </cfRule>
  </conditionalFormatting>
  <conditionalFormatting sqref="Q113:Q114">
    <cfRule type="cellIs" priority="632" operator="greaterThan" aboveAverage="0" equalAverage="0" bottom="0" percent="0" rank="0" text="" dxfId="630">
      <formula>0.0799</formula>
    </cfRule>
  </conditionalFormatting>
  <conditionalFormatting sqref="D113:D114">
    <cfRule type="cellIs" priority="633" operator="greaterThan" aboveAverage="0" equalAverage="0" bottom="0" percent="0" rank="0" text="" dxfId="631">
      <formula>0.89</formula>
    </cfRule>
  </conditionalFormatting>
  <conditionalFormatting sqref="Q113:Q114">
    <cfRule type="cellIs" priority="634" operator="greaterThan" aboveAverage="0" equalAverage="0" bottom="0" percent="0" rank="0" text="" dxfId="632">
      <formula>0.0799</formula>
    </cfRule>
  </conditionalFormatting>
  <conditionalFormatting sqref="E113:E114">
    <cfRule type="cellIs" priority="635" operator="lessThan" aboveAverage="0" equalAverage="0" bottom="0" percent="0" rank="0" text="" dxfId="633">
      <formula>0.5</formula>
    </cfRule>
  </conditionalFormatting>
  <conditionalFormatting sqref="D113:D114">
    <cfRule type="cellIs" priority="636" operator="greaterThan" aboveAverage="0" equalAverage="0" bottom="0" percent="0" rank="0" text="" dxfId="634">
      <formula>0.89</formula>
    </cfRule>
  </conditionalFormatting>
  <conditionalFormatting sqref="Q113:Q114">
    <cfRule type="cellIs" priority="637" operator="greaterThan" aboveAverage="0" equalAverage="0" bottom="0" percent="0" rank="0" text="" dxfId="635">
      <formula>0.0799</formula>
    </cfRule>
  </conditionalFormatting>
  <conditionalFormatting sqref="Q113:Q114">
    <cfRule type="cellIs" priority="638" operator="greaterThan" aboveAverage="0" equalAverage="0" bottom="0" percent="0" rank="0" text="" dxfId="636">
      <formula>0.0799</formula>
    </cfRule>
    <cfRule type="cellIs" priority="639" operator="greaterThan" aboveAverage="0" equalAverage="0" bottom="0" percent="0" rank="0" text="" dxfId="637">
      <formula>0.0799</formula>
    </cfRule>
  </conditionalFormatting>
  <conditionalFormatting sqref="Q113:Q114">
    <cfRule type="cellIs" priority="640" operator="greaterThan" aboveAverage="0" equalAverage="0" bottom="0" percent="0" rank="0" text="" dxfId="638">
      <formula>0.0799</formula>
    </cfRule>
  </conditionalFormatting>
  <conditionalFormatting sqref="E113:E114">
    <cfRule type="cellIs" priority="641" operator="lessThan" aboveAverage="0" equalAverage="0" bottom="0" percent="0" rank="0" text="" dxfId="639">
      <formula>0.5</formula>
    </cfRule>
  </conditionalFormatting>
  <conditionalFormatting sqref="Q113:Q114">
    <cfRule type="cellIs" priority="642" operator="greaterThan" aboveAverage="0" equalAverage="0" bottom="0" percent="0" rank="0" text="" dxfId="640">
      <formula>0.0799</formula>
    </cfRule>
  </conditionalFormatting>
  <conditionalFormatting sqref="Q113:Q114">
    <cfRule type="cellIs" priority="643" operator="greaterThan" aboveAverage="0" equalAverage="0" bottom="0" percent="0" rank="0" text="" dxfId="641">
      <formula>0.0799</formula>
    </cfRule>
    <cfRule type="cellIs" priority="644" operator="greaterThan" aboveAverage="0" equalAverage="0" bottom="0" percent="0" rank="0" text="" dxfId="642">
      <formula>0.0799</formula>
    </cfRule>
  </conditionalFormatting>
  <conditionalFormatting sqref="Q113:Q114">
    <cfRule type="cellIs" priority="645" operator="greaterThan" aboveAverage="0" equalAverage="0" bottom="0" percent="0" rank="0" text="" dxfId="643">
      <formula>0.0799</formula>
    </cfRule>
  </conditionalFormatting>
  <conditionalFormatting sqref="D113:D114">
    <cfRule type="cellIs" priority="646" operator="greaterThan" aboveAverage="0" equalAverage="0" bottom="0" percent="0" rank="0" text="" dxfId="644">
      <formula>0.89</formula>
    </cfRule>
  </conditionalFormatting>
  <conditionalFormatting sqref="E113:E114">
    <cfRule type="cellIs" priority="647" operator="lessThan" aboveAverage="0" equalAverage="0" bottom="0" percent="0" rank="0" text="" dxfId="645">
      <formula>0.5</formula>
    </cfRule>
  </conditionalFormatting>
  <conditionalFormatting sqref="D113:D114">
    <cfRule type="cellIs" priority="648" operator="greaterThan" aboveAverage="0" equalAverage="0" bottom="0" percent="0" rank="0" text="" dxfId="646">
      <formula>0.89</formula>
    </cfRule>
  </conditionalFormatting>
  <conditionalFormatting sqref="Q113:Q114">
    <cfRule type="cellIs" priority="649" operator="greaterThan" aboveAverage="0" equalAverage="0" bottom="0" percent="0" rank="0" text="" dxfId="647">
      <formula>0.0799</formula>
    </cfRule>
  </conditionalFormatting>
  <conditionalFormatting sqref="Q113:Q114">
    <cfRule type="cellIs" priority="650" operator="greaterThan" aboveAverage="0" equalAverage="0" bottom="0" percent="0" rank="0" text="" dxfId="648">
      <formula>0.0799</formula>
    </cfRule>
    <cfRule type="cellIs" priority="651" operator="greaterThan" aboveAverage="0" equalAverage="0" bottom="0" percent="0" rank="0" text="" dxfId="649">
      <formula>0.0799</formula>
    </cfRule>
  </conditionalFormatting>
  <conditionalFormatting sqref="Q113:Q114">
    <cfRule type="cellIs" priority="652" operator="greaterThan" aboveAverage="0" equalAverage="0" bottom="0" percent="0" rank="0" text="" dxfId="650">
      <formula>0.0799</formula>
    </cfRule>
  </conditionalFormatting>
  <conditionalFormatting sqref="E113:E114">
    <cfRule type="cellIs" priority="653" operator="lessThan" aboveAverage="0" equalAverage="0" bottom="0" percent="0" rank="0" text="" dxfId="651">
      <formula>0.5</formula>
    </cfRule>
  </conditionalFormatting>
  <conditionalFormatting sqref="D113:D114">
    <cfRule type="cellIs" priority="654" operator="greaterThan" aboveAverage="0" equalAverage="0" bottom="0" percent="0" rank="0" text="" dxfId="652">
      <formula>0.89</formula>
    </cfRule>
  </conditionalFormatting>
  <conditionalFormatting sqref="Q113:Q114">
    <cfRule type="cellIs" priority="655" operator="greaterThan" aboveAverage="0" equalAverage="0" bottom="0" percent="0" rank="0" text="" dxfId="653">
      <formula>0.0799</formula>
    </cfRule>
  </conditionalFormatting>
  <conditionalFormatting sqref="Q113:Q114">
    <cfRule type="cellIs" priority="656" operator="greaterThan" aboveAverage="0" equalAverage="0" bottom="0" percent="0" rank="0" text="" dxfId="654">
      <formula>0.0799</formula>
    </cfRule>
    <cfRule type="cellIs" priority="657" operator="greaterThan" aboveAverage="0" equalAverage="0" bottom="0" percent="0" rank="0" text="" dxfId="655">
      <formula>0.0799</formula>
    </cfRule>
  </conditionalFormatting>
  <conditionalFormatting sqref="Q113:Q114">
    <cfRule type="cellIs" priority="658" operator="greaterThan" aboveAverage="0" equalAverage="0" bottom="0" percent="0" rank="0" text="" dxfId="656">
      <formula>0.0799</formula>
    </cfRule>
  </conditionalFormatting>
  <conditionalFormatting sqref="E113:E114">
    <cfRule type="cellIs" priority="659" operator="lessThan" aboveAverage="0" equalAverage="0" bottom="0" percent="0" rank="0" text="" dxfId="657">
      <formula>0.5</formula>
    </cfRule>
  </conditionalFormatting>
  <conditionalFormatting sqref="D301">
    <cfRule type="cellIs" priority="660" operator="greaterThan" aboveAverage="0" equalAverage="0" bottom="0" percent="0" rank="0" text="" dxfId="658">
      <formula>0.89</formula>
    </cfRule>
  </conditionalFormatting>
  <conditionalFormatting sqref="Q301">
    <cfRule type="cellIs" priority="661" operator="greaterThan" aboveAverage="0" equalAverage="0" bottom="0" percent="0" rank="0" text="" dxfId="659">
      <formula>0.0799</formula>
    </cfRule>
  </conditionalFormatting>
  <conditionalFormatting sqref="Q301">
    <cfRule type="cellIs" priority="662" operator="greaterThan" aboveAverage="0" equalAverage="0" bottom="0" percent="0" rank="0" text="" dxfId="660">
      <formula>0.0799</formula>
    </cfRule>
    <cfRule type="cellIs" priority="663" operator="greaterThan" aboveAverage="0" equalAverage="0" bottom="0" percent="0" rank="0" text="" dxfId="661">
      <formula>0.0799</formula>
    </cfRule>
  </conditionalFormatting>
  <conditionalFormatting sqref="Q301">
    <cfRule type="cellIs" priority="664" operator="greaterThan" aboveAverage="0" equalAverage="0" bottom="0" percent="0" rank="0" text="" dxfId="662">
      <formula>0.0799</formula>
    </cfRule>
  </conditionalFormatting>
  <conditionalFormatting sqref="E301">
    <cfRule type="cellIs" priority="665" operator="lessThan" aboveAverage="0" equalAverage="0" bottom="0" percent="0" rank="0" text="" dxfId="663">
      <formula>0.5</formula>
    </cfRule>
  </conditionalFormatting>
  <conditionalFormatting sqref="D301">
    <cfRule type="cellIs" priority="666" operator="greaterThan" aboveAverage="0" equalAverage="0" bottom="0" percent="0" rank="0" text="" dxfId="664">
      <formula>0.89</formula>
    </cfRule>
  </conditionalFormatting>
  <conditionalFormatting sqref="Q301">
    <cfRule type="cellIs" priority="667" operator="greaterThan" aboveAverage="0" equalAverage="0" bottom="0" percent="0" rank="0" text="" dxfId="665">
      <formula>0.0799</formula>
    </cfRule>
  </conditionalFormatting>
  <conditionalFormatting sqref="Q301">
    <cfRule type="cellIs" priority="668" operator="greaterThan" aboveAverage="0" equalAverage="0" bottom="0" percent="0" rank="0" text="" dxfId="666">
      <formula>0.0799</formula>
    </cfRule>
    <cfRule type="cellIs" priority="669" operator="greaterThan" aboveAverage="0" equalAverage="0" bottom="0" percent="0" rank="0" text="" dxfId="667">
      <formula>0.0799</formula>
    </cfRule>
  </conditionalFormatting>
  <conditionalFormatting sqref="Q301">
    <cfRule type="cellIs" priority="670" operator="greaterThan" aboveAverage="0" equalAverage="0" bottom="0" percent="0" rank="0" text="" dxfId="668">
      <formula>0.0799</formula>
    </cfRule>
  </conditionalFormatting>
  <conditionalFormatting sqref="D301">
    <cfRule type="cellIs" priority="671" operator="greaterThan" aboveAverage="0" equalAverage="0" bottom="0" percent="0" rank="0" text="" dxfId="669">
      <formula>0.89</formula>
    </cfRule>
  </conditionalFormatting>
  <conditionalFormatting sqref="Q301">
    <cfRule type="cellIs" priority="672" operator="greaterThan" aboveAverage="0" equalAverage="0" bottom="0" percent="0" rank="0" text="" dxfId="670">
      <formula>0.0799</formula>
    </cfRule>
  </conditionalFormatting>
  <conditionalFormatting sqref="D301">
    <cfRule type="cellIs" priority="673" operator="greaterThan" aboveAverage="0" equalAverage="0" bottom="0" percent="0" rank="0" text="" dxfId="671">
      <formula>0.89</formula>
    </cfRule>
  </conditionalFormatting>
  <conditionalFormatting sqref="Q301">
    <cfRule type="cellIs" priority="674" operator="greaterThan" aboveAverage="0" equalAverage="0" bottom="0" percent="0" rank="0" text="" dxfId="672">
      <formula>0.0799</formula>
    </cfRule>
  </conditionalFormatting>
  <conditionalFormatting sqref="E301">
    <cfRule type="cellIs" priority="675" operator="lessThan" aboveAverage="0" equalAverage="0" bottom="0" percent="0" rank="0" text="" dxfId="673">
      <formula>0.5</formula>
    </cfRule>
  </conditionalFormatting>
  <conditionalFormatting sqref="D301">
    <cfRule type="cellIs" priority="676" operator="greaterThan" aboveAverage="0" equalAverage="0" bottom="0" percent="0" rank="0" text="" dxfId="674">
      <formula>0.89</formula>
    </cfRule>
  </conditionalFormatting>
  <conditionalFormatting sqref="Q301">
    <cfRule type="cellIs" priority="677" operator="greaterThan" aboveAverage="0" equalAverage="0" bottom="0" percent="0" rank="0" text="" dxfId="675">
      <formula>0.0799</formula>
    </cfRule>
  </conditionalFormatting>
  <conditionalFormatting sqref="Q301">
    <cfRule type="cellIs" priority="678" operator="greaterThan" aboveAverage="0" equalAverage="0" bottom="0" percent="0" rank="0" text="" dxfId="676">
      <formula>0.0799</formula>
    </cfRule>
    <cfRule type="cellIs" priority="679" operator="greaterThan" aboveAverage="0" equalAverage="0" bottom="0" percent="0" rank="0" text="" dxfId="677">
      <formula>0.0799</formula>
    </cfRule>
  </conditionalFormatting>
  <conditionalFormatting sqref="Q301">
    <cfRule type="cellIs" priority="680" operator="greaterThan" aboveAverage="0" equalAverage="0" bottom="0" percent="0" rank="0" text="" dxfId="678">
      <formula>0.0799</formula>
    </cfRule>
  </conditionalFormatting>
  <conditionalFormatting sqref="E301">
    <cfRule type="cellIs" priority="681" operator="lessThan" aboveAverage="0" equalAverage="0" bottom="0" percent="0" rank="0" text="" dxfId="679">
      <formula>0.5</formula>
    </cfRule>
  </conditionalFormatting>
  <conditionalFormatting sqref="Q301">
    <cfRule type="cellIs" priority="682" operator="greaterThan" aboveAverage="0" equalAverage="0" bottom="0" percent="0" rank="0" text="" dxfId="680">
      <formula>0.0799</formula>
    </cfRule>
  </conditionalFormatting>
  <conditionalFormatting sqref="Q301">
    <cfRule type="cellIs" priority="683" operator="greaterThan" aboveAverage="0" equalAverage="0" bottom="0" percent="0" rank="0" text="" dxfId="681">
      <formula>0.0799</formula>
    </cfRule>
    <cfRule type="cellIs" priority="684" operator="greaterThan" aboveAverage="0" equalAverage="0" bottom="0" percent="0" rank="0" text="" dxfId="682">
      <formula>0.0799</formula>
    </cfRule>
  </conditionalFormatting>
  <conditionalFormatting sqref="Q301">
    <cfRule type="cellIs" priority="685" operator="greaterThan" aboveAverage="0" equalAverage="0" bottom="0" percent="0" rank="0" text="" dxfId="683">
      <formula>0.0799</formula>
    </cfRule>
  </conditionalFormatting>
  <conditionalFormatting sqref="D301">
    <cfRule type="cellIs" priority="686" operator="greaterThan" aboveAverage="0" equalAverage="0" bottom="0" percent="0" rank="0" text="" dxfId="684">
      <formula>0.89</formula>
    </cfRule>
  </conditionalFormatting>
  <conditionalFormatting sqref="E301">
    <cfRule type="cellIs" priority="687" operator="lessThan" aboveAverage="0" equalAverage="0" bottom="0" percent="0" rank="0" text="" dxfId="685">
      <formula>0.5</formula>
    </cfRule>
  </conditionalFormatting>
  <conditionalFormatting sqref="D301">
    <cfRule type="cellIs" priority="688" operator="greaterThan" aboveAverage="0" equalAverage="0" bottom="0" percent="0" rank="0" text="" dxfId="686">
      <formula>0.89</formula>
    </cfRule>
  </conditionalFormatting>
  <conditionalFormatting sqref="Q301">
    <cfRule type="cellIs" priority="689" operator="greaterThan" aboveAverage="0" equalAverage="0" bottom="0" percent="0" rank="0" text="" dxfId="687">
      <formula>0.0799</formula>
    </cfRule>
  </conditionalFormatting>
  <conditionalFormatting sqref="Q301">
    <cfRule type="cellIs" priority="690" operator="greaterThan" aboveAverage="0" equalAverage="0" bottom="0" percent="0" rank="0" text="" dxfId="688">
      <formula>0.0799</formula>
    </cfRule>
    <cfRule type="cellIs" priority="691" operator="greaterThan" aboveAverage="0" equalAverage="0" bottom="0" percent="0" rank="0" text="" dxfId="689">
      <formula>0.0799</formula>
    </cfRule>
  </conditionalFormatting>
  <conditionalFormatting sqref="Q301">
    <cfRule type="cellIs" priority="692" operator="greaterThan" aboveAverage="0" equalAverage="0" bottom="0" percent="0" rank="0" text="" dxfId="690">
      <formula>0.0799</formula>
    </cfRule>
  </conditionalFormatting>
  <conditionalFormatting sqref="E301">
    <cfRule type="cellIs" priority="693" operator="lessThan" aboveAverage="0" equalAverage="0" bottom="0" percent="0" rank="0" text="" dxfId="691">
      <formula>0.5</formula>
    </cfRule>
  </conditionalFormatting>
  <conditionalFormatting sqref="D301">
    <cfRule type="cellIs" priority="694" operator="greaterThan" aboveAverage="0" equalAverage="0" bottom="0" percent="0" rank="0" text="" dxfId="692">
      <formula>0.89</formula>
    </cfRule>
  </conditionalFormatting>
  <conditionalFormatting sqref="Q301">
    <cfRule type="cellIs" priority="695" operator="greaterThan" aboveAverage="0" equalAverage="0" bottom="0" percent="0" rank="0" text="" dxfId="693">
      <formula>0.0799</formula>
    </cfRule>
  </conditionalFormatting>
  <conditionalFormatting sqref="Q301">
    <cfRule type="cellIs" priority="696" operator="greaterThan" aboveAverage="0" equalAverage="0" bottom="0" percent="0" rank="0" text="" dxfId="694">
      <formula>0.0799</formula>
    </cfRule>
    <cfRule type="cellIs" priority="697" operator="greaterThan" aboveAverage="0" equalAverage="0" bottom="0" percent="0" rank="0" text="" dxfId="695">
      <formula>0.0799</formula>
    </cfRule>
  </conditionalFormatting>
  <conditionalFormatting sqref="Q301">
    <cfRule type="cellIs" priority="698" operator="greaterThan" aboveAverage="0" equalAverage="0" bottom="0" percent="0" rank="0" text="" dxfId="696">
      <formula>0.0799</formula>
    </cfRule>
  </conditionalFormatting>
  <conditionalFormatting sqref="E301">
    <cfRule type="cellIs" priority="699" operator="lessThan" aboveAverage="0" equalAverage="0" bottom="0" percent="0" rank="0" text="" dxfId="697">
      <formula>0.5</formula>
    </cfRule>
  </conditionalFormatting>
  <conditionalFormatting sqref="Q251">
    <cfRule type="cellIs" priority="700" operator="greaterThan" aboveAverage="0" equalAverage="0" bottom="0" percent="0" rank="0" text="" dxfId="698">
      <formula>0.0799</formula>
    </cfRule>
  </conditionalFormatting>
  <conditionalFormatting sqref="Q251">
    <cfRule type="cellIs" priority="701" operator="greaterThan" aboveAverage="0" equalAverage="0" bottom="0" percent="0" rank="0" text="" dxfId="699">
      <formula>0.0799</formula>
    </cfRule>
    <cfRule type="cellIs" priority="702" operator="greaterThan" aboveAverage="0" equalAverage="0" bottom="0" percent="0" rank="0" text="" dxfId="700">
      <formula>0.0799</formula>
    </cfRule>
  </conditionalFormatting>
  <conditionalFormatting sqref="Q251">
    <cfRule type="cellIs" priority="703" operator="greaterThan" aboveAverage="0" equalAverage="0" bottom="0" percent="0" rank="0" text="" dxfId="701">
      <formula>0.0799</formula>
    </cfRule>
  </conditionalFormatting>
  <conditionalFormatting sqref="D273">
    <cfRule type="cellIs" priority="704" operator="greaterThan" aboveAverage="0" equalAverage="0" bottom="0" percent="0" rank="0" text="" dxfId="702">
      <formula>0.89</formula>
    </cfRule>
  </conditionalFormatting>
  <conditionalFormatting sqref="Q273">
    <cfRule type="cellIs" priority="705" operator="greaterThan" aboveAverage="0" equalAverage="0" bottom="0" percent="0" rank="0" text="" dxfId="703">
      <formula>0.0799</formula>
    </cfRule>
  </conditionalFormatting>
  <conditionalFormatting sqref="Q273">
    <cfRule type="cellIs" priority="706" operator="greaterThan" aboveAverage="0" equalAverage="0" bottom="0" percent="0" rank="0" text="" dxfId="704">
      <formula>0.0799</formula>
    </cfRule>
    <cfRule type="cellIs" priority="707" operator="greaterThan" aboveAverage="0" equalAverage="0" bottom="0" percent="0" rank="0" text="" dxfId="705">
      <formula>0.0799</formula>
    </cfRule>
  </conditionalFormatting>
  <conditionalFormatting sqref="Q273">
    <cfRule type="cellIs" priority="708" operator="greaterThan" aboveAverage="0" equalAverage="0" bottom="0" percent="0" rank="0" text="" dxfId="706">
      <formula>0.0799</formula>
    </cfRule>
  </conditionalFormatting>
  <conditionalFormatting sqref="E273">
    <cfRule type="cellIs" priority="709" operator="lessThan" aboveAverage="0" equalAverage="0" bottom="0" percent="0" rank="0" text="" dxfId="707">
      <formula>0.5</formula>
    </cfRule>
  </conditionalFormatting>
  <conditionalFormatting sqref="AH273">
    <cfRule type="duplicateValues" priority="710" aboveAverage="0" equalAverage="0" bottom="0" percent="0" rank="0" text="" dxfId="708">
      <formula>0</formula>
    </cfRule>
    <cfRule type="duplicateValues" priority="711" aboveAverage="0" equalAverage="0" bottom="0" percent="0" rank="0" text="" dxfId="709">
      <formula>0</formula>
    </cfRule>
  </conditionalFormatting>
  <conditionalFormatting sqref="AH273:AI273">
    <cfRule type="duplicateValues" priority="712" aboveAverage="0" equalAverage="0" bottom="0" percent="0" rank="0" text="" dxfId="710">
      <formula>0</formula>
    </cfRule>
  </conditionalFormatting>
  <conditionalFormatting sqref="D372">
    <cfRule type="cellIs" priority="713" operator="greaterThan" aboveAverage="0" equalAverage="0" bottom="0" percent="0" rank="0" text="" dxfId="711">
      <formula>0.89</formula>
    </cfRule>
  </conditionalFormatting>
  <conditionalFormatting sqref="Q372">
    <cfRule type="cellIs" priority="714" operator="greaterThan" aboveAverage="0" equalAverage="0" bottom="0" percent="0" rank="0" text="" dxfId="712">
      <formula>0.0799</formula>
    </cfRule>
  </conditionalFormatting>
  <conditionalFormatting sqref="Q372">
    <cfRule type="cellIs" priority="715" operator="greaterThan" aboveAverage="0" equalAverage="0" bottom="0" percent="0" rank="0" text="" dxfId="713">
      <formula>0.0799</formula>
    </cfRule>
    <cfRule type="cellIs" priority="716" operator="greaterThan" aboveAverage="0" equalAverage="0" bottom="0" percent="0" rank="0" text="" dxfId="714">
      <formula>0.0799</formula>
    </cfRule>
  </conditionalFormatting>
  <conditionalFormatting sqref="Q372">
    <cfRule type="cellIs" priority="717" operator="greaterThan" aboveAverage="0" equalAverage="0" bottom="0" percent="0" rank="0" text="" dxfId="715">
      <formula>0.0799</formula>
    </cfRule>
  </conditionalFormatting>
  <conditionalFormatting sqref="AH372">
    <cfRule type="duplicateValues" priority="718" aboveAverage="0" equalAverage="0" bottom="0" percent="0" rank="0" text="" dxfId="716">
      <formula>0</formula>
    </cfRule>
  </conditionalFormatting>
  <conditionalFormatting sqref="E372">
    <cfRule type="cellIs" priority="719" operator="lessThan" aboveAverage="0" equalAverage="0" bottom="0" percent="0" rank="0" text="" dxfId="717">
      <formula>0.5</formula>
    </cfRule>
  </conditionalFormatting>
  <conditionalFormatting sqref="AH372">
    <cfRule type="duplicateValues" priority="720" aboveAverage="0" equalAverage="0" bottom="0" percent="0" rank="0" text="" dxfId="718">
      <formula>0</formula>
    </cfRule>
    <cfRule type="duplicateValues" priority="721" aboveAverage="0" equalAverage="0" bottom="0" percent="0" rank="0" text="" dxfId="719">
      <formula>0</formula>
    </cfRule>
  </conditionalFormatting>
  <conditionalFormatting sqref="AH372:AI372">
    <cfRule type="duplicateValues" priority="722" aboveAverage="0" equalAverage="0" bottom="0" percent="0" rank="0" text="" dxfId="720">
      <formula>0</formula>
    </cfRule>
  </conditionalFormatting>
  <conditionalFormatting sqref="D98">
    <cfRule type="cellIs" priority="723" operator="greaterThan" aboveAverage="0" equalAverage="0" bottom="0" percent="0" rank="0" text="" dxfId="721">
      <formula>0.89</formula>
    </cfRule>
  </conditionalFormatting>
  <conditionalFormatting sqref="E98">
    <cfRule type="cellIs" priority="724" operator="lessThan" aboveAverage="0" equalAverage="0" bottom="0" percent="0" rank="0" text="" dxfId="722">
      <formula>0.5</formula>
    </cfRule>
  </conditionalFormatting>
  <conditionalFormatting sqref="D98">
    <cfRule type="cellIs" priority="725" operator="greaterThan" aboveAverage="0" equalAverage="0" bottom="0" percent="0" rank="0" text="" dxfId="723">
      <formula>0.89</formula>
    </cfRule>
  </conditionalFormatting>
  <conditionalFormatting sqref="D98">
    <cfRule type="cellIs" priority="726" operator="greaterThan" aboveAverage="0" equalAverage="0" bottom="0" percent="0" rank="0" text="" dxfId="724">
      <formula>0.89</formula>
    </cfRule>
  </conditionalFormatting>
  <conditionalFormatting sqref="E98">
    <cfRule type="cellIs" priority="727" operator="lessThan" aboveAverage="0" equalAverage="0" bottom="0" percent="0" rank="0" text="" dxfId="725">
      <formula>0.5</formula>
    </cfRule>
  </conditionalFormatting>
  <conditionalFormatting sqref="E307">
    <cfRule type="cellIs" priority="728" operator="lessThan" aboveAverage="0" equalAverage="0" bottom="0" percent="0" rank="0" text="" dxfId="726">
      <formula>0.5</formula>
    </cfRule>
  </conditionalFormatting>
  <conditionalFormatting sqref="D152">
    <cfRule type="cellIs" priority="729" operator="greaterThan" aboveAverage="0" equalAverage="0" bottom="0" percent="0" rank="0" text="" dxfId="727">
      <formula>0.89</formula>
    </cfRule>
  </conditionalFormatting>
  <conditionalFormatting sqref="Q152">
    <cfRule type="cellIs" priority="730" operator="greaterThan" aboveAverage="0" equalAverage="0" bottom="0" percent="0" rank="0" text="" dxfId="728">
      <formula>0.0799</formula>
    </cfRule>
  </conditionalFormatting>
  <conditionalFormatting sqref="Q152">
    <cfRule type="cellIs" priority="731" operator="greaterThan" aboveAverage="0" equalAverage="0" bottom="0" percent="0" rank="0" text="" dxfId="729">
      <formula>0.0799</formula>
    </cfRule>
    <cfRule type="cellIs" priority="732" operator="greaterThan" aboveAverage="0" equalAverage="0" bottom="0" percent="0" rank="0" text="" dxfId="730">
      <formula>0.0799</formula>
    </cfRule>
  </conditionalFormatting>
  <conditionalFormatting sqref="Q152">
    <cfRule type="cellIs" priority="733" operator="greaterThan" aboveAverage="0" equalAverage="0" bottom="0" percent="0" rank="0" text="" dxfId="731">
      <formula>0.0799</formula>
    </cfRule>
  </conditionalFormatting>
  <conditionalFormatting sqref="E152">
    <cfRule type="cellIs" priority="734" operator="lessThan" aboveAverage="0" equalAverage="0" bottom="0" percent="0" rank="0" text="" dxfId="732">
      <formula>0.5</formula>
    </cfRule>
  </conditionalFormatting>
  <conditionalFormatting sqref="D159:D160">
    <cfRule type="cellIs" priority="735" operator="greaterThan" aboveAverage="0" equalAverage="0" bottom="0" percent="0" rank="0" text="" dxfId="733">
      <formula>0.89</formula>
    </cfRule>
  </conditionalFormatting>
  <conditionalFormatting sqref="D159:D160">
    <cfRule type="cellIs" priority="736" operator="greaterThan" aboveAverage="0" equalAverage="0" bottom="0" percent="0" rank="0" text="" dxfId="734">
      <formula>0.89</formula>
    </cfRule>
  </conditionalFormatting>
  <conditionalFormatting sqref="Q159:Q160">
    <cfRule type="cellIs" priority="737" operator="greaterThan" aboveAverage="0" equalAverage="0" bottom="0" percent="0" rank="0" text="" dxfId="735">
      <formula>0.0799</formula>
    </cfRule>
  </conditionalFormatting>
  <conditionalFormatting sqref="Q159:Q160">
    <cfRule type="cellIs" priority="738" operator="greaterThan" aboveAverage="0" equalAverage="0" bottom="0" percent="0" rank="0" text="" dxfId="736">
      <formula>0.0799</formula>
    </cfRule>
    <cfRule type="cellIs" priority="739" operator="greaterThan" aboveAverage="0" equalAverage="0" bottom="0" percent="0" rank="0" text="" dxfId="737">
      <formula>0.0799</formula>
    </cfRule>
  </conditionalFormatting>
  <conditionalFormatting sqref="Q159:Q160">
    <cfRule type="cellIs" priority="740" operator="greaterThan" aboveAverage="0" equalAverage="0" bottom="0" percent="0" rank="0" text="" dxfId="738">
      <formula>0.0799</formula>
    </cfRule>
  </conditionalFormatting>
  <conditionalFormatting sqref="Q159:Q160">
    <cfRule type="cellIs" priority="741" operator="greaterThan" aboveAverage="0" equalAverage="0" bottom="0" percent="0" rank="0" text="" dxfId="739">
      <formula>0.0799</formula>
    </cfRule>
  </conditionalFormatting>
  <conditionalFormatting sqref="E159:E160">
    <cfRule type="cellIs" priority="742" operator="lessThan" aboveAverage="0" equalAverage="0" bottom="0" percent="0" rank="0" text="" dxfId="740">
      <formula>0.5</formula>
    </cfRule>
  </conditionalFormatting>
  <conditionalFormatting sqref="AH159">
    <cfRule type="duplicateValues" priority="743" aboveAverage="0" equalAverage="0" bottom="0" percent="0" rank="0" text="" dxfId="741">
      <formula>0</formula>
    </cfRule>
  </conditionalFormatting>
  <conditionalFormatting sqref="AH159">
    <cfRule type="duplicateValues" priority="744" aboveAverage="0" equalAverage="0" bottom="0" percent="0" rank="0" text="" dxfId="742">
      <formula>0</formula>
    </cfRule>
    <cfRule type="duplicateValues" priority="745" aboveAverage="0" equalAverage="0" bottom="0" percent="0" rank="0" text="" dxfId="743">
      <formula>0</formula>
    </cfRule>
  </conditionalFormatting>
  <conditionalFormatting sqref="AH159:AI159">
    <cfRule type="duplicateValues" priority="746" aboveAverage="0" equalAverage="0" bottom="0" percent="0" rank="0" text="" dxfId="744">
      <formula>0</formula>
    </cfRule>
  </conditionalFormatting>
  <conditionalFormatting sqref="Q97">
    <cfRule type="cellIs" priority="747" operator="greaterThan" aboveAverage="0" equalAverage="0" bottom="0" percent="0" rank="0" text="" dxfId="745">
      <formula>0.0799</formula>
    </cfRule>
  </conditionalFormatting>
  <conditionalFormatting sqref="Q97">
    <cfRule type="cellIs" priority="748" operator="greaterThan" aboveAverage="0" equalAverage="0" bottom="0" percent="0" rank="0" text="" dxfId="746">
      <formula>0.0799</formula>
    </cfRule>
    <cfRule type="cellIs" priority="749" operator="greaterThan" aboveAverage="0" equalAverage="0" bottom="0" percent="0" rank="0" text="" dxfId="747">
      <formula>0.0799</formula>
    </cfRule>
  </conditionalFormatting>
  <conditionalFormatting sqref="Q97">
    <cfRule type="cellIs" priority="750" operator="greaterThan" aboveAverage="0" equalAverage="0" bottom="0" percent="0" rank="0" text="" dxfId="748">
      <formula>0.0799</formula>
    </cfRule>
  </conditionalFormatting>
  <conditionalFormatting sqref="Q97">
    <cfRule type="cellIs" priority="751" operator="greaterThan" aboveAverage="0" equalAverage="0" bottom="0" percent="0" rank="0" text="" dxfId="749">
      <formula>0.0799</formula>
    </cfRule>
  </conditionalFormatting>
  <conditionalFormatting sqref="Q97">
    <cfRule type="cellIs" priority="752" operator="greaterThan" aboveAverage="0" equalAverage="0" bottom="0" percent="0" rank="0" text="" dxfId="750">
      <formula>0.0799</formula>
    </cfRule>
    <cfRule type="cellIs" priority="753" operator="greaterThan" aboveAverage="0" equalAverage="0" bottom="0" percent="0" rank="0" text="" dxfId="751">
      <formula>0.0799</formula>
    </cfRule>
  </conditionalFormatting>
  <conditionalFormatting sqref="Q97">
    <cfRule type="cellIs" priority="754" operator="greaterThan" aboveAverage="0" equalAverage="0" bottom="0" percent="0" rank="0" text="" dxfId="752">
      <formula>0.0799</formula>
    </cfRule>
  </conditionalFormatting>
  <conditionalFormatting sqref="D97">
    <cfRule type="cellIs" priority="755" operator="greaterThan" aboveAverage="0" equalAverage="0" bottom="0" percent="0" rank="0" text="" dxfId="753">
      <formula>0.89</formula>
    </cfRule>
  </conditionalFormatting>
  <conditionalFormatting sqref="E97">
    <cfRule type="cellIs" priority="756" operator="lessThan" aboveAverage="0" equalAverage="0" bottom="0" percent="0" rank="0" text="" dxfId="754">
      <formula>0.5</formula>
    </cfRule>
  </conditionalFormatting>
  <conditionalFormatting sqref="D97">
    <cfRule type="cellIs" priority="757" operator="greaterThan" aboveAverage="0" equalAverage="0" bottom="0" percent="0" rank="0" text="" dxfId="755">
      <formula>0.89</formula>
    </cfRule>
  </conditionalFormatting>
  <conditionalFormatting sqref="D97">
    <cfRule type="cellIs" priority="758" operator="greaterThan" aboveAverage="0" equalAverage="0" bottom="0" percent="0" rank="0" text="" dxfId="756">
      <formula>0.89</formula>
    </cfRule>
  </conditionalFormatting>
  <conditionalFormatting sqref="E97">
    <cfRule type="cellIs" priority="759" operator="lessThan" aboveAverage="0" equalAverage="0" bottom="0" percent="0" rank="0" text="" dxfId="757">
      <formula>0.5</formula>
    </cfRule>
  </conditionalFormatting>
  <conditionalFormatting sqref="AH354:AH355 AH352 AH350">
    <cfRule type="duplicateValues" priority="760" aboveAverage="0" equalAverage="0" bottom="0" percent="0" rank="0" text="" dxfId="758">
      <formula>0</formula>
    </cfRule>
  </conditionalFormatting>
  <conditionalFormatting sqref="D104">
    <cfRule type="cellIs" priority="761" operator="greaterThan" aboveAverage="0" equalAverage="0" bottom="0" percent="0" rank="0" text="" dxfId="759">
      <formula>0.89</formula>
    </cfRule>
  </conditionalFormatting>
  <conditionalFormatting sqref="Q104">
    <cfRule type="cellIs" priority="762" operator="greaterThan" aboveAverage="0" equalAverage="0" bottom="0" percent="0" rank="0" text="" dxfId="760">
      <formula>0.0799</formula>
    </cfRule>
  </conditionalFormatting>
  <conditionalFormatting sqref="Q104">
    <cfRule type="cellIs" priority="763" operator="greaterThan" aboveAverage="0" equalAverage="0" bottom="0" percent="0" rank="0" text="" dxfId="761">
      <formula>0.0799</formula>
    </cfRule>
    <cfRule type="cellIs" priority="764" operator="greaterThan" aboveAverage="0" equalAverage="0" bottom="0" percent="0" rank="0" text="" dxfId="762">
      <formula>0.0799</formula>
    </cfRule>
  </conditionalFormatting>
  <conditionalFormatting sqref="Q104">
    <cfRule type="cellIs" priority="765" operator="greaterThan" aboveAverage="0" equalAverage="0" bottom="0" percent="0" rank="0" text="" dxfId="763">
      <formula>0.0799</formula>
    </cfRule>
  </conditionalFormatting>
  <conditionalFormatting sqref="E104">
    <cfRule type="cellIs" priority="766" operator="lessThan" aboveAverage="0" equalAverage="0" bottom="0" percent="0" rank="0" text="" dxfId="764">
      <formula>0.5</formula>
    </cfRule>
  </conditionalFormatting>
  <conditionalFormatting sqref="D104">
    <cfRule type="cellIs" priority="767" operator="greaterThan" aboveAverage="0" equalAverage="0" bottom="0" percent="0" rank="0" text="" dxfId="765">
      <formula>0.89</formula>
    </cfRule>
  </conditionalFormatting>
  <conditionalFormatting sqref="Q104">
    <cfRule type="cellIs" priority="768" operator="greaterThan" aboveAverage="0" equalAverage="0" bottom="0" percent="0" rank="0" text="" dxfId="766">
      <formula>0.0799</formula>
    </cfRule>
  </conditionalFormatting>
  <conditionalFormatting sqref="Q104">
    <cfRule type="cellIs" priority="769" operator="greaterThan" aboveAverage="0" equalAverage="0" bottom="0" percent="0" rank="0" text="" dxfId="767">
      <formula>0.0799</formula>
    </cfRule>
    <cfRule type="cellIs" priority="770" operator="greaterThan" aboveAverage="0" equalAverage="0" bottom="0" percent="0" rank="0" text="" dxfId="768">
      <formula>0.0799</formula>
    </cfRule>
  </conditionalFormatting>
  <conditionalFormatting sqref="Q104">
    <cfRule type="cellIs" priority="771" operator="greaterThan" aboveAverage="0" equalAverage="0" bottom="0" percent="0" rank="0" text="" dxfId="769">
      <formula>0.0799</formula>
    </cfRule>
  </conditionalFormatting>
  <conditionalFormatting sqref="E104">
    <cfRule type="cellIs" priority="772" operator="lessThan" aboveAverage="0" equalAverage="0" bottom="0" percent="0" rank="0" text="" dxfId="770">
      <formula>0.5</formula>
    </cfRule>
  </conditionalFormatting>
  <conditionalFormatting sqref="D118">
    <cfRule type="cellIs" priority="773" operator="greaterThan" aboveAverage="0" equalAverage="0" bottom="0" percent="0" rank="0" text="" dxfId="771">
      <formula>0.89</formula>
    </cfRule>
  </conditionalFormatting>
  <conditionalFormatting sqref="Q118">
    <cfRule type="cellIs" priority="774" operator="greaterThan" aboveAverage="0" equalAverage="0" bottom="0" percent="0" rank="0" text="" dxfId="772">
      <formula>0.0799</formula>
    </cfRule>
  </conditionalFormatting>
  <conditionalFormatting sqref="Q118">
    <cfRule type="cellIs" priority="775" operator="greaterThan" aboveAverage="0" equalAverage="0" bottom="0" percent="0" rank="0" text="" dxfId="773">
      <formula>0.0799</formula>
    </cfRule>
    <cfRule type="cellIs" priority="776" operator="greaterThan" aboveAverage="0" equalAverage="0" bottom="0" percent="0" rank="0" text="" dxfId="774">
      <formula>0.0799</formula>
    </cfRule>
  </conditionalFormatting>
  <conditionalFormatting sqref="Q118">
    <cfRule type="cellIs" priority="777" operator="greaterThan" aboveAverage="0" equalAverage="0" bottom="0" percent="0" rank="0" text="" dxfId="775">
      <formula>0.0799</formula>
    </cfRule>
  </conditionalFormatting>
  <conditionalFormatting sqref="E118">
    <cfRule type="cellIs" priority="778" operator="lessThan" aboveAverage="0" equalAverage="0" bottom="0" percent="0" rank="0" text="" dxfId="776">
      <formula>0.5</formula>
    </cfRule>
  </conditionalFormatting>
  <conditionalFormatting sqref="D128">
    <cfRule type="cellIs" priority="779" operator="greaterThan" aboveAverage="0" equalAverage="0" bottom="0" percent="0" rank="0" text="" dxfId="777">
      <formula>0.89</formula>
    </cfRule>
  </conditionalFormatting>
  <conditionalFormatting sqref="Q128">
    <cfRule type="cellIs" priority="780" operator="greaterThan" aboveAverage="0" equalAverage="0" bottom="0" percent="0" rank="0" text="" dxfId="778">
      <formula>0.0799</formula>
    </cfRule>
  </conditionalFormatting>
  <conditionalFormatting sqref="Q128">
    <cfRule type="cellIs" priority="781" operator="greaterThan" aboveAverage="0" equalAverage="0" bottom="0" percent="0" rank="0" text="" dxfId="779">
      <formula>0.0799</formula>
    </cfRule>
    <cfRule type="cellIs" priority="782" operator="greaterThan" aboveAverage="0" equalAverage="0" bottom="0" percent="0" rank="0" text="" dxfId="780">
      <formula>0.0799</formula>
    </cfRule>
  </conditionalFormatting>
  <conditionalFormatting sqref="Q128">
    <cfRule type="cellIs" priority="783" operator="greaterThan" aboveAverage="0" equalAverage="0" bottom="0" percent="0" rank="0" text="" dxfId="781">
      <formula>0.0799</formula>
    </cfRule>
  </conditionalFormatting>
  <conditionalFormatting sqref="E128">
    <cfRule type="cellIs" priority="784" operator="lessThan" aboveAverage="0" equalAverage="0" bottom="0" percent="0" rank="0" text="" dxfId="782">
      <formula>0.5</formula>
    </cfRule>
  </conditionalFormatting>
  <conditionalFormatting sqref="D128">
    <cfRule type="cellIs" priority="785" operator="greaterThan" aboveAverage="0" equalAverage="0" bottom="0" percent="0" rank="0" text="" dxfId="783">
      <formula>0.89</formula>
    </cfRule>
  </conditionalFormatting>
  <conditionalFormatting sqref="Q128">
    <cfRule type="cellIs" priority="786" operator="greaterThan" aboveAverage="0" equalAverage="0" bottom="0" percent="0" rank="0" text="" dxfId="784">
      <formula>0.0799</formula>
    </cfRule>
  </conditionalFormatting>
  <conditionalFormatting sqref="Q128">
    <cfRule type="cellIs" priority="787" operator="greaterThan" aboveAverage="0" equalAverage="0" bottom="0" percent="0" rank="0" text="" dxfId="785">
      <formula>0.0799</formula>
    </cfRule>
    <cfRule type="cellIs" priority="788" operator="greaterThan" aboveAverage="0" equalAverage="0" bottom="0" percent="0" rank="0" text="" dxfId="786">
      <formula>0.0799</formula>
    </cfRule>
  </conditionalFormatting>
  <conditionalFormatting sqref="Q128">
    <cfRule type="cellIs" priority="789" operator="greaterThan" aboveAverage="0" equalAverage="0" bottom="0" percent="0" rank="0" text="" dxfId="787">
      <formula>0.0799</formula>
    </cfRule>
  </conditionalFormatting>
  <conditionalFormatting sqref="E128">
    <cfRule type="cellIs" priority="790" operator="lessThan" aboveAverage="0" equalAverage="0" bottom="0" percent="0" rank="0" text="" dxfId="788">
      <formula>0.5</formula>
    </cfRule>
  </conditionalFormatting>
  <conditionalFormatting sqref="D128">
    <cfRule type="cellIs" priority="791" operator="greaterThan" aboveAverage="0" equalAverage="0" bottom="0" percent="0" rank="0" text="" dxfId="789">
      <formula>0.89</formula>
    </cfRule>
  </conditionalFormatting>
  <conditionalFormatting sqref="Q128">
    <cfRule type="cellIs" priority="792" operator="greaterThan" aboveAverage="0" equalAverage="0" bottom="0" percent="0" rank="0" text="" dxfId="790">
      <formula>0.0799</formula>
    </cfRule>
  </conditionalFormatting>
  <conditionalFormatting sqref="Q128">
    <cfRule type="cellIs" priority="793" operator="greaterThan" aboveAverage="0" equalAverage="0" bottom="0" percent="0" rank="0" text="" dxfId="791">
      <formula>0.0799</formula>
    </cfRule>
    <cfRule type="cellIs" priority="794" operator="greaterThan" aboveAverage="0" equalAverage="0" bottom="0" percent="0" rank="0" text="" dxfId="792">
      <formula>0.0799</formula>
    </cfRule>
  </conditionalFormatting>
  <conditionalFormatting sqref="Q128">
    <cfRule type="cellIs" priority="795" operator="greaterThan" aboveAverage="0" equalAverage="0" bottom="0" percent="0" rank="0" text="" dxfId="793">
      <formula>0.0799</formula>
    </cfRule>
  </conditionalFormatting>
  <conditionalFormatting sqref="E128">
    <cfRule type="cellIs" priority="796" operator="lessThan" aboveAverage="0" equalAverage="0" bottom="0" percent="0" rank="0" text="" dxfId="794">
      <formula>0.5</formula>
    </cfRule>
  </conditionalFormatting>
  <conditionalFormatting sqref="D128">
    <cfRule type="cellIs" priority="797" operator="greaterThan" aboveAverage="0" equalAverage="0" bottom="0" percent="0" rank="0" text="" dxfId="795">
      <formula>0.89</formula>
    </cfRule>
  </conditionalFormatting>
  <conditionalFormatting sqref="Q128">
    <cfRule type="cellIs" priority="798" operator="greaterThan" aboveAverage="0" equalAverage="0" bottom="0" percent="0" rank="0" text="" dxfId="796">
      <formula>0.0799</formula>
    </cfRule>
  </conditionalFormatting>
  <conditionalFormatting sqref="Q128">
    <cfRule type="cellIs" priority="799" operator="greaterThan" aboveAverage="0" equalAverage="0" bottom="0" percent="0" rank="0" text="" dxfId="797">
      <formula>0.0799</formula>
    </cfRule>
    <cfRule type="cellIs" priority="800" operator="greaterThan" aboveAverage="0" equalAverage="0" bottom="0" percent="0" rank="0" text="" dxfId="798">
      <formula>0.0799</formula>
    </cfRule>
  </conditionalFormatting>
  <conditionalFormatting sqref="Q128">
    <cfRule type="cellIs" priority="801" operator="greaterThan" aboveAverage="0" equalAverage="0" bottom="0" percent="0" rank="0" text="" dxfId="799">
      <formula>0.0799</formula>
    </cfRule>
  </conditionalFormatting>
  <conditionalFormatting sqref="E128">
    <cfRule type="cellIs" priority="802" operator="lessThan" aboveAverage="0" equalAverage="0" bottom="0" percent="0" rank="0" text="" dxfId="800">
      <formula>0.5</formula>
    </cfRule>
  </conditionalFormatting>
  <conditionalFormatting sqref="D146:D150">
    <cfRule type="cellIs" priority="803" operator="greaterThan" aboveAverage="0" equalAverage="0" bottom="0" percent="0" rank="0" text="" dxfId="801">
      <formula>0.89</formula>
    </cfRule>
  </conditionalFormatting>
  <conditionalFormatting sqref="Q146:Q150">
    <cfRule type="cellIs" priority="804" operator="greaterThan" aboveAverage="0" equalAverage="0" bottom="0" percent="0" rank="0" text="" dxfId="802">
      <formula>0.0799</formula>
    </cfRule>
  </conditionalFormatting>
  <conditionalFormatting sqref="Q146:Q150">
    <cfRule type="cellIs" priority="805" operator="greaterThan" aboveAverage="0" equalAverage="0" bottom="0" percent="0" rank="0" text="" dxfId="803">
      <formula>0.0799</formula>
    </cfRule>
    <cfRule type="cellIs" priority="806" operator="greaterThan" aboveAverage="0" equalAverage="0" bottom="0" percent="0" rank="0" text="" dxfId="804">
      <formula>0.0799</formula>
    </cfRule>
  </conditionalFormatting>
  <conditionalFormatting sqref="Q146:Q150">
    <cfRule type="cellIs" priority="807" operator="greaterThan" aboveAverage="0" equalAverage="0" bottom="0" percent="0" rank="0" text="" dxfId="805">
      <formula>0.0799</formula>
    </cfRule>
  </conditionalFormatting>
  <conditionalFormatting sqref="E146:E150">
    <cfRule type="cellIs" priority="808" operator="lessThan" aboveAverage="0" equalAverage="0" bottom="0" percent="0" rank="0" text="" dxfId="806">
      <formula>0.5</formula>
    </cfRule>
  </conditionalFormatting>
  <conditionalFormatting sqref="D327:D328 D320:D321 D315:D317 D308 D305 D300 D292 D286:D288 D283:D284 D278 D274:D275 D270 D264 D260 D257 D254 D252 D246:D247 D240:D241 D235 D228 D221 D217 D214 D210:D212 D205:D206 D203 D196 D194 D188:D190 D181 D179 D176 D174 D172 D169:D170 D162:D165">
    <cfRule type="cellIs" priority="809" operator="greaterThan" aboveAverage="0" equalAverage="0" bottom="0" percent="0" rank="0" text="" dxfId="807">
      <formula>0.89</formula>
    </cfRule>
  </conditionalFormatting>
  <conditionalFormatting sqref="Q327:Q328 Q320:Q321 Q315:Q317 Q308 Q305 Q300 Q292 Q286:Q288 Q283:Q284 Q278 Q274:Q275 Q270 Q264 Q260 Q257 Q254 Q252 Q246:Q247 Q240:Q241 Q235 Q228 Q221 Q217 Q214 Q210:Q212 Q205:Q206 Q203 Q196 Q194 Q188:Q190 Q181 Q179 Q176 Q174 Q172 Q169:Q170 Q162:Q165">
    <cfRule type="cellIs" priority="810" operator="greaterThan" aboveAverage="0" equalAverage="0" bottom="0" percent="0" rank="0" text="" dxfId="808">
      <formula>0.0799</formula>
    </cfRule>
  </conditionalFormatting>
  <conditionalFormatting sqref="Q327:Q328 Q320:Q321 Q315:Q317 Q308 Q305 Q300 Q292 Q286:Q288 Q283:Q284 Q278 Q274:Q275 Q270 Q264 Q260 Q257 Q254 Q252 Q246:Q247 Q240:Q241 Q235 Q228 Q221 Q217 Q214 Q210:Q212 Q205:Q206 Q203 Q196 Q194 Q188:Q190 Q181 Q179 Q176 Q174 Q172 Q169:Q170 Q162:Q165">
    <cfRule type="cellIs" priority="811" operator="greaterThan" aboveAverage="0" equalAverage="0" bottom="0" percent="0" rank="0" text="" dxfId="809">
      <formula>0.0799</formula>
    </cfRule>
    <cfRule type="cellIs" priority="812" operator="greaterThan" aboveAverage="0" equalAverage="0" bottom="0" percent="0" rank="0" text="" dxfId="810">
      <formula>0.0799</formula>
    </cfRule>
  </conditionalFormatting>
  <conditionalFormatting sqref="Q327:Q328 Q320:Q321 Q315:Q317 Q308 Q305 Q300 Q292 Q286:Q288 Q283:Q284 Q278 Q274:Q275 Q270 Q264 Q260 Q257 Q254 Q252 Q246:Q247 Q240:Q241 Q235 Q228 Q221 Q217 Q214 Q210:Q212 Q205:Q206 Q203 Q196 Q194 Q188:Q190 Q181 Q179 Q176 Q174 Q172 Q169:Q170 Q162:Q165">
    <cfRule type="cellIs" priority="813" operator="greaterThan" aboveAverage="0" equalAverage="0" bottom="0" percent="0" rank="0" text="" dxfId="811">
      <formula>0.0799</formula>
    </cfRule>
  </conditionalFormatting>
  <conditionalFormatting sqref="D327:D328 D320:D321 D315:D317 D308 D305 D300 D292 D286:D288 D283:D284 D278 D274:D275 D270 D264 D260 D257 D254 D252 D246:D247 D240:D241 D235 D228 D221 D217 D214 D210:D212 D205:D206 D203 D196 D194 D188:D190 D181 D179 D176 D174 D172 D169:D170 D162:D165">
    <cfRule type="cellIs" priority="814" operator="greaterThan" aboveAverage="0" equalAverage="0" bottom="0" percent="0" rank="0" text="" dxfId="812">
      <formula>0.89</formula>
    </cfRule>
  </conditionalFormatting>
  <conditionalFormatting sqref="D327:D328 D320:D321 D315:D317 D308 D305 D300 D292 D286:D288 D283:D284 D278 D274:D275 D270 D264 D260 D257 D254 D252 D246:D247 D240:D241 D235 D228 D221 D217 D214 D210:D212 D205:D206 D203 D196 D194 D188:D190 D181 D179 D176 D174 D172 D169:D170 D162:D165">
    <cfRule type="cellIs" priority="815" operator="greaterThan" aboveAverage="0" equalAverage="0" bottom="0" percent="0" rank="0" text="" dxfId="813">
      <formula>0.89</formula>
    </cfRule>
  </conditionalFormatting>
  <conditionalFormatting sqref="Q327:Q328 Q320:Q321 Q315:Q317 Q308 Q305 Q300 Q292 Q286:Q288 Q283:Q284 Q278 Q274:Q275 Q270 Q264 Q260 Q257 Q254 Q252 Q246:Q247 Q240:Q241 Q235 Q228 Q221 Q217 Q214 Q210:Q212 Q205:Q206 Q203 Q196 Q194 Q188:Q190 Q181 Q179 Q176 Q174 Q172 Q169:Q170 Q162:Q165">
    <cfRule type="cellIs" priority="816" operator="greaterThan" aboveAverage="0" equalAverage="0" bottom="0" percent="0" rank="0" text="" dxfId="814">
      <formula>0.0799</formula>
    </cfRule>
  </conditionalFormatting>
  <conditionalFormatting sqref="D327:D328 D320:D321 D315:D317 D308 D305 D300 D292 D286:D288 D283:D284 D278 D274:D275 D270 D264 D260 D257 D254 D252 D246:D247 D240:D241 D235 D228 D221 D217 D214 D210:D212 D205:D206 D203 D196 D194 D188:D190 D181 D179 D176 D174 D172 D169:D170 D162:D165">
    <cfRule type="cellIs" priority="817" operator="greaterThan" aboveAverage="0" equalAverage="0" bottom="0" percent="0" rank="0" text="" dxfId="815">
      <formula>0.89</formula>
    </cfRule>
  </conditionalFormatting>
  <conditionalFormatting sqref="Q327:Q328 Q320:Q321 Q315:Q317 Q308 Q305 Q300 Q292 Q286:Q288 Q283:Q284 Q278 Q274:Q275 Q270 Q264 Q260 Q257 Q254 Q252 Q246:Q247 Q240:Q241 Q235 Q228 Q221 Q217 Q214 Q210:Q212 Q205:Q206 Q203 Q196 Q194 Q188:Q190 Q181 Q179 Q176 Q174 Q172 Q169:Q170 Q162:Q165">
    <cfRule type="cellIs" priority="818" operator="greaterThan" aboveAverage="0" equalAverage="0" bottom="0" percent="0" rank="0" text="" dxfId="816">
      <formula>0.0799</formula>
    </cfRule>
  </conditionalFormatting>
  <conditionalFormatting sqref="E327:E328 E320:E321 E315:E317 E308 E305 E300 E292 E286:E288 E283:E284 E278 E274:E275 E270 E264 E260 E257 E254 E252 E246:E247 E240:E241 E235 E228 E221 E217 E214 E210:E212 E205:E206 E203 E196 E194 E188:E190 E181 E179 E176 E174 E172 E169:E170 E162:E165">
    <cfRule type="cellIs" priority="819" operator="lessThan" aboveAverage="0" equalAverage="0" bottom="0" percent="0" rank="0" text="" dxfId="817">
      <formula>0.5</formula>
    </cfRule>
  </conditionalFormatting>
  <conditionalFormatting sqref="D3:D14 D16:D17">
    <cfRule type="cellIs" priority="820" operator="greaterThan" aboveAverage="0" equalAverage="0" bottom="0" percent="0" rank="0" text="" dxfId="818">
      <formula>0.89</formula>
    </cfRule>
  </conditionalFormatting>
  <conditionalFormatting sqref="Q3:Q14 Q16:Q17">
    <cfRule type="cellIs" priority="821" operator="greaterThan" aboveAverage="0" equalAverage="0" bottom="0" percent="0" rank="0" text="" dxfId="819">
      <formula>0.0799</formula>
    </cfRule>
  </conditionalFormatting>
  <conditionalFormatting sqref="Q3:Q14 Q16:Q17">
    <cfRule type="cellIs" priority="822" operator="greaterThan" aboveAverage="0" equalAverage="0" bottom="0" percent="0" rank="0" text="" dxfId="820">
      <formula>0.0799</formula>
    </cfRule>
    <cfRule type="cellIs" priority="823" operator="greaterThan" aboveAverage="0" equalAverage="0" bottom="0" percent="0" rank="0" text="" dxfId="821">
      <formula>0.0799</formula>
    </cfRule>
  </conditionalFormatting>
  <conditionalFormatting sqref="Q3:Q14 Q16:Q17">
    <cfRule type="cellIs" priority="824" operator="greaterThan" aboveAverage="0" equalAverage="0" bottom="0" percent="0" rank="0" text="" dxfId="822">
      <formula>0.0799</formula>
    </cfRule>
  </conditionalFormatting>
  <conditionalFormatting sqref="E3:E14 E16:E17">
    <cfRule type="cellIs" priority="825" operator="lessThan" aboveAverage="0" equalAverage="0" bottom="0" percent="0" rank="0" text="" dxfId="823">
      <formula>0.5</formula>
    </cfRule>
  </conditionalFormatting>
  <conditionalFormatting sqref="D3:D14 D16:D17">
    <cfRule type="cellIs" priority="826" operator="greaterThan" aboveAverage="0" equalAverage="0" bottom="0" percent="0" rank="0" text="" dxfId="824">
      <formula>0.89</formula>
    </cfRule>
  </conditionalFormatting>
  <conditionalFormatting sqref="Q3:Q14 Q16:Q17">
    <cfRule type="cellIs" priority="827" operator="greaterThan" aboveAverage="0" equalAverage="0" bottom="0" percent="0" rank="0" text="" dxfId="825">
      <formula>0.0799</formula>
    </cfRule>
  </conditionalFormatting>
  <conditionalFormatting sqref="Q3:Q14 Q16:Q17">
    <cfRule type="cellIs" priority="828" operator="greaterThan" aboveAverage="0" equalAverage="0" bottom="0" percent="0" rank="0" text="" dxfId="826">
      <formula>0.0799</formula>
    </cfRule>
    <cfRule type="cellIs" priority="829" operator="greaterThan" aboveAverage="0" equalAverage="0" bottom="0" percent="0" rank="0" text="" dxfId="827">
      <formula>0.0799</formula>
    </cfRule>
  </conditionalFormatting>
  <conditionalFormatting sqref="Q3:Q14 Q16:Q17">
    <cfRule type="cellIs" priority="830" operator="greaterThan" aboveAverage="0" equalAverage="0" bottom="0" percent="0" rank="0" text="" dxfId="828">
      <formula>0.0799</formula>
    </cfRule>
  </conditionalFormatting>
  <conditionalFormatting sqref="E3:E14 E16:E17">
    <cfRule type="cellIs" priority="831" operator="lessThan" aboveAverage="0" equalAverage="0" bottom="0" percent="0" rank="0" text="" dxfId="829">
      <formula>0.5</formula>
    </cfRule>
  </conditionalFormatting>
  <conditionalFormatting sqref="D19:D23">
    <cfRule type="cellIs" priority="832" operator="greaterThan" aboveAverage="0" equalAverage="0" bottom="0" percent="0" rank="0" text="" dxfId="830">
      <formula>0.89</formula>
    </cfRule>
  </conditionalFormatting>
  <conditionalFormatting sqref="Q19:Q23">
    <cfRule type="cellIs" priority="833" operator="greaterThan" aboveAverage="0" equalAverage="0" bottom="0" percent="0" rank="0" text="" dxfId="831">
      <formula>0.0799</formula>
    </cfRule>
  </conditionalFormatting>
  <conditionalFormatting sqref="Q19:Q23">
    <cfRule type="cellIs" priority="834" operator="greaterThan" aboveAverage="0" equalAverage="0" bottom="0" percent="0" rank="0" text="" dxfId="832">
      <formula>0.0799</formula>
    </cfRule>
    <cfRule type="cellIs" priority="835" operator="greaterThan" aboveAverage="0" equalAverage="0" bottom="0" percent="0" rank="0" text="" dxfId="833">
      <formula>0.0799</formula>
    </cfRule>
  </conditionalFormatting>
  <conditionalFormatting sqref="Q19:Q23">
    <cfRule type="cellIs" priority="836" operator="greaterThan" aboveAverage="0" equalAverage="0" bottom="0" percent="0" rank="0" text="" dxfId="834">
      <formula>0.0799</formula>
    </cfRule>
  </conditionalFormatting>
  <conditionalFormatting sqref="E19:E23">
    <cfRule type="cellIs" priority="837" operator="lessThan" aboveAverage="0" equalAverage="0" bottom="0" percent="0" rank="0" text="" dxfId="835">
      <formula>0.5</formula>
    </cfRule>
  </conditionalFormatting>
  <conditionalFormatting sqref="D19:D23">
    <cfRule type="cellIs" priority="838" operator="greaterThan" aboveAverage="0" equalAverage="0" bottom="0" percent="0" rank="0" text="" dxfId="836">
      <formula>0.89</formula>
    </cfRule>
  </conditionalFormatting>
  <conditionalFormatting sqref="Q19:Q23">
    <cfRule type="cellIs" priority="839" operator="greaterThan" aboveAverage="0" equalAverage="0" bottom="0" percent="0" rank="0" text="" dxfId="837">
      <formula>0.0799</formula>
    </cfRule>
  </conditionalFormatting>
  <conditionalFormatting sqref="Q19:Q23">
    <cfRule type="cellIs" priority="840" operator="greaterThan" aboveAverage="0" equalAverage="0" bottom="0" percent="0" rank="0" text="" dxfId="838">
      <formula>0.0799</formula>
    </cfRule>
    <cfRule type="cellIs" priority="841" operator="greaterThan" aboveAverage="0" equalAverage="0" bottom="0" percent="0" rank="0" text="" dxfId="839">
      <formula>0.0799</formula>
    </cfRule>
  </conditionalFormatting>
  <conditionalFormatting sqref="Q19:Q23">
    <cfRule type="cellIs" priority="842" operator="greaterThan" aboveAverage="0" equalAverage="0" bottom="0" percent="0" rank="0" text="" dxfId="840">
      <formula>0.0799</formula>
    </cfRule>
  </conditionalFormatting>
  <conditionalFormatting sqref="E19:E23">
    <cfRule type="cellIs" priority="843" operator="lessThan" aboveAverage="0" equalAverage="0" bottom="0" percent="0" rank="0" text="" dxfId="841">
      <formula>0.5</formula>
    </cfRule>
  </conditionalFormatting>
  <conditionalFormatting sqref="D136">
    <cfRule type="cellIs" priority="844" operator="greaterThan" aboveAverage="0" equalAverage="0" bottom="0" percent="0" rank="0" text="" dxfId="842">
      <formula>0.89</formula>
    </cfRule>
  </conditionalFormatting>
  <conditionalFormatting sqref="Q136">
    <cfRule type="cellIs" priority="845" operator="greaterThan" aboveAverage="0" equalAverage="0" bottom="0" percent="0" rank="0" text="" dxfId="843">
      <formula>0.0799</formula>
    </cfRule>
  </conditionalFormatting>
  <conditionalFormatting sqref="Q136">
    <cfRule type="cellIs" priority="846" operator="greaterThan" aboveAverage="0" equalAverage="0" bottom="0" percent="0" rank="0" text="" dxfId="844">
      <formula>0.0799</formula>
    </cfRule>
    <cfRule type="cellIs" priority="847" operator="greaterThan" aboveAverage="0" equalAverage="0" bottom="0" percent="0" rank="0" text="" dxfId="845">
      <formula>0.0799</formula>
    </cfRule>
  </conditionalFormatting>
  <conditionalFormatting sqref="Q136">
    <cfRule type="cellIs" priority="848" operator="greaterThan" aboveAverage="0" equalAverage="0" bottom="0" percent="0" rank="0" text="" dxfId="846">
      <formula>0.0799</formula>
    </cfRule>
  </conditionalFormatting>
  <conditionalFormatting sqref="E136">
    <cfRule type="cellIs" priority="849" operator="lessThan" aboveAverage="0" equalAverage="0" bottom="0" percent="0" rank="0" text="" dxfId="847">
      <formula>0.5</formula>
    </cfRule>
  </conditionalFormatting>
  <conditionalFormatting sqref="Q136">
    <cfRule type="cellIs" priority="850" operator="greaterThan" aboveAverage="0" equalAverage="0" bottom="0" percent="0" rank="0" text="" dxfId="848">
      <formula>0.0799</formula>
    </cfRule>
  </conditionalFormatting>
  <conditionalFormatting sqref="Q136">
    <cfRule type="cellIs" priority="851" operator="greaterThan" aboveAverage="0" equalAverage="0" bottom="0" percent="0" rank="0" text="" dxfId="849">
      <formula>0.0799</formula>
    </cfRule>
    <cfRule type="cellIs" priority="852" operator="greaterThan" aboveAverage="0" equalAverage="0" bottom="0" percent="0" rank="0" text="" dxfId="850">
      <formula>0.0799</formula>
    </cfRule>
  </conditionalFormatting>
  <conditionalFormatting sqref="Q136">
    <cfRule type="cellIs" priority="853" operator="greaterThan" aboveAverage="0" equalAverage="0" bottom="0" percent="0" rank="0" text="" dxfId="851">
      <formula>0.0799</formula>
    </cfRule>
  </conditionalFormatting>
  <conditionalFormatting sqref="D136">
    <cfRule type="cellIs" priority="854" operator="greaterThan" aboveAverage="0" equalAverage="0" bottom="0" percent="0" rank="0" text="" dxfId="852">
      <formula>0.89</formula>
    </cfRule>
  </conditionalFormatting>
  <conditionalFormatting sqref="E136">
    <cfRule type="cellIs" priority="855" operator="lessThan" aboveAverage="0" equalAverage="0" bottom="0" percent="0" rank="0" text="" dxfId="853">
      <formula>0.5</formula>
    </cfRule>
  </conditionalFormatting>
  <conditionalFormatting sqref="D136">
    <cfRule type="cellIs" priority="856" operator="greaterThan" aboveAverage="0" equalAverage="0" bottom="0" percent="0" rank="0" text="" dxfId="854">
      <formula>0.89</formula>
    </cfRule>
  </conditionalFormatting>
  <conditionalFormatting sqref="Q136">
    <cfRule type="cellIs" priority="857" operator="greaterThan" aboveAverage="0" equalAverage="0" bottom="0" percent="0" rank="0" text="" dxfId="855">
      <formula>0.0799</formula>
    </cfRule>
  </conditionalFormatting>
  <conditionalFormatting sqref="Q136">
    <cfRule type="cellIs" priority="858" operator="greaterThan" aboveAverage="0" equalAverage="0" bottom="0" percent="0" rank="0" text="" dxfId="856">
      <formula>0.0799</formula>
    </cfRule>
    <cfRule type="cellIs" priority="859" operator="greaterThan" aboveAverage="0" equalAverage="0" bottom="0" percent="0" rank="0" text="" dxfId="857">
      <formula>0.0799</formula>
    </cfRule>
  </conditionalFormatting>
  <conditionalFormatting sqref="Q136">
    <cfRule type="cellIs" priority="860" operator="greaterThan" aboveAverage="0" equalAverage="0" bottom="0" percent="0" rank="0" text="" dxfId="858">
      <formula>0.0799</formula>
    </cfRule>
  </conditionalFormatting>
  <conditionalFormatting sqref="E136">
    <cfRule type="cellIs" priority="861" operator="lessThan" aboveAverage="0" equalAverage="0" bottom="0" percent="0" rank="0" text="" dxfId="859">
      <formula>0.5</formula>
    </cfRule>
  </conditionalFormatting>
  <conditionalFormatting sqref="D136">
    <cfRule type="cellIs" priority="862" operator="greaterThan" aboveAverage="0" equalAverage="0" bottom="0" percent="0" rank="0" text="" dxfId="860">
      <formula>0.89</formula>
    </cfRule>
  </conditionalFormatting>
  <conditionalFormatting sqref="Q136">
    <cfRule type="cellIs" priority="863" operator="greaterThan" aboveAverage="0" equalAverage="0" bottom="0" percent="0" rank="0" text="" dxfId="861">
      <formula>0.0799</formula>
    </cfRule>
  </conditionalFormatting>
  <conditionalFormatting sqref="Q136">
    <cfRule type="cellIs" priority="864" operator="greaterThan" aboveAverage="0" equalAverage="0" bottom="0" percent="0" rank="0" text="" dxfId="862">
      <formula>0.0799</formula>
    </cfRule>
    <cfRule type="cellIs" priority="865" operator="greaterThan" aboveAverage="0" equalAverage="0" bottom="0" percent="0" rank="0" text="" dxfId="863">
      <formula>0.0799</formula>
    </cfRule>
  </conditionalFormatting>
  <conditionalFormatting sqref="Q136">
    <cfRule type="cellIs" priority="866" operator="greaterThan" aboveAverage="0" equalAverage="0" bottom="0" percent="0" rank="0" text="" dxfId="864">
      <formula>0.0799</formula>
    </cfRule>
  </conditionalFormatting>
  <conditionalFormatting sqref="E136">
    <cfRule type="cellIs" priority="867" operator="lessThan" aboveAverage="0" equalAverage="0" bottom="0" percent="0" rank="0" text="" dxfId="865">
      <formula>0.5</formula>
    </cfRule>
  </conditionalFormatting>
  <conditionalFormatting sqref="D105">
    <cfRule type="cellIs" priority="868" operator="greaterThan" aboveAverage="0" equalAverage="0" bottom="0" percent="0" rank="0" text="" dxfId="866">
      <formula>0.89</formula>
    </cfRule>
  </conditionalFormatting>
  <conditionalFormatting sqref="Q105">
    <cfRule type="cellIs" priority="869" operator="greaterThan" aboveAverage="0" equalAverage="0" bottom="0" percent="0" rank="0" text="" dxfId="867">
      <formula>0.0799</formula>
    </cfRule>
  </conditionalFormatting>
  <conditionalFormatting sqref="Q105">
    <cfRule type="cellIs" priority="870" operator="greaterThan" aboveAverage="0" equalAverage="0" bottom="0" percent="0" rank="0" text="" dxfId="868">
      <formula>0.0799</formula>
    </cfRule>
    <cfRule type="cellIs" priority="871" operator="greaterThan" aboveAverage="0" equalAverage="0" bottom="0" percent="0" rank="0" text="" dxfId="869">
      <formula>0.0799</formula>
    </cfRule>
  </conditionalFormatting>
  <conditionalFormatting sqref="Q105">
    <cfRule type="cellIs" priority="872" operator="greaterThan" aboveAverage="0" equalAverage="0" bottom="0" percent="0" rank="0" text="" dxfId="870">
      <formula>0.0799</formula>
    </cfRule>
  </conditionalFormatting>
  <conditionalFormatting sqref="E105">
    <cfRule type="cellIs" priority="873" operator="lessThan" aboveAverage="0" equalAverage="0" bottom="0" percent="0" rank="0" text="" dxfId="871">
      <formula>0.5</formula>
    </cfRule>
  </conditionalFormatting>
  <conditionalFormatting sqref="D105">
    <cfRule type="cellIs" priority="874" operator="greaterThan" aboveAverage="0" equalAverage="0" bottom="0" percent="0" rank="0" text="" dxfId="872">
      <formula>0.89</formula>
    </cfRule>
  </conditionalFormatting>
  <conditionalFormatting sqref="Q105">
    <cfRule type="cellIs" priority="875" operator="greaterThan" aboveAverage="0" equalAverage="0" bottom="0" percent="0" rank="0" text="" dxfId="873">
      <formula>0.0799</formula>
    </cfRule>
  </conditionalFormatting>
  <conditionalFormatting sqref="Q105">
    <cfRule type="cellIs" priority="876" operator="greaterThan" aboveAverage="0" equalAverage="0" bottom="0" percent="0" rank="0" text="" dxfId="874">
      <formula>0.0799</formula>
    </cfRule>
    <cfRule type="cellIs" priority="877" operator="greaterThan" aboveAverage="0" equalAverage="0" bottom="0" percent="0" rank="0" text="" dxfId="875">
      <formula>0.0799</formula>
    </cfRule>
  </conditionalFormatting>
  <conditionalFormatting sqref="Q105">
    <cfRule type="cellIs" priority="878" operator="greaterThan" aboveAverage="0" equalAverage="0" bottom="0" percent="0" rank="0" text="" dxfId="876">
      <formula>0.0799</formula>
    </cfRule>
  </conditionalFormatting>
  <conditionalFormatting sqref="E105">
    <cfRule type="cellIs" priority="879" operator="lessThan" aboveAverage="0" equalAverage="0" bottom="0" percent="0" rank="0" text="" dxfId="877">
      <formula>0.5</formula>
    </cfRule>
  </conditionalFormatting>
  <conditionalFormatting sqref="AH368:AH371 AH366 AJ148 AJ335 AH360:AH363 AI237 AH241:AH242 AH62 AH253:AH272 AH183:AH184 AH238 AH1 AH281:AH320 AH322:AH323 AH336:AH357 AH198:AH236 AH175:AH181 AH155:AH158 AH123 AH274:AH279 AH373:AH1048576 AH161:AH173 AH142:AH143 AH327:AH329 AH325 AH186:AH195 AH244:AH251">
    <cfRule type="duplicateValues" priority="880" aboveAverage="0" equalAverage="0" bottom="0" percent="0" rank="0" text="" dxfId="878">
      <formula>0</formula>
    </cfRule>
    <cfRule type="duplicateValues" priority="881" aboveAverage="0" equalAverage="0" bottom="0" percent="0" rank="0" text="" dxfId="879">
      <formula>0</formula>
    </cfRule>
  </conditionalFormatting>
  <conditionalFormatting sqref="AH368:AI371 AI365 AK326 AJ148:AK148 AH123 AJ335:AK335 AH329 AH360:AI363 AI237 AH241:AI242 AH62:AI62 AH253:AI272 AH366:AI366 AH183:AI184 AH238:AI238 AH1:AI1 AH281:AI320 AH198:AI236 AH336:AI357 AH322:AI323 AH161:AI173 AH155:AI158 AH175:AI181 AH274:AI279 AH142:AI143 AH373:AI1048576 AH325:AI325 AH327:AI328 AH186:AI195 AH244:AI251">
    <cfRule type="duplicateValues" priority="882" aboveAverage="0" equalAverage="0" bottom="0" percent="0" rank="0" text="" dxfId="880">
      <formula>0</formula>
    </cfRule>
  </conditionalFormatting>
  <conditionalFormatting sqref="D132">
    <cfRule type="cellIs" priority="883" operator="greaterThan" aboveAverage="0" equalAverage="0" bottom="0" percent="0" rank="0" text="" dxfId="881">
      <formula>0.89</formula>
    </cfRule>
  </conditionalFormatting>
  <conditionalFormatting sqref="Q132">
    <cfRule type="cellIs" priority="884" operator="greaterThan" aboveAverage="0" equalAverage="0" bottom="0" percent="0" rank="0" text="" dxfId="882">
      <formula>0.0799</formula>
    </cfRule>
  </conditionalFormatting>
  <conditionalFormatting sqref="Q132">
    <cfRule type="cellIs" priority="885" operator="greaterThan" aboveAverage="0" equalAverage="0" bottom="0" percent="0" rank="0" text="" dxfId="883">
      <formula>0.0799</formula>
    </cfRule>
    <cfRule type="cellIs" priority="886" operator="greaterThan" aboveAverage="0" equalAverage="0" bottom="0" percent="0" rank="0" text="" dxfId="884">
      <formula>0.0799</formula>
    </cfRule>
  </conditionalFormatting>
  <conditionalFormatting sqref="Q132">
    <cfRule type="cellIs" priority="887" operator="greaterThan" aboveAverage="0" equalAverage="0" bottom="0" percent="0" rank="0" text="" dxfId="885">
      <formula>0.0799</formula>
    </cfRule>
  </conditionalFormatting>
  <conditionalFormatting sqref="E132">
    <cfRule type="cellIs" priority="888" operator="lessThan" aboveAverage="0" equalAverage="0" bottom="0" percent="0" rank="0" text="" dxfId="886">
      <formula>0.5</formula>
    </cfRule>
  </conditionalFormatting>
  <conditionalFormatting sqref="D132">
    <cfRule type="cellIs" priority="889" operator="greaterThan" aboveAverage="0" equalAverage="0" bottom="0" percent="0" rank="0" text="" dxfId="887">
      <formula>0.89</formula>
    </cfRule>
  </conditionalFormatting>
  <conditionalFormatting sqref="Q132">
    <cfRule type="cellIs" priority="890" operator="greaterThan" aboveAverage="0" equalAverage="0" bottom="0" percent="0" rank="0" text="" dxfId="888">
      <formula>0.0799</formula>
    </cfRule>
  </conditionalFormatting>
  <conditionalFormatting sqref="Q132">
    <cfRule type="cellIs" priority="891" operator="greaterThan" aboveAverage="0" equalAverage="0" bottom="0" percent="0" rank="0" text="" dxfId="889">
      <formula>0.0799</formula>
    </cfRule>
    <cfRule type="cellIs" priority="892" operator="greaterThan" aboveAverage="0" equalAverage="0" bottom="0" percent="0" rank="0" text="" dxfId="890">
      <formula>0.0799</formula>
    </cfRule>
  </conditionalFormatting>
  <conditionalFormatting sqref="Q132">
    <cfRule type="cellIs" priority="893" operator="greaterThan" aboveAverage="0" equalAverage="0" bottom="0" percent="0" rank="0" text="" dxfId="891">
      <formula>0.0799</formula>
    </cfRule>
  </conditionalFormatting>
  <conditionalFormatting sqref="E132">
    <cfRule type="cellIs" priority="894" operator="lessThan" aboveAverage="0" equalAverage="0" bottom="0" percent="0" rank="0" text="" dxfId="892">
      <formula>0.5</formula>
    </cfRule>
  </conditionalFormatting>
  <conditionalFormatting sqref="D132">
    <cfRule type="cellIs" priority="895" operator="greaterThan" aboveAverage="0" equalAverage="0" bottom="0" percent="0" rank="0" text="" dxfId="893">
      <formula>0.89</formula>
    </cfRule>
  </conditionalFormatting>
  <conditionalFormatting sqref="Q132">
    <cfRule type="cellIs" priority="896" operator="greaterThan" aboveAverage="0" equalAverage="0" bottom="0" percent="0" rank="0" text="" dxfId="894">
      <formula>0.0799</formula>
    </cfRule>
  </conditionalFormatting>
  <conditionalFormatting sqref="Q132">
    <cfRule type="cellIs" priority="897" operator="greaterThan" aboveAverage="0" equalAverage="0" bottom="0" percent="0" rank="0" text="" dxfId="895">
      <formula>0.0799</formula>
    </cfRule>
    <cfRule type="cellIs" priority="898" operator="greaterThan" aboveAverage="0" equalAverage="0" bottom="0" percent="0" rank="0" text="" dxfId="896">
      <formula>0.0799</formula>
    </cfRule>
  </conditionalFormatting>
  <conditionalFormatting sqref="Q132">
    <cfRule type="cellIs" priority="899" operator="greaterThan" aboveAverage="0" equalAverage="0" bottom="0" percent="0" rank="0" text="" dxfId="897">
      <formula>0.0799</formula>
    </cfRule>
  </conditionalFormatting>
  <conditionalFormatting sqref="E132">
    <cfRule type="cellIs" priority="900" operator="lessThan" aboveAverage="0" equalAverage="0" bottom="0" percent="0" rank="0" text="" dxfId="898">
      <formula>0.5</formula>
    </cfRule>
  </conditionalFormatting>
  <conditionalFormatting sqref="D15">
    <cfRule type="cellIs" priority="901" operator="greaterThan" aboveAverage="0" equalAverage="0" bottom="0" percent="0" rank="0" text="" dxfId="899">
      <formula>0.89</formula>
    </cfRule>
  </conditionalFormatting>
  <conditionalFormatting sqref="Q15">
    <cfRule type="cellIs" priority="902" operator="greaterThan" aboveAverage="0" equalAverage="0" bottom="0" percent="0" rank="0" text="" dxfId="900">
      <formula>0.0799</formula>
    </cfRule>
  </conditionalFormatting>
  <conditionalFormatting sqref="Q15">
    <cfRule type="cellIs" priority="903" operator="greaterThan" aboveAverage="0" equalAverage="0" bottom="0" percent="0" rank="0" text="" dxfId="901">
      <formula>0.0799</formula>
    </cfRule>
    <cfRule type="cellIs" priority="904" operator="greaterThan" aboveAverage="0" equalAverage="0" bottom="0" percent="0" rank="0" text="" dxfId="902">
      <formula>0.0799</formula>
    </cfRule>
  </conditionalFormatting>
  <conditionalFormatting sqref="Q15">
    <cfRule type="cellIs" priority="905" operator="greaterThan" aboveAverage="0" equalAverage="0" bottom="0" percent="0" rank="0" text="" dxfId="903">
      <formula>0.0799</formula>
    </cfRule>
  </conditionalFormatting>
  <conditionalFormatting sqref="E15">
    <cfRule type="cellIs" priority="906" operator="lessThan" aboveAverage="0" equalAverage="0" bottom="0" percent="0" rank="0" text="" dxfId="904">
      <formula>0.5</formula>
    </cfRule>
  </conditionalFormatting>
  <conditionalFormatting sqref="AI15">
    <cfRule type="duplicateValues" priority="907" aboveAverage="0" equalAverage="0" bottom="0" percent="0" rank="0" text="" dxfId="905">
      <formula>0</formula>
    </cfRule>
  </conditionalFormatting>
  <conditionalFormatting sqref="D75">
    <cfRule type="cellIs" priority="908" operator="greaterThan" aboveAverage="0" equalAverage="0" bottom="0" percent="0" rank="0" text="" dxfId="906">
      <formula>0.89</formula>
    </cfRule>
  </conditionalFormatting>
  <conditionalFormatting sqref="Q75">
    <cfRule type="cellIs" priority="909" operator="greaterThan" aboveAverage="0" equalAverage="0" bottom="0" percent="0" rank="0" text="" dxfId="907">
      <formula>0.0799</formula>
    </cfRule>
  </conditionalFormatting>
  <conditionalFormatting sqref="Q75">
    <cfRule type="cellIs" priority="910" operator="greaterThan" aboveAverage="0" equalAverage="0" bottom="0" percent="0" rank="0" text="" dxfId="908">
      <formula>0.0799</formula>
    </cfRule>
    <cfRule type="cellIs" priority="911" operator="greaterThan" aboveAverage="0" equalAverage="0" bottom="0" percent="0" rank="0" text="" dxfId="909">
      <formula>0.0799</formula>
    </cfRule>
  </conditionalFormatting>
  <conditionalFormatting sqref="Q75">
    <cfRule type="cellIs" priority="912" operator="greaterThan" aboveAverage="0" equalAverage="0" bottom="0" percent="0" rank="0" text="" dxfId="910">
      <formula>0.0799</formula>
    </cfRule>
  </conditionalFormatting>
  <conditionalFormatting sqref="E75">
    <cfRule type="cellIs" priority="913" operator="lessThan" aboveAverage="0" equalAverage="0" bottom="0" percent="0" rank="0" text="" dxfId="911">
      <formula>0.5</formula>
    </cfRule>
  </conditionalFormatting>
  <conditionalFormatting sqref="AH75">
    <cfRule type="duplicateValues" priority="914" aboveAverage="0" equalAverage="0" bottom="0" percent="0" rank="0" text="" dxfId="912">
      <formula>0</formula>
    </cfRule>
  </conditionalFormatting>
  <conditionalFormatting sqref="AH75">
    <cfRule type="duplicateValues" priority="915" aboveAverage="0" equalAverage="0" bottom="0" percent="0" rank="0" text="" dxfId="913">
      <formula>0</formula>
    </cfRule>
    <cfRule type="duplicateValues" priority="916" aboveAverage="0" equalAverage="0" bottom="0" percent="0" rank="0" text="" dxfId="914">
      <formula>0</formula>
    </cfRule>
  </conditionalFormatting>
  <conditionalFormatting sqref="AH75:AI75">
    <cfRule type="duplicateValues" priority="917" aboveAverage="0" equalAverage="0" bottom="0" percent="0" rank="0" text="" dxfId="915">
      <formula>0</formula>
    </cfRule>
  </conditionalFormatting>
  <conditionalFormatting sqref="D87">
    <cfRule type="cellIs" priority="918" operator="greaterThan" aboveAverage="0" equalAverage="0" bottom="0" percent="0" rank="0" text="" dxfId="916">
      <formula>0.89</formula>
    </cfRule>
  </conditionalFormatting>
  <conditionalFormatting sqref="E87">
    <cfRule type="cellIs" priority="919" operator="lessThan" aboveAverage="0" equalAverage="0" bottom="0" percent="0" rank="0" text="" dxfId="917">
      <formula>0.5</formula>
    </cfRule>
  </conditionalFormatting>
  <conditionalFormatting sqref="D324">
    <cfRule type="cellIs" priority="920" operator="greaterThan" aboveAverage="0" equalAverage="0" bottom="0" percent="0" rank="0" text="" dxfId="918">
      <formula>0.89</formula>
    </cfRule>
  </conditionalFormatting>
  <conditionalFormatting sqref="Q324">
    <cfRule type="cellIs" priority="921" operator="greaterThan" aboveAverage="0" equalAverage="0" bottom="0" percent="0" rank="0" text="" dxfId="919">
      <formula>0.0799</formula>
    </cfRule>
  </conditionalFormatting>
  <conditionalFormatting sqref="Q324">
    <cfRule type="cellIs" priority="922" operator="greaterThan" aboveAverage="0" equalAverage="0" bottom="0" percent="0" rank="0" text="" dxfId="920">
      <formula>0.0799</formula>
    </cfRule>
    <cfRule type="cellIs" priority="923" operator="greaterThan" aboveAverage="0" equalAverage="0" bottom="0" percent="0" rank="0" text="" dxfId="921">
      <formula>0.0799</formula>
    </cfRule>
  </conditionalFormatting>
  <conditionalFormatting sqref="Q324">
    <cfRule type="cellIs" priority="924" operator="greaterThan" aboveAverage="0" equalAverage="0" bottom="0" percent="0" rank="0" text="" dxfId="922">
      <formula>0.0799</formula>
    </cfRule>
  </conditionalFormatting>
  <conditionalFormatting sqref="E324">
    <cfRule type="cellIs" priority="925" operator="lessThan" aboveAverage="0" equalAverage="0" bottom="0" percent="0" rank="0" text="" dxfId="923">
      <formula>0.5</formula>
    </cfRule>
  </conditionalFormatting>
  <conditionalFormatting sqref="AH324">
    <cfRule type="duplicateValues" priority="926" aboveAverage="0" equalAverage="0" bottom="0" percent="0" rank="0" text="" dxfId="924">
      <formula>0</formula>
    </cfRule>
  </conditionalFormatting>
  <conditionalFormatting sqref="AH324">
    <cfRule type="duplicateValues" priority="927" aboveAverage="0" equalAverage="0" bottom="0" percent="0" rank="0" text="" dxfId="925">
      <formula>0</formula>
    </cfRule>
    <cfRule type="duplicateValues" priority="928" aboveAverage="0" equalAverage="0" bottom="0" percent="0" rank="0" text="" dxfId="926">
      <formula>0</formula>
    </cfRule>
  </conditionalFormatting>
  <conditionalFormatting sqref="AH324:AI324">
    <cfRule type="duplicateValues" priority="929" aboveAverage="0" equalAverage="0" bottom="0" percent="0" rank="0" text="" dxfId="927">
      <formula>0</formula>
    </cfRule>
  </conditionalFormatting>
  <conditionalFormatting sqref="D239">
    <cfRule type="cellIs" priority="930" operator="greaterThan" aboveAverage="0" equalAverage="0" bottom="0" percent="0" rank="0" text="" dxfId="928">
      <formula>0.89</formula>
    </cfRule>
  </conditionalFormatting>
  <conditionalFormatting sqref="Q239">
    <cfRule type="cellIs" priority="931" operator="greaterThan" aboveAverage="0" equalAverage="0" bottom="0" percent="0" rank="0" text="" dxfId="929">
      <formula>0.0799</formula>
    </cfRule>
  </conditionalFormatting>
  <conditionalFormatting sqref="Q239">
    <cfRule type="cellIs" priority="932" operator="greaterThan" aboveAverage="0" equalAverage="0" bottom="0" percent="0" rank="0" text="" dxfId="930">
      <formula>0.0799</formula>
    </cfRule>
    <cfRule type="cellIs" priority="933" operator="greaterThan" aboveAverage="0" equalAverage="0" bottom="0" percent="0" rank="0" text="" dxfId="931">
      <formula>0.0799</formula>
    </cfRule>
  </conditionalFormatting>
  <conditionalFormatting sqref="Q239">
    <cfRule type="cellIs" priority="934" operator="greaterThan" aboveAverage="0" equalAverage="0" bottom="0" percent="0" rank="0" text="" dxfId="932">
      <formula>0.0799</formula>
    </cfRule>
  </conditionalFormatting>
  <conditionalFormatting sqref="E239">
    <cfRule type="cellIs" priority="935" operator="lessThan" aboveAverage="0" equalAverage="0" bottom="0" percent="0" rank="0" text="" dxfId="933">
      <formula>0.5</formula>
    </cfRule>
  </conditionalFormatting>
  <conditionalFormatting sqref="AH239">
    <cfRule type="duplicateValues" priority="936" aboveAverage="0" equalAverage="0" bottom="0" percent="0" rank="0" text="" dxfId="934">
      <formula>0</formula>
    </cfRule>
    <cfRule type="duplicateValues" priority="937" aboveAverage="0" equalAverage="0" bottom="0" percent="0" rank="0" text="" dxfId="935">
      <formula>0</formula>
    </cfRule>
  </conditionalFormatting>
  <conditionalFormatting sqref="AH239:AI239">
    <cfRule type="duplicateValues" priority="938" aboveAverage="0" equalAverage="0" bottom="0" percent="0" rank="0" text="" dxfId="936">
      <formula>0</formula>
    </cfRule>
  </conditionalFormatting>
  <conditionalFormatting sqref="AH239">
    <cfRule type="duplicateValues" priority="939" aboveAverage="0" equalAverage="0" bottom="0" percent="0" rank="0" text="" dxfId="937">
      <formula>0</formula>
    </cfRule>
  </conditionalFormatting>
  <conditionalFormatting sqref="AH239">
    <cfRule type="duplicateValues" priority="940" aboveAverage="0" equalAverage="0" bottom="0" percent="0" rank="0" text="" dxfId="938">
      <formula>0</formula>
    </cfRule>
  </conditionalFormatting>
  <conditionalFormatting sqref="D239">
    <cfRule type="cellIs" priority="941" operator="greaterThan" aboveAverage="0" equalAverage="0" bottom="0" percent="0" rank="0" text="" dxfId="939">
      <formula>0.89</formula>
    </cfRule>
  </conditionalFormatting>
  <conditionalFormatting sqref="Q239">
    <cfRule type="cellIs" priority="942" operator="greaterThan" aboveAverage="0" equalAverage="0" bottom="0" percent="0" rank="0" text="" dxfId="940">
      <formula>0.0799</formula>
    </cfRule>
  </conditionalFormatting>
  <conditionalFormatting sqref="Q239">
    <cfRule type="cellIs" priority="943" operator="greaterThan" aboveAverage="0" equalAverage="0" bottom="0" percent="0" rank="0" text="" dxfId="941">
      <formula>0.0799</formula>
    </cfRule>
    <cfRule type="cellIs" priority="944" operator="greaterThan" aboveAverage="0" equalAverage="0" bottom="0" percent="0" rank="0" text="" dxfId="942">
      <formula>0.0799</formula>
    </cfRule>
  </conditionalFormatting>
  <conditionalFormatting sqref="Q239">
    <cfRule type="cellIs" priority="945" operator="greaterThan" aboveAverage="0" equalAverage="0" bottom="0" percent="0" rank="0" text="" dxfId="943">
      <formula>0.0799</formula>
    </cfRule>
  </conditionalFormatting>
  <conditionalFormatting sqref="D239">
    <cfRule type="cellIs" priority="946" operator="greaterThan" aboveAverage="0" equalAverage="0" bottom="0" percent="0" rank="0" text="" dxfId="944">
      <formula>0.89</formula>
    </cfRule>
  </conditionalFormatting>
  <conditionalFormatting sqref="D239">
    <cfRule type="cellIs" priority="947" operator="greaterThan" aboveAverage="0" equalAverage="0" bottom="0" percent="0" rank="0" text="" dxfId="945">
      <formula>0.89</formula>
    </cfRule>
  </conditionalFormatting>
  <conditionalFormatting sqref="Q239">
    <cfRule type="cellIs" priority="948" operator="greaterThan" aboveAverage="0" equalAverage="0" bottom="0" percent="0" rank="0" text="" dxfId="946">
      <formula>0.0799</formula>
    </cfRule>
  </conditionalFormatting>
  <conditionalFormatting sqref="D239">
    <cfRule type="cellIs" priority="949" operator="greaterThan" aboveAverage="0" equalAverage="0" bottom="0" percent="0" rank="0" text="" dxfId="947">
      <formula>0.89</formula>
    </cfRule>
  </conditionalFormatting>
  <conditionalFormatting sqref="Q239">
    <cfRule type="cellIs" priority="950" operator="greaterThan" aboveAverage="0" equalAverage="0" bottom="0" percent="0" rank="0" text="" dxfId="948">
      <formula>0.0799</formula>
    </cfRule>
  </conditionalFormatting>
  <conditionalFormatting sqref="E239">
    <cfRule type="cellIs" priority="951" operator="lessThan" aboveAverage="0" equalAverage="0" bottom="0" percent="0" rank="0" text="" dxfId="949">
      <formula>0.5</formula>
    </cfRule>
  </conditionalFormatting>
  <conditionalFormatting sqref="Q86">
    <cfRule type="cellIs" priority="952" operator="greaterThan" aboveAverage="0" equalAverage="0" bottom="0" percent="0" rank="0" text="" dxfId="950">
      <formula>0.0799</formula>
    </cfRule>
  </conditionalFormatting>
  <conditionalFormatting sqref="Q86">
    <cfRule type="cellIs" priority="953" operator="greaterThan" aboveAverage="0" equalAverage="0" bottom="0" percent="0" rank="0" text="" dxfId="951">
      <formula>0.0799</formula>
    </cfRule>
    <cfRule type="cellIs" priority="954" operator="greaterThan" aboveAverage="0" equalAverage="0" bottom="0" percent="0" rank="0" text="" dxfId="952">
      <formula>0.0799</formula>
    </cfRule>
  </conditionalFormatting>
  <conditionalFormatting sqref="Q86">
    <cfRule type="cellIs" priority="955" operator="greaterThan" aboveAverage="0" equalAverage="0" bottom="0" percent="0" rank="0" text="" dxfId="953">
      <formula>0.0799</formula>
    </cfRule>
  </conditionalFormatting>
  <conditionalFormatting sqref="D86">
    <cfRule type="cellIs" priority="956" operator="greaterThan" aboveAverage="0" equalAverage="0" bottom="0" percent="0" rank="0" text="" dxfId="954">
      <formula>0.89</formula>
    </cfRule>
  </conditionalFormatting>
  <conditionalFormatting sqref="E86">
    <cfRule type="cellIs" priority="957" operator="lessThan" aboveAverage="0" equalAverage="0" bottom="0" percent="0" rank="0" text="" dxfId="955">
      <formula>0.5</formula>
    </cfRule>
  </conditionalFormatting>
  <conditionalFormatting sqref="D119">
    <cfRule type="cellIs" priority="958" operator="greaterThan" aboveAverage="0" equalAverage="0" bottom="0" percent="0" rank="0" text="" dxfId="956">
      <formula>0.89</formula>
    </cfRule>
  </conditionalFormatting>
  <conditionalFormatting sqref="Q119">
    <cfRule type="cellIs" priority="959" operator="greaterThan" aboveAverage="0" equalAverage="0" bottom="0" percent="0" rank="0" text="" dxfId="957">
      <formula>0.0799</formula>
    </cfRule>
  </conditionalFormatting>
  <conditionalFormatting sqref="Q119">
    <cfRule type="cellIs" priority="960" operator="greaterThan" aboveAverage="0" equalAverage="0" bottom="0" percent="0" rank="0" text="" dxfId="958">
      <formula>0.0799</formula>
    </cfRule>
    <cfRule type="cellIs" priority="961" operator="greaterThan" aboveAverage="0" equalAverage="0" bottom="0" percent="0" rank="0" text="" dxfId="959">
      <formula>0.0799</formula>
    </cfRule>
  </conditionalFormatting>
  <conditionalFormatting sqref="Q119">
    <cfRule type="cellIs" priority="962" operator="greaterThan" aboveAverage="0" equalAverage="0" bottom="0" percent="0" rank="0" text="" dxfId="960">
      <formula>0.0799</formula>
    </cfRule>
  </conditionalFormatting>
  <conditionalFormatting sqref="E119">
    <cfRule type="cellIs" priority="963" operator="lessThan" aboveAverage="0" equalAverage="0" bottom="0" percent="0" rank="0" text="" dxfId="961">
      <formula>0.5</formula>
    </cfRule>
  </conditionalFormatting>
  <conditionalFormatting sqref="D185">
    <cfRule type="cellIs" priority="964" operator="greaterThan" aboveAverage="0" equalAverage="0" bottom="0" percent="0" rank="0" text="" dxfId="962">
      <formula>0.89</formula>
    </cfRule>
  </conditionalFormatting>
  <conditionalFormatting sqref="Q185">
    <cfRule type="cellIs" priority="965" operator="greaterThan" aboveAverage="0" equalAverage="0" bottom="0" percent="0" rank="0" text="" dxfId="963">
      <formula>0.0799</formula>
    </cfRule>
  </conditionalFormatting>
  <conditionalFormatting sqref="Q185">
    <cfRule type="cellIs" priority="966" operator="greaterThan" aboveAverage="0" equalAverage="0" bottom="0" percent="0" rank="0" text="" dxfId="964">
      <formula>0.0799</formula>
    </cfRule>
    <cfRule type="cellIs" priority="967" operator="greaterThan" aboveAverage="0" equalAverage="0" bottom="0" percent="0" rank="0" text="" dxfId="965">
      <formula>0.0799</formula>
    </cfRule>
  </conditionalFormatting>
  <conditionalFormatting sqref="Q185">
    <cfRule type="cellIs" priority="968" operator="greaterThan" aboveAverage="0" equalAverage="0" bottom="0" percent="0" rank="0" text="" dxfId="966">
      <formula>0.0799</formula>
    </cfRule>
  </conditionalFormatting>
  <conditionalFormatting sqref="E185">
    <cfRule type="cellIs" priority="969" operator="lessThan" aboveAverage="0" equalAverage="0" bottom="0" percent="0" rank="0" text="" dxfId="967">
      <formula>0.5</formula>
    </cfRule>
  </conditionalFormatting>
  <conditionalFormatting sqref="AI185">
    <cfRule type="duplicateValues" priority="970" aboveAverage="0" equalAverage="0" bottom="0" percent="0" rank="0" text="" dxfId="968">
      <formula>0</formula>
    </cfRule>
  </conditionalFormatting>
  <conditionalFormatting sqref="AH185">
    <cfRule type="duplicateValues" priority="971" aboveAverage="0" equalAverage="0" bottom="0" percent="0" rank="0" text="" dxfId="969">
      <formula>0</formula>
    </cfRule>
  </conditionalFormatting>
  <conditionalFormatting sqref="AH185">
    <cfRule type="duplicateValues" priority="972" aboveAverage="0" equalAverage="0" bottom="0" percent="0" rank="0" text="" dxfId="970">
      <formula>0</formula>
    </cfRule>
    <cfRule type="duplicateValues" priority="973" aboveAverage="0" equalAverage="0" bottom="0" percent="0" rank="0" text="" dxfId="971">
      <formula>0</formula>
    </cfRule>
  </conditionalFormatting>
  <conditionalFormatting sqref="AH185:AI185">
    <cfRule type="duplicateValues" priority="974" aboveAverage="0" equalAverage="0" bottom="0" percent="0" rank="0" text="" dxfId="972">
      <formula>0</formula>
    </cfRule>
  </conditionalFormatting>
  <conditionalFormatting sqref="Q186">
    <cfRule type="cellIs" priority="975" operator="greaterThan" aboveAverage="0" equalAverage="0" bottom="0" percent="0" rank="0" text="" dxfId="973">
      <formula>0.0799</formula>
    </cfRule>
  </conditionalFormatting>
  <conditionalFormatting sqref="Q186">
    <cfRule type="cellIs" priority="976" operator="greaterThan" aboveAverage="0" equalAverage="0" bottom="0" percent="0" rank="0" text="" dxfId="974">
      <formula>0.0799</formula>
    </cfRule>
    <cfRule type="cellIs" priority="977" operator="greaterThan" aboveAverage="0" equalAverage="0" bottom="0" percent="0" rank="0" text="" dxfId="975">
      <formula>0.0799</formula>
    </cfRule>
  </conditionalFormatting>
  <conditionalFormatting sqref="Q186">
    <cfRule type="cellIs" priority="978" operator="greaterThan" aboveAverage="0" equalAverage="0" bottom="0" percent="0" rank="0" text="" dxfId="976">
      <formula>0.0799</formula>
    </cfRule>
  </conditionalFormatting>
  <conditionalFormatting sqref="D117">
    <cfRule type="cellIs" priority="979" operator="greaterThan" aboveAverage="0" equalAverage="0" bottom="0" percent="0" rank="0" text="" dxfId="977">
      <formula>0.89</formula>
    </cfRule>
  </conditionalFormatting>
  <conditionalFormatting sqref="Q117">
    <cfRule type="cellIs" priority="980" operator="greaterThan" aboveAverage="0" equalAverage="0" bottom="0" percent="0" rank="0" text="" dxfId="978">
      <formula>0.0799</formula>
    </cfRule>
  </conditionalFormatting>
  <conditionalFormatting sqref="Q117">
    <cfRule type="cellIs" priority="981" operator="greaterThan" aboveAverage="0" equalAverage="0" bottom="0" percent="0" rank="0" text="" dxfId="979">
      <formula>0.0799</formula>
    </cfRule>
    <cfRule type="cellIs" priority="982" operator="greaterThan" aboveAverage="0" equalAverage="0" bottom="0" percent="0" rank="0" text="" dxfId="980">
      <formula>0.0799</formula>
    </cfRule>
  </conditionalFormatting>
  <conditionalFormatting sqref="Q117">
    <cfRule type="cellIs" priority="983" operator="greaterThan" aboveAverage="0" equalAverage="0" bottom="0" percent="0" rank="0" text="" dxfId="981">
      <formula>0.0799</formula>
    </cfRule>
  </conditionalFormatting>
  <conditionalFormatting sqref="E117">
    <cfRule type="cellIs" priority="984" operator="lessThan" aboveAverage="0" equalAverage="0" bottom="0" percent="0" rank="0" text="" dxfId="982">
      <formula>0.5</formula>
    </cfRule>
  </conditionalFormatting>
  <conditionalFormatting sqref="D117">
    <cfRule type="cellIs" priority="985" operator="greaterThan" aboveAverage="0" equalAverage="0" bottom="0" percent="0" rank="0" text="" dxfId="983">
      <formula>0.89</formula>
    </cfRule>
  </conditionalFormatting>
  <conditionalFormatting sqref="Q117">
    <cfRule type="cellIs" priority="986" operator="greaterThan" aboveAverage="0" equalAverage="0" bottom="0" percent="0" rank="0" text="" dxfId="984">
      <formula>0.0799</formula>
    </cfRule>
  </conditionalFormatting>
  <conditionalFormatting sqref="Q117">
    <cfRule type="cellIs" priority="987" operator="greaterThan" aboveAverage="0" equalAverage="0" bottom="0" percent="0" rank="0" text="" dxfId="985">
      <formula>0.0799</formula>
    </cfRule>
    <cfRule type="cellIs" priority="988" operator="greaterThan" aboveAverage="0" equalAverage="0" bottom="0" percent="0" rank="0" text="" dxfId="986">
      <formula>0.0799</formula>
    </cfRule>
  </conditionalFormatting>
  <conditionalFormatting sqref="Q117">
    <cfRule type="cellIs" priority="989" operator="greaterThan" aboveAverage="0" equalAverage="0" bottom="0" percent="0" rank="0" text="" dxfId="987">
      <formula>0.0799</formula>
    </cfRule>
  </conditionalFormatting>
  <conditionalFormatting sqref="E117">
    <cfRule type="cellIs" priority="990" operator="lessThan" aboveAverage="0" equalAverage="0" bottom="0" percent="0" rank="0" text="" dxfId="988">
      <formula>0.5</formula>
    </cfRule>
  </conditionalFormatting>
  <conditionalFormatting sqref="D333">
    <cfRule type="cellIs" priority="991" operator="greaterThan" aboveAverage="0" equalAverage="0" bottom="0" percent="0" rank="0" text="" dxfId="989">
      <formula>0.89</formula>
    </cfRule>
  </conditionalFormatting>
  <conditionalFormatting sqref="Q333">
    <cfRule type="cellIs" priority="992" operator="greaterThan" aboveAverage="0" equalAverage="0" bottom="0" percent="0" rank="0" text="" dxfId="990">
      <formula>0.0799</formula>
    </cfRule>
  </conditionalFormatting>
  <conditionalFormatting sqref="Q333">
    <cfRule type="cellIs" priority="993" operator="greaterThan" aboveAverage="0" equalAverage="0" bottom="0" percent="0" rank="0" text="" dxfId="991">
      <formula>0.0799</formula>
    </cfRule>
    <cfRule type="cellIs" priority="994" operator="greaterThan" aboveAverage="0" equalAverage="0" bottom="0" percent="0" rank="0" text="" dxfId="992">
      <formula>0.0799</formula>
    </cfRule>
  </conditionalFormatting>
  <conditionalFormatting sqref="Q333">
    <cfRule type="cellIs" priority="995" operator="greaterThan" aboveAverage="0" equalAverage="0" bottom="0" percent="0" rank="0" text="" dxfId="993">
      <formula>0.0799</formula>
    </cfRule>
  </conditionalFormatting>
  <conditionalFormatting sqref="AH333">
    <cfRule type="duplicateValues" priority="996" aboveAverage="0" equalAverage="0" bottom="0" percent="0" rank="0" text="" dxfId="994">
      <formula>0</formula>
    </cfRule>
  </conditionalFormatting>
  <conditionalFormatting sqref="AH333">
    <cfRule type="duplicateValues" priority="997" aboveAverage="0" equalAverage="0" bottom="0" percent="0" rank="0" text="" dxfId="995">
      <formula>0</formula>
    </cfRule>
    <cfRule type="duplicateValues" priority="998" aboveAverage="0" equalAverage="0" bottom="0" percent="0" rank="0" text="" dxfId="996">
      <formula>0</formula>
    </cfRule>
  </conditionalFormatting>
  <conditionalFormatting sqref="AH333:AI333">
    <cfRule type="duplicateValues" priority="999" aboveAverage="0" equalAverage="0" bottom="0" percent="0" rank="0" text="" dxfId="997">
      <formula>0</formula>
    </cfRule>
  </conditionalFormatting>
  <conditionalFormatting sqref="D331">
    <cfRule type="cellIs" priority="1000" operator="greaterThan" aboveAverage="0" equalAverage="0" bottom="0" percent="0" rank="0" text="" dxfId="998">
      <formula>0.89</formula>
    </cfRule>
  </conditionalFormatting>
  <conditionalFormatting sqref="Q331">
    <cfRule type="cellIs" priority="1001" operator="greaterThan" aboveAverage="0" equalAverage="0" bottom="0" percent="0" rank="0" text="" dxfId="999">
      <formula>0.0799</formula>
    </cfRule>
  </conditionalFormatting>
  <conditionalFormatting sqref="Q331">
    <cfRule type="cellIs" priority="1002" operator="greaterThan" aboveAverage="0" equalAverage="0" bottom="0" percent="0" rank="0" text="" dxfId="1000">
      <formula>0.0799</formula>
    </cfRule>
    <cfRule type="cellIs" priority="1003" operator="greaterThan" aboveAverage="0" equalAverage="0" bottom="0" percent="0" rank="0" text="" dxfId="1001">
      <formula>0.0799</formula>
    </cfRule>
  </conditionalFormatting>
  <conditionalFormatting sqref="Q331">
    <cfRule type="cellIs" priority="1004" operator="greaterThan" aboveAverage="0" equalAverage="0" bottom="0" percent="0" rank="0" text="" dxfId="1002">
      <formula>0.0799</formula>
    </cfRule>
  </conditionalFormatting>
  <conditionalFormatting sqref="AH331">
    <cfRule type="duplicateValues" priority="1005" aboveAverage="0" equalAverage="0" bottom="0" percent="0" rank="0" text="" dxfId="1003">
      <formula>0</formula>
    </cfRule>
  </conditionalFormatting>
  <conditionalFormatting sqref="AH331">
    <cfRule type="duplicateValues" priority="1006" aboveAverage="0" equalAverage="0" bottom="0" percent="0" rank="0" text="" dxfId="1004">
      <formula>0</formula>
    </cfRule>
    <cfRule type="duplicateValues" priority="1007" aboveAverage="0" equalAverage="0" bottom="0" percent="0" rank="0" text="" dxfId="1005">
      <formula>0</formula>
    </cfRule>
  </conditionalFormatting>
  <conditionalFormatting sqref="AH331:AI331">
    <cfRule type="duplicateValues" priority="1008" aboveAverage="0" equalAverage="0" bottom="0" percent="0" rank="0" text="" dxfId="1006">
      <formula>0</formula>
    </cfRule>
  </conditionalFormatting>
  <conditionalFormatting sqref="D332">
    <cfRule type="cellIs" priority="1009" operator="greaterThan" aboveAverage="0" equalAverage="0" bottom="0" percent="0" rank="0" text="" dxfId="1007">
      <formula>0.89</formula>
    </cfRule>
  </conditionalFormatting>
  <conditionalFormatting sqref="Q332">
    <cfRule type="cellIs" priority="1010" operator="greaterThan" aboveAverage="0" equalAverage="0" bottom="0" percent="0" rank="0" text="" dxfId="1008">
      <formula>0.0799</formula>
    </cfRule>
  </conditionalFormatting>
  <conditionalFormatting sqref="Q332">
    <cfRule type="cellIs" priority="1011" operator="greaterThan" aboveAverage="0" equalAverage="0" bottom="0" percent="0" rank="0" text="" dxfId="1009">
      <formula>0.0799</formula>
    </cfRule>
    <cfRule type="cellIs" priority="1012" operator="greaterThan" aboveAverage="0" equalAverage="0" bottom="0" percent="0" rank="0" text="" dxfId="1010">
      <formula>0.0799</formula>
    </cfRule>
  </conditionalFormatting>
  <conditionalFormatting sqref="Q332">
    <cfRule type="cellIs" priority="1013" operator="greaterThan" aboveAverage="0" equalAverage="0" bottom="0" percent="0" rank="0" text="" dxfId="1011">
      <formula>0.0799</formula>
    </cfRule>
  </conditionalFormatting>
  <conditionalFormatting sqref="AH332">
    <cfRule type="duplicateValues" priority="1014" aboveAverage="0" equalAverage="0" bottom="0" percent="0" rank="0" text="" dxfId="1012">
      <formula>0</formula>
    </cfRule>
  </conditionalFormatting>
  <conditionalFormatting sqref="AH332">
    <cfRule type="duplicateValues" priority="1015" aboveAverage="0" equalAverage="0" bottom="0" percent="0" rank="0" text="" dxfId="1013">
      <formula>0</formula>
    </cfRule>
    <cfRule type="duplicateValues" priority="1016" aboveAverage="0" equalAverage="0" bottom="0" percent="0" rank="0" text="" dxfId="1014">
      <formula>0</formula>
    </cfRule>
  </conditionalFormatting>
  <conditionalFormatting sqref="AH332:AI332">
    <cfRule type="duplicateValues" priority="1017" aboveAverage="0" equalAverage="0" bottom="0" percent="0" rank="0" text="" dxfId="1015">
      <formula>0</formula>
    </cfRule>
  </conditionalFormatting>
  <conditionalFormatting sqref="AH366 AI237 AH353 AH162 AI277 AH338:AH341 AH195 AH314:AH315 AH305 AH184 AH312 AH271:AH272 AH274:AH275 AH299 AH278 AH207 AH294:AH295 AH284 AH309:AH310 AH257:AH268 AH327:AH328 AH325 AH318 AH255 AH347:AH349 AH345 AH247 AH241 AH281:AH282 AH287:AH291 AH301:AH303 AH157 AH155 AH62 AH249:AH251 AH244:AH245 AH234:AH236 AH238 AH231:AH232 AH218:AH227 AH214:AH216 AH209:AH212 AH199:AH205 AH193 AH166:AH167 AH253 AH189:AH191 AH171:AH172 AH143 AH175:AH177">
    <cfRule type="duplicateValues" priority="1018" aboveAverage="0" equalAverage="0" bottom="0" percent="0" rank="0" text="" dxfId="1016">
      <formula>0</formula>
    </cfRule>
  </conditionalFormatting>
  <conditionalFormatting sqref="D243">
    <cfRule type="cellIs" priority="1019" operator="greaterThan" aboveAverage="0" equalAverage="0" bottom="0" percent="0" rank="0" text="" dxfId="1017">
      <formula>0.89</formula>
    </cfRule>
  </conditionalFormatting>
  <conditionalFormatting sqref="Q243">
    <cfRule type="cellIs" priority="1020" operator="greaterThan" aboveAverage="0" equalAverage="0" bottom="0" percent="0" rank="0" text="" dxfId="1018">
      <formula>0.0799</formula>
    </cfRule>
  </conditionalFormatting>
  <conditionalFormatting sqref="Q243">
    <cfRule type="cellIs" priority="1021" operator="greaterThan" aboveAverage="0" equalAverage="0" bottom="0" percent="0" rank="0" text="" dxfId="1019">
      <formula>0.0799</formula>
    </cfRule>
    <cfRule type="cellIs" priority="1022" operator="greaterThan" aboveAverage="0" equalAverage="0" bottom="0" percent="0" rank="0" text="" dxfId="1020">
      <formula>0.0799</formula>
    </cfRule>
  </conditionalFormatting>
  <conditionalFormatting sqref="Q243">
    <cfRule type="cellIs" priority="1023" operator="greaterThan" aboveAverage="0" equalAverage="0" bottom="0" percent="0" rank="0" text="" dxfId="1021">
      <formula>0.0799</formula>
    </cfRule>
  </conditionalFormatting>
  <conditionalFormatting sqref="E243">
    <cfRule type="cellIs" priority="1024" operator="lessThan" aboveAverage="0" equalAverage="0" bottom="0" percent="0" rank="0" text="" dxfId="1022">
      <formula>0.5</formula>
    </cfRule>
  </conditionalFormatting>
  <conditionalFormatting sqref="AH243">
    <cfRule type="duplicateValues" priority="1025" aboveAverage="0" equalAverage="0" bottom="0" percent="0" rank="0" text="" dxfId="1023">
      <formula>0</formula>
    </cfRule>
    <cfRule type="duplicateValues" priority="1026" aboveAverage="0" equalAverage="0" bottom="0" percent="0" rank="0" text="" dxfId="1024">
      <formula>0</formula>
    </cfRule>
  </conditionalFormatting>
  <conditionalFormatting sqref="AH243:AI243">
    <cfRule type="duplicateValues" priority="1027" aboveAverage="0" equalAverage="0" bottom="0" percent="0" rank="0" text="" dxfId="1025">
      <formula>0</formula>
    </cfRule>
  </conditionalFormatting>
  <conditionalFormatting sqref="AH243">
    <cfRule type="duplicateValues" priority="1028" aboveAverage="0" equalAverage="0" bottom="0" percent="0" rank="0" text="" dxfId="1026">
      <formula>0</formula>
    </cfRule>
  </conditionalFormatting>
  <conditionalFormatting sqref="E244">
    <cfRule type="cellIs" priority="1029" operator="lessThan" aboveAverage="0" equalAverage="0" bottom="0" percent="0" rank="0" text="" dxfId="1027">
      <formula>0.5</formula>
    </cfRule>
  </conditionalFormatting>
  <hyperlinks>
    <hyperlink ref="AH2" r:id="rId1" display="lanklaas123@gmail.com"/>
    <hyperlink ref="AI2" r:id="rId2" display="lanklaas123@gmail.com"/>
    <hyperlink ref="AH3" r:id="rId3" display="lanklaas123@gmail.com"/>
    <hyperlink ref="AH4" r:id="rId4" display="lanklaas123@gmail.com"/>
    <hyperlink ref="AH5" r:id="rId5" display="lanklaas123@gmail.com"/>
    <hyperlink ref="AH6" r:id="rId6" display="lanklaas123@gmail.com"/>
    <hyperlink ref="AH11" r:id="rId7" display="lanklaas123@gmail.com"/>
    <hyperlink ref="AH12" r:id="rId8" display="lanklaas123@gmail.com"/>
    <hyperlink ref="AH13" r:id="rId9" display="lanklaas123@gmail.com"/>
    <hyperlink ref="AI13" r:id="rId10" display="lanklaas123@gmail.com"/>
    <hyperlink ref="AH14" r:id="rId11" display="lanklaas123@gmail.com"/>
    <hyperlink ref="AH15" r:id="rId12" display="lanklaas12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5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91" activeCellId="0" sqref="A91"/>
    </sheetView>
  </sheetViews>
  <sheetFormatPr defaultRowHeight="18" zeroHeight="false" outlineLevelRow="0" outlineLevelCol="0"/>
  <cols>
    <col collapsed="false" customWidth="true" hidden="false" outlineLevel="0" max="1" min="1" style="296" width="49.72"/>
    <col collapsed="false" customWidth="true" hidden="false" outlineLevel="0" max="2" min="2" style="296" width="3.91"/>
    <col collapsed="false" customWidth="true" hidden="false" outlineLevel="0" max="3" min="3" style="296" width="8.72"/>
    <col collapsed="false" customWidth="true" hidden="false" outlineLevel="0" max="4" min="4" style="296" width="8.09"/>
    <col collapsed="false" customWidth="true" hidden="false" outlineLevel="0" max="1025" min="5" style="296" width="8.72"/>
  </cols>
  <sheetData>
    <row r="1" customFormat="false" ht="21" hidden="false" customHeight="false" outlineLevel="0" collapsed="false">
      <c r="A1" s="297" t="s">
        <v>266</v>
      </c>
      <c r="B1" s="297" t="s">
        <v>267</v>
      </c>
    </row>
    <row r="2" customFormat="false" ht="18" hidden="false" customHeight="false" outlineLevel="0" collapsed="false">
      <c r="A2" s="298" t="s">
        <v>268</v>
      </c>
      <c r="B2" s="299" t="n">
        <v>1378</v>
      </c>
    </row>
    <row r="3" customFormat="false" ht="18" hidden="false" customHeight="false" outlineLevel="0" collapsed="false">
      <c r="A3" s="298" t="s">
        <v>269</v>
      </c>
      <c r="B3" s="299" t="n">
        <v>56</v>
      </c>
    </row>
    <row r="4" customFormat="false" ht="18" hidden="false" customHeight="false" outlineLevel="0" collapsed="false">
      <c r="A4" s="298" t="s">
        <v>270</v>
      </c>
      <c r="B4" s="299" t="n">
        <v>126</v>
      </c>
    </row>
    <row r="5" customFormat="false" ht="18" hidden="false" customHeight="false" outlineLevel="0" collapsed="false">
      <c r="A5" s="298" t="s">
        <v>271</v>
      </c>
      <c r="B5" s="299" t="n">
        <v>163</v>
      </c>
    </row>
    <row r="6" customFormat="false" ht="18" hidden="false" customHeight="false" outlineLevel="0" collapsed="false">
      <c r="A6" s="298" t="s">
        <v>272</v>
      </c>
      <c r="B6" s="299" t="n">
        <v>66</v>
      </c>
    </row>
    <row r="7" customFormat="false" ht="18" hidden="false" customHeight="false" outlineLevel="0" collapsed="false">
      <c r="A7" s="298" t="s">
        <v>273</v>
      </c>
      <c r="B7" s="299" t="n">
        <v>124</v>
      </c>
    </row>
    <row r="8" customFormat="false" ht="18" hidden="false" customHeight="false" outlineLevel="0" collapsed="false">
      <c r="A8" s="298" t="s">
        <v>274</v>
      </c>
      <c r="B8" s="299" t="n">
        <v>125</v>
      </c>
    </row>
    <row r="9" customFormat="false" ht="18" hidden="false" customHeight="false" outlineLevel="0" collapsed="false">
      <c r="A9" s="298" t="s">
        <v>275</v>
      </c>
      <c r="B9" s="299" t="n">
        <v>131</v>
      </c>
    </row>
    <row r="10" customFormat="false" ht="18" hidden="false" customHeight="false" outlineLevel="0" collapsed="false">
      <c r="A10" s="298" t="s">
        <v>276</v>
      </c>
      <c r="B10" s="299" t="n">
        <v>94</v>
      </c>
    </row>
    <row r="11" customFormat="false" ht="18" hidden="false" customHeight="false" outlineLevel="0" collapsed="false">
      <c r="A11" s="298" t="s">
        <v>277</v>
      </c>
      <c r="B11" s="299" t="n">
        <v>55</v>
      </c>
    </row>
    <row r="12" customFormat="false" ht="18" hidden="false" customHeight="false" outlineLevel="0" collapsed="false">
      <c r="A12" s="298" t="s">
        <v>278</v>
      </c>
      <c r="B12" s="299" t="n">
        <v>28</v>
      </c>
    </row>
    <row r="13" customFormat="false" ht="18" hidden="false" customHeight="false" outlineLevel="0" collapsed="false">
      <c r="A13" s="298" t="s">
        <v>279</v>
      </c>
      <c r="B13" s="299" t="n">
        <v>172</v>
      </c>
    </row>
    <row r="14" customFormat="false" ht="18" hidden="false" customHeight="false" outlineLevel="0" collapsed="false">
      <c r="A14" s="298" t="s">
        <v>280</v>
      </c>
      <c r="B14" s="299" t="n">
        <v>159</v>
      </c>
    </row>
    <row r="15" customFormat="false" ht="18" hidden="false" customHeight="false" outlineLevel="0" collapsed="false">
      <c r="A15" s="298" t="s">
        <v>281</v>
      </c>
      <c r="B15" s="299" t="n">
        <v>61</v>
      </c>
    </row>
    <row r="16" customFormat="false" ht="18" hidden="false" customHeight="false" outlineLevel="0" collapsed="false">
      <c r="A16" s="298" t="s">
        <v>282</v>
      </c>
      <c r="B16" s="299" t="n">
        <v>64</v>
      </c>
    </row>
    <row r="17" customFormat="false" ht="18" hidden="false" customHeight="false" outlineLevel="0" collapsed="false">
      <c r="A17" s="298" t="s">
        <v>283</v>
      </c>
      <c r="B17" s="299" t="n">
        <v>146</v>
      </c>
    </row>
    <row r="18" customFormat="false" ht="18" hidden="false" customHeight="false" outlineLevel="0" collapsed="false">
      <c r="A18" s="298" t="s">
        <v>284</v>
      </c>
      <c r="B18" s="299" t="n">
        <v>102</v>
      </c>
    </row>
    <row r="19" customFormat="false" ht="18" hidden="false" customHeight="false" outlineLevel="0" collapsed="false">
      <c r="A19" s="298" t="s">
        <v>285</v>
      </c>
      <c r="B19" s="299" t="n">
        <v>164</v>
      </c>
    </row>
    <row r="20" customFormat="false" ht="18" hidden="false" customHeight="false" outlineLevel="0" collapsed="false">
      <c r="A20" s="298" t="s">
        <v>286</v>
      </c>
      <c r="B20" s="299" t="n">
        <v>108</v>
      </c>
    </row>
    <row r="21" customFormat="false" ht="18" hidden="false" customHeight="false" outlineLevel="0" collapsed="false">
      <c r="A21" s="298" t="s">
        <v>287</v>
      </c>
      <c r="B21" s="299" t="n">
        <v>15</v>
      </c>
    </row>
    <row r="22" customFormat="false" ht="18" hidden="false" customHeight="false" outlineLevel="0" collapsed="false">
      <c r="A22" s="298" t="s">
        <v>288</v>
      </c>
      <c r="B22" s="299" t="n">
        <v>112</v>
      </c>
    </row>
    <row r="23" customFormat="false" ht="18" hidden="false" customHeight="false" outlineLevel="0" collapsed="false">
      <c r="A23" s="298" t="s">
        <v>289</v>
      </c>
      <c r="B23" s="299" t="n">
        <v>220</v>
      </c>
    </row>
    <row r="24" customFormat="false" ht="18" hidden="false" customHeight="false" outlineLevel="0" collapsed="false">
      <c r="A24" s="298" t="s">
        <v>290</v>
      </c>
      <c r="B24" s="299" t="n">
        <v>182</v>
      </c>
    </row>
    <row r="25" customFormat="false" ht="18" hidden="false" customHeight="false" outlineLevel="0" collapsed="false">
      <c r="A25" s="298" t="s">
        <v>291</v>
      </c>
      <c r="B25" s="299" t="n">
        <v>97</v>
      </c>
    </row>
    <row r="26" customFormat="false" ht="18" hidden="false" customHeight="false" outlineLevel="0" collapsed="false">
      <c r="A26" s="298" t="s">
        <v>292</v>
      </c>
      <c r="B26" s="299" t="n">
        <v>157</v>
      </c>
    </row>
    <row r="27" customFormat="false" ht="18" hidden="false" customHeight="false" outlineLevel="0" collapsed="false">
      <c r="A27" s="298" t="s">
        <v>293</v>
      </c>
      <c r="B27" s="299" t="n">
        <v>109</v>
      </c>
    </row>
    <row r="28" customFormat="false" ht="18" hidden="false" customHeight="false" outlineLevel="0" collapsed="false">
      <c r="A28" s="298" t="s">
        <v>294</v>
      </c>
      <c r="B28" s="299" t="n">
        <v>302</v>
      </c>
    </row>
    <row r="29" customFormat="false" ht="18" hidden="false" customHeight="false" outlineLevel="0" collapsed="false">
      <c r="A29" s="298" t="s">
        <v>295</v>
      </c>
      <c r="B29" s="299" t="n">
        <v>114</v>
      </c>
    </row>
    <row r="30" customFormat="false" ht="18" hidden="false" customHeight="false" outlineLevel="0" collapsed="false">
      <c r="A30" s="298" t="s">
        <v>296</v>
      </c>
      <c r="B30" s="299" t="n">
        <v>77</v>
      </c>
    </row>
    <row r="31" customFormat="false" ht="18" hidden="false" customHeight="false" outlineLevel="0" collapsed="false">
      <c r="A31" s="298" t="s">
        <v>297</v>
      </c>
      <c r="B31" s="299" t="n">
        <v>77</v>
      </c>
    </row>
    <row r="32" customFormat="false" ht="18" hidden="false" customHeight="false" outlineLevel="0" collapsed="false">
      <c r="A32" s="298" t="s">
        <v>298</v>
      </c>
      <c r="B32" s="299" t="n">
        <v>87</v>
      </c>
    </row>
    <row r="33" customFormat="false" ht="18" hidden="false" customHeight="false" outlineLevel="0" collapsed="false">
      <c r="A33" s="298" t="s">
        <v>299</v>
      </c>
      <c r="B33" s="299" t="n">
        <v>89</v>
      </c>
    </row>
    <row r="34" customFormat="false" ht="18" hidden="false" customHeight="false" outlineLevel="0" collapsed="false">
      <c r="A34" s="298" t="s">
        <v>300</v>
      </c>
      <c r="B34" s="299" t="n">
        <v>124</v>
      </c>
    </row>
    <row r="35" customFormat="false" ht="18" hidden="false" customHeight="false" outlineLevel="0" collapsed="false">
      <c r="A35" s="298" t="s">
        <v>301</v>
      </c>
      <c r="B35" s="299" t="n">
        <v>99</v>
      </c>
    </row>
    <row r="36" customFormat="false" ht="18" hidden="false" customHeight="false" outlineLevel="0" collapsed="false">
      <c r="A36" s="298" t="s">
        <v>302</v>
      </c>
      <c r="B36" s="299" t="n">
        <v>163</v>
      </c>
    </row>
    <row r="37" customFormat="false" ht="18" hidden="false" customHeight="false" outlineLevel="0" collapsed="false">
      <c r="A37" s="298" t="s">
        <v>303</v>
      </c>
      <c r="B37" s="299" t="n">
        <v>10</v>
      </c>
    </row>
    <row r="38" customFormat="false" ht="18" hidden="false" customHeight="false" outlineLevel="0" collapsed="false">
      <c r="A38" s="298" t="s">
        <v>304</v>
      </c>
      <c r="B38" s="299" t="n">
        <v>1</v>
      </c>
    </row>
    <row r="39" customFormat="false" ht="18" hidden="false" customHeight="false" outlineLevel="0" collapsed="false">
      <c r="A39" s="298" t="s">
        <v>305</v>
      </c>
      <c r="B39" s="299" t="n">
        <v>73</v>
      </c>
    </row>
    <row r="40" customFormat="false" ht="18" hidden="false" customHeight="false" outlineLevel="0" collapsed="false">
      <c r="A40" s="298" t="s">
        <v>306</v>
      </c>
      <c r="B40" s="299" t="n">
        <v>5</v>
      </c>
    </row>
    <row r="41" customFormat="false" ht="18" hidden="false" customHeight="false" outlineLevel="0" collapsed="false">
      <c r="A41" s="298" t="s">
        <v>307</v>
      </c>
      <c r="B41" s="299" t="n">
        <v>84</v>
      </c>
    </row>
    <row r="42" customFormat="false" ht="18" hidden="false" customHeight="false" outlineLevel="0" collapsed="false">
      <c r="A42" s="298" t="s">
        <v>308</v>
      </c>
      <c r="B42" s="299" t="n">
        <v>87</v>
      </c>
    </row>
    <row r="43" customFormat="false" ht="18" hidden="false" customHeight="false" outlineLevel="0" collapsed="false">
      <c r="A43" s="298" t="s">
        <v>309</v>
      </c>
      <c r="B43" s="299" t="n">
        <v>116</v>
      </c>
    </row>
    <row r="44" customFormat="false" ht="18" hidden="false" customHeight="false" outlineLevel="0" collapsed="false">
      <c r="A44" s="298" t="s">
        <v>310</v>
      </c>
      <c r="B44" s="299" t="n">
        <v>63</v>
      </c>
    </row>
    <row r="45" customFormat="false" ht="18" hidden="false" customHeight="false" outlineLevel="0" collapsed="false">
      <c r="A45" s="298" t="s">
        <v>311</v>
      </c>
      <c r="B45" s="299" t="n">
        <v>147</v>
      </c>
    </row>
    <row r="46" customFormat="false" ht="18" hidden="false" customHeight="false" outlineLevel="0" collapsed="false">
      <c r="A46" s="298" t="s">
        <v>312</v>
      </c>
      <c r="B46" s="299" t="n">
        <v>70</v>
      </c>
    </row>
    <row r="47" customFormat="false" ht="18" hidden="false" customHeight="false" outlineLevel="0" collapsed="false">
      <c r="A47" s="298" t="s">
        <v>313</v>
      </c>
      <c r="B47" s="299" t="n">
        <v>122</v>
      </c>
    </row>
    <row r="48" customFormat="false" ht="18" hidden="false" customHeight="false" outlineLevel="0" collapsed="false">
      <c r="A48" s="298" t="s">
        <v>314</v>
      </c>
      <c r="B48" s="299" t="n">
        <v>103</v>
      </c>
    </row>
    <row r="49" customFormat="false" ht="18" hidden="false" customHeight="false" outlineLevel="0" collapsed="false">
      <c r="A49" s="298" t="s">
        <v>315</v>
      </c>
      <c r="B49" s="299" t="n">
        <v>7</v>
      </c>
    </row>
    <row r="50" customFormat="false" ht="18" hidden="false" customHeight="false" outlineLevel="0" collapsed="false">
      <c r="A50" s="298" t="s">
        <v>316</v>
      </c>
      <c r="B50" s="299" t="n">
        <v>112</v>
      </c>
    </row>
    <row r="51" customFormat="false" ht="18" hidden="false" customHeight="false" outlineLevel="0" collapsed="false">
      <c r="A51" s="298" t="s">
        <v>317</v>
      </c>
      <c r="B51" s="299" t="n">
        <v>85</v>
      </c>
    </row>
    <row r="52" customFormat="false" ht="18" hidden="false" customHeight="false" outlineLevel="0" collapsed="false">
      <c r="A52" s="298" t="s">
        <v>318</v>
      </c>
      <c r="B52" s="299" t="n">
        <v>132</v>
      </c>
    </row>
    <row r="53" customFormat="false" ht="18" hidden="false" customHeight="false" outlineLevel="0" collapsed="false">
      <c r="A53" s="298" t="s">
        <v>319</v>
      </c>
      <c r="B53" s="299" t="n">
        <v>121</v>
      </c>
    </row>
    <row r="54" customFormat="false" ht="18" hidden="false" customHeight="false" outlineLevel="0" collapsed="false">
      <c r="A54" s="298" t="s">
        <v>320</v>
      </c>
      <c r="B54" s="299" t="n">
        <v>161</v>
      </c>
    </row>
    <row r="55" customFormat="false" ht="18" hidden="false" customHeight="false" outlineLevel="0" collapsed="false">
      <c r="A55" s="298" t="s">
        <v>321</v>
      </c>
      <c r="B55" s="299" t="n">
        <v>45</v>
      </c>
    </row>
    <row r="56" customFormat="false" ht="18" hidden="false" customHeight="false" outlineLevel="0" collapsed="false">
      <c r="A56" s="298" t="s">
        <v>322</v>
      </c>
      <c r="B56" s="299" t="n">
        <v>134</v>
      </c>
    </row>
    <row r="57" customFormat="false" ht="18" hidden="false" customHeight="false" outlineLevel="0" collapsed="false">
      <c r="A57" s="298" t="s">
        <v>323</v>
      </c>
      <c r="B57" s="299" t="n">
        <v>106</v>
      </c>
    </row>
    <row r="58" customFormat="false" ht="18" hidden="false" customHeight="false" outlineLevel="0" collapsed="false">
      <c r="A58" s="298" t="s">
        <v>324</v>
      </c>
      <c r="B58" s="299" t="n">
        <v>78</v>
      </c>
    </row>
    <row r="59" customFormat="false" ht="18" hidden="false" customHeight="false" outlineLevel="0" collapsed="false">
      <c r="A59" s="298" t="s">
        <v>325</v>
      </c>
      <c r="B59" s="299" t="n">
        <v>56</v>
      </c>
    </row>
    <row r="60" customFormat="false" ht="18" hidden="false" customHeight="false" outlineLevel="0" collapsed="false">
      <c r="A60" s="298" t="s">
        <v>326</v>
      </c>
      <c r="B60" s="299" t="n">
        <v>118</v>
      </c>
    </row>
    <row r="61" customFormat="false" ht="18" hidden="false" customHeight="false" outlineLevel="0" collapsed="false">
      <c r="A61" s="298" t="s">
        <v>327</v>
      </c>
      <c r="B61" s="299" t="n">
        <v>74</v>
      </c>
    </row>
    <row r="62" customFormat="false" ht="18" hidden="false" customHeight="false" outlineLevel="0" collapsed="false">
      <c r="A62" s="298" t="s">
        <v>328</v>
      </c>
      <c r="B62" s="299" t="n">
        <v>193</v>
      </c>
    </row>
    <row r="63" customFormat="false" ht="18" hidden="false" customHeight="false" outlineLevel="0" collapsed="false">
      <c r="A63" s="298" t="s">
        <v>329</v>
      </c>
      <c r="B63" s="299" t="n">
        <v>91</v>
      </c>
    </row>
    <row r="64" customFormat="false" ht="18" hidden="false" customHeight="false" outlineLevel="0" collapsed="false">
      <c r="A64" s="298" t="s">
        <v>330</v>
      </c>
      <c r="B64" s="299" t="n">
        <v>109</v>
      </c>
    </row>
    <row r="65" customFormat="false" ht="18" hidden="false" customHeight="false" outlineLevel="0" collapsed="false">
      <c r="A65" s="298" t="s">
        <v>331</v>
      </c>
      <c r="B65" s="299" t="n">
        <v>32</v>
      </c>
    </row>
    <row r="66" customFormat="false" ht="18" hidden="false" customHeight="false" outlineLevel="0" collapsed="false">
      <c r="A66" s="298" t="s">
        <v>332</v>
      </c>
      <c r="B66" s="299" t="n">
        <v>157</v>
      </c>
    </row>
    <row r="67" customFormat="false" ht="18" hidden="false" customHeight="false" outlineLevel="0" collapsed="false">
      <c r="A67" s="298" t="s">
        <v>333</v>
      </c>
      <c r="B67" s="299" t="n">
        <v>73</v>
      </c>
    </row>
    <row r="68" customFormat="false" ht="18" hidden="false" customHeight="false" outlineLevel="0" collapsed="false">
      <c r="A68" s="296" t="s">
        <v>334</v>
      </c>
      <c r="B68" s="300" t="n">
        <v>77</v>
      </c>
    </row>
    <row r="69" customFormat="false" ht="18" hidden="false" customHeight="false" outlineLevel="0" collapsed="false">
      <c r="A69" s="296" t="s">
        <v>335</v>
      </c>
      <c r="B69" s="301" t="n">
        <v>359</v>
      </c>
    </row>
    <row r="70" customFormat="false" ht="18" hidden="false" customHeight="false" outlineLevel="0" collapsed="false">
      <c r="A70" s="296" t="s">
        <v>336</v>
      </c>
      <c r="B70" s="301" t="n">
        <v>22</v>
      </c>
    </row>
    <row r="71" customFormat="false" ht="18" hidden="false" customHeight="false" outlineLevel="0" collapsed="false">
      <c r="A71" s="296" t="s">
        <v>337</v>
      </c>
      <c r="B71" s="296" t="n">
        <v>197</v>
      </c>
    </row>
    <row r="72" customFormat="false" ht="18" hidden="false" customHeight="false" outlineLevel="0" collapsed="false">
      <c r="A72" s="296" t="s">
        <v>338</v>
      </c>
      <c r="B72" s="296" t="n">
        <v>94</v>
      </c>
    </row>
    <row r="73" customFormat="false" ht="18" hidden="false" customHeight="false" outlineLevel="0" collapsed="false">
      <c r="A73" s="296" t="s">
        <v>339</v>
      </c>
      <c r="B73" s="296" t="n">
        <v>44</v>
      </c>
    </row>
    <row r="74" customFormat="false" ht="18" hidden="false" customHeight="false" outlineLevel="0" collapsed="false">
      <c r="A74" s="296" t="s">
        <v>340</v>
      </c>
      <c r="B74" s="296" t="n">
        <v>85</v>
      </c>
    </row>
    <row r="75" customFormat="false" ht="18" hidden="false" customHeight="false" outlineLevel="0" collapsed="false">
      <c r="B75" s="296" t="n">
        <f aca="false">SUM(B2:B74)</f>
        <v>8989</v>
      </c>
    </row>
  </sheetData>
  <conditionalFormatting sqref="A1:A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1">
      <formula>0</formula>
    </cfRule>
    <cfRule type="duplicateValues" priority="5" aboveAverage="0" equalAverage="0" bottom="0" percent="0" rank="0" text="" dxfId="1">
      <formula>0</formula>
    </cfRule>
    <cfRule type="duplicateValues" priority="6" aboveAverage="0" equalAverage="0" bottom="0" percent="0" rank="0" text="" dxfId="2">
      <formula>0</formula>
    </cfRule>
    <cfRule type="duplicateValues" priority="7" aboveAverage="0" equalAverage="0" bottom="0" percent="0" rank="0" text="" dxfId="3">
      <formula>0</formula>
    </cfRule>
    <cfRule type="duplicateValues" priority="8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2020-02-02T07:04:13Z</dcterms:created>
  <dc:creator>Audrey</dc:creator>
  <dc:description/>
  <dc:language>en-ZA</dc:language>
  <cp:lastModifiedBy/>
  <cp:lastPrinted>2020-11-16T09:04:12Z</cp:lastPrinted>
  <dcterms:modified xsi:type="dcterms:W3CDTF">2021-04-23T18:46:14Z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