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hipman/Documents/sid/ats-5/benchmarks/doc/sphinx/00_intro/"/>
    </mc:Choice>
  </mc:AlternateContent>
  <xr:revisionPtr revIDLastSave="0" documentId="8_{5DCC2051-5F42-ED4B-BBA5-F550464EC074}" xr6:coauthVersionLast="47" xr6:coauthVersionMax="47" xr10:uidLastSave="{00000000-0000-0000-0000-000000000000}"/>
  <bookViews>
    <workbookView xWindow="42880" yWindow="5460" windowWidth="33920" windowHeight="21580" xr2:uid="{CE21BE01-DC02-494E-9954-4C73F5D14895}"/>
  </bookViews>
  <sheets>
    <sheet name="xROADS-Intel-SPR-HB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4" i="2" l="1"/>
  <c r="J43" i="2"/>
  <c r="J42" i="2"/>
  <c r="J41" i="2"/>
  <c r="J40" i="2"/>
  <c r="J45" i="2"/>
  <c r="I33" i="2"/>
  <c r="G45" i="2"/>
  <c r="J39" i="2"/>
  <c r="G44" i="2"/>
  <c r="G43" i="2"/>
  <c r="G42" i="2"/>
  <c r="G41" i="2"/>
  <c r="G40" i="2"/>
  <c r="G39" i="2"/>
  <c r="E44" i="2"/>
  <c r="E43" i="2"/>
  <c r="E42" i="2"/>
  <c r="E41" i="2"/>
  <c r="E40" i="2"/>
  <c r="H40" i="2" s="1"/>
  <c r="E39" i="2"/>
  <c r="F45" i="2"/>
  <c r="I44" i="2"/>
  <c r="H44" i="2"/>
  <c r="I43" i="2"/>
  <c r="H43" i="2"/>
  <c r="I42" i="2"/>
  <c r="H42" i="2"/>
  <c r="I41" i="2"/>
  <c r="H41" i="2"/>
  <c r="I40" i="2"/>
  <c r="I39" i="2"/>
  <c r="H39" i="2"/>
  <c r="E16" i="2"/>
  <c r="G16" i="2" s="1"/>
  <c r="I16" i="2" s="1"/>
  <c r="E15" i="2"/>
  <c r="G15" i="2" s="1"/>
  <c r="I15" i="2" s="1"/>
  <c r="E14" i="2"/>
  <c r="G14" i="2" s="1"/>
  <c r="I14" i="2" s="1"/>
  <c r="E13" i="2"/>
  <c r="G13" i="2" s="1"/>
  <c r="I13" i="2" s="1"/>
  <c r="E12" i="2"/>
  <c r="G12" i="2" s="1"/>
  <c r="I12" i="2" s="1"/>
  <c r="E10" i="2"/>
  <c r="G10" i="2" s="1"/>
  <c r="I10" i="2" s="1"/>
  <c r="E9" i="2"/>
  <c r="G9" i="2" s="1"/>
  <c r="I9" i="2" s="1"/>
  <c r="E8" i="2"/>
  <c r="G8" i="2" s="1"/>
  <c r="I8" i="2" s="1"/>
  <c r="E7" i="2"/>
  <c r="G7" i="2" s="1"/>
  <c r="I7" i="2" s="1"/>
  <c r="E32" i="2"/>
  <c r="G32" i="2" s="1"/>
  <c r="I32" i="2" s="1"/>
  <c r="E31" i="2"/>
  <c r="G31" i="2" s="1"/>
  <c r="I31" i="2" s="1"/>
  <c r="E30" i="2"/>
  <c r="G30" i="2" s="1"/>
  <c r="I30" i="2" s="1"/>
  <c r="E29" i="2"/>
  <c r="G29" i="2" s="1"/>
  <c r="I29" i="2" s="1"/>
  <c r="E28" i="2"/>
  <c r="G28" i="2" s="1"/>
  <c r="I28" i="2" s="1"/>
  <c r="E26" i="2"/>
  <c r="G26" i="2" s="1"/>
  <c r="I26" i="2" s="1"/>
  <c r="E25" i="2"/>
  <c r="G25" i="2" s="1"/>
  <c r="I25" i="2" s="1"/>
  <c r="E24" i="2"/>
  <c r="G24" i="2" s="1"/>
  <c r="I24" i="2" s="1"/>
  <c r="E23" i="2"/>
  <c r="G23" i="2" s="1"/>
  <c r="I23" i="2" s="1"/>
  <c r="F33" i="2"/>
  <c r="F17" i="2"/>
  <c r="H32" i="2"/>
  <c r="H31" i="2"/>
  <c r="H30" i="2"/>
  <c r="H29" i="2"/>
  <c r="H28" i="2"/>
  <c r="H27" i="2"/>
  <c r="E27" i="2"/>
  <c r="H26" i="2"/>
  <c r="H25" i="2"/>
  <c r="H24" i="2"/>
  <c r="H23" i="2"/>
  <c r="H16" i="2"/>
  <c r="H15" i="2"/>
  <c r="H14" i="2"/>
  <c r="H13" i="2"/>
  <c r="H12" i="2"/>
  <c r="H11" i="2"/>
  <c r="H10" i="2"/>
  <c r="H9" i="2"/>
  <c r="H8" i="2"/>
  <c r="H7" i="2"/>
  <c r="E11" i="2"/>
  <c r="G11" i="2" l="1"/>
  <c r="I11" i="2" s="1"/>
  <c r="I17" i="2" s="1"/>
  <c r="G27" i="2"/>
  <c r="I27" i="2" s="1"/>
</calcChain>
</file>

<file path=xl/sharedStrings.xml><?xml version="1.0" encoding="utf-8"?>
<sst xmlns="http://schemas.openxmlformats.org/spreadsheetml/2006/main" count="96" uniqueCount="40">
  <si>
    <t>N_ref</t>
  </si>
  <si>
    <t>N_ats5</t>
  </si>
  <si>
    <t>FOM_ref</t>
  </si>
  <si>
    <t>FOM_ats5</t>
  </si>
  <si>
    <t>w</t>
  </si>
  <si>
    <t>S</t>
  </si>
  <si>
    <t>N</t>
  </si>
  <si>
    <t>SSNI</t>
  </si>
  <si>
    <t>Branson</t>
  </si>
  <si>
    <t>MiniEM</t>
  </si>
  <si>
    <t>MLMD Training</t>
  </si>
  <si>
    <t>MLMD Simulation</t>
  </si>
  <si>
    <t>Parthenon-VIBE</t>
  </si>
  <si>
    <t>Sparta</t>
  </si>
  <si>
    <t>UMT Problem 1</t>
  </si>
  <si>
    <t>UMT Problem 2</t>
  </si>
  <si>
    <t xml:space="preserve">AMG2023 P1 </t>
  </si>
  <si>
    <t>AMG2023 P2</t>
  </si>
  <si>
    <t>Notes</t>
  </si>
  <si>
    <t xml:space="preserve">200M particles </t>
  </si>
  <si>
    <t>120^3</t>
  </si>
  <si>
    <t>200^3</t>
  </si>
  <si>
    <t>Problem size 60</t>
  </si>
  <si>
    <t>1/[Epoch time]</t>
  </si>
  <si>
    <t>18,176 atoms</t>
  </si>
  <si>
    <t xml:space="preserve">40% Memory xROADS </t>
  </si>
  <si>
    <t xml:space="preserve">Fat node speedup </t>
  </si>
  <si>
    <t>Thin node speedup</t>
  </si>
  <si>
    <t xml:space="preserve">Crossroads </t>
  </si>
  <si>
    <t>ATS-5</t>
  </si>
  <si>
    <t>`w*ln(S)`</t>
  </si>
  <si>
    <t>Problem 1</t>
  </si>
  <si>
    <t>Problem 2</t>
  </si>
  <si>
    <t xml:space="preserve">SSNI baseline draft </t>
  </si>
  <si>
    <t>ppc=55</t>
  </si>
  <si>
    <t xml:space="preserve">Example 2,  primary node type using all SSNI benchmarks  - assumes 4k nodes each with 18x improvement across all benchmarks </t>
  </si>
  <si>
    <t xml:space="preserve">Example 1, primary node type using all SSNI benchmarks - assumes 18k nodes each with 4x improvement across all benchmarks </t>
  </si>
  <si>
    <t xml:space="preserve">Example 3, a secondary node type using a subset of SSNI benchmarks  - assumes 4k nodes with 20x improvement across a subset of benchmarks </t>
  </si>
  <si>
    <t xml:space="preserve">Secondary node type speedup </t>
  </si>
  <si>
    <t>w_normalized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</si>
</sst>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04040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164" fontId="2" fillId="0" borderId="0" xfId="0" applyNumberFormat="1" applyFont="1"/>
    <xf numFmtId="11" fontId="2" fillId="0" borderId="0" xfId="0" applyNumberFormat="1" applyFont="1"/>
    <xf numFmtId="2" fontId="2" fillId="0" borderId="0" xfId="0" applyNumberFormat="1" applyFont="1"/>
    <xf numFmtId="11" fontId="0" fillId="0" borderId="0" xfId="0" applyNumberFormat="1"/>
    <xf numFmtId="11" fontId="3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F6CC-05D5-E44B-AA61-2CC6124CD6B3}">
  <dimension ref="A1:K45"/>
  <sheetViews>
    <sheetView tabSelected="1" topLeftCell="A20" zoomScale="180" workbookViewId="0">
      <selection activeCell="A45" sqref="A45"/>
    </sheetView>
  </sheetViews>
  <sheetFormatPr baseColWidth="10" defaultRowHeight="16" x14ac:dyDescent="0.2"/>
  <cols>
    <col min="1" max="1" width="26.1640625" customWidth="1"/>
    <col min="7" max="7" width="12.83203125" bestFit="1" customWidth="1"/>
  </cols>
  <sheetData>
    <row r="1" spans="1:10" ht="29" x14ac:dyDescent="0.35">
      <c r="A1" s="9" t="s">
        <v>33</v>
      </c>
    </row>
    <row r="3" spans="1:10" x14ac:dyDescent="0.2">
      <c r="A3" t="s">
        <v>36</v>
      </c>
    </row>
    <row r="4" spans="1:10" x14ac:dyDescent="0.2">
      <c r="A4" t="s">
        <v>27</v>
      </c>
      <c r="B4">
        <v>4.0919999999999996</v>
      </c>
    </row>
    <row r="5" spans="1:10" x14ac:dyDescent="0.2">
      <c r="B5" s="10" t="s">
        <v>28</v>
      </c>
      <c r="C5" s="10"/>
      <c r="D5" s="10" t="s">
        <v>29</v>
      </c>
      <c r="E5" s="10"/>
    </row>
    <row r="6" spans="1:10" x14ac:dyDescent="0.2">
      <c r="A6" s="3"/>
      <c r="B6" s="3" t="s">
        <v>0</v>
      </c>
      <c r="C6" s="3" t="s">
        <v>2</v>
      </c>
      <c r="D6" s="3" t="s">
        <v>1</v>
      </c>
      <c r="E6" s="3" t="s">
        <v>3</v>
      </c>
      <c r="F6" s="3" t="s">
        <v>4</v>
      </c>
      <c r="G6" s="3" t="s">
        <v>5</v>
      </c>
      <c r="H6" s="3" t="s">
        <v>6</v>
      </c>
      <c r="I6" s="4" t="s">
        <v>30</v>
      </c>
      <c r="J6" s="3" t="s">
        <v>18</v>
      </c>
    </row>
    <row r="7" spans="1:10" x14ac:dyDescent="0.2">
      <c r="A7" s="3" t="s">
        <v>8</v>
      </c>
      <c r="B7" s="3">
        <v>6140</v>
      </c>
      <c r="C7" s="5">
        <v>959000</v>
      </c>
      <c r="D7" s="3">
        <v>18000</v>
      </c>
      <c r="E7" s="5">
        <f t="shared" ref="E7:E16" si="0">C7*$B$4</f>
        <v>3924227.9999999995</v>
      </c>
      <c r="F7" s="3">
        <v>0.1</v>
      </c>
      <c r="G7" s="5">
        <f t="shared" ref="G7:G16" si="1">E7/C7</f>
        <v>4.0919999999999996</v>
      </c>
      <c r="H7" s="3">
        <f t="shared" ref="H7:H16" si="2">D7/B7</f>
        <v>2.9315960912052117</v>
      </c>
      <c r="I7" s="6">
        <f t="shared" ref="I7:I16" si="3">F7*LN(G7)</f>
        <v>0.14090338480893802</v>
      </c>
      <c r="J7" t="s">
        <v>19</v>
      </c>
    </row>
    <row r="8" spans="1:10" x14ac:dyDescent="0.2">
      <c r="A8" s="3" t="s">
        <v>16</v>
      </c>
      <c r="B8" s="3">
        <v>6140</v>
      </c>
      <c r="C8" s="5">
        <v>409900000</v>
      </c>
      <c r="D8" s="3">
        <v>18000</v>
      </c>
      <c r="E8" s="5">
        <f t="shared" si="0"/>
        <v>1677310799.9999998</v>
      </c>
      <c r="F8" s="3">
        <v>0.05</v>
      </c>
      <c r="G8" s="5">
        <f t="shared" si="1"/>
        <v>4.0919999999999996</v>
      </c>
      <c r="H8" s="3">
        <f t="shared" si="2"/>
        <v>2.9315960912052117</v>
      </c>
      <c r="I8" s="6">
        <f t="shared" si="3"/>
        <v>7.045169240446901E-2</v>
      </c>
      <c r="J8" t="s">
        <v>20</v>
      </c>
    </row>
    <row r="9" spans="1:10" x14ac:dyDescent="0.2">
      <c r="A9" s="3" t="s">
        <v>17</v>
      </c>
      <c r="B9" s="3">
        <v>6140</v>
      </c>
      <c r="C9" s="5">
        <v>104010000</v>
      </c>
      <c r="D9" s="3">
        <v>18000</v>
      </c>
      <c r="E9" s="5">
        <f t="shared" si="0"/>
        <v>425608919.99999994</v>
      </c>
      <c r="F9" s="3">
        <v>0.05</v>
      </c>
      <c r="G9" s="5">
        <f t="shared" si="1"/>
        <v>4.0919999999999996</v>
      </c>
      <c r="H9" s="3">
        <f t="shared" si="2"/>
        <v>2.9315960912052117</v>
      </c>
      <c r="I9" s="6">
        <f t="shared" si="3"/>
        <v>7.045169240446901E-2</v>
      </c>
      <c r="J9" t="s">
        <v>21</v>
      </c>
    </row>
    <row r="10" spans="1:10" x14ac:dyDescent="0.2">
      <c r="A10" s="3" t="s">
        <v>9</v>
      </c>
      <c r="B10" s="3">
        <v>6140</v>
      </c>
      <c r="C10" s="5">
        <v>9190.0499999999993</v>
      </c>
      <c r="D10" s="3">
        <v>18000</v>
      </c>
      <c r="E10" s="5">
        <f t="shared" si="0"/>
        <v>37605.684599999993</v>
      </c>
      <c r="F10" s="3">
        <v>0.15</v>
      </c>
      <c r="G10" s="5">
        <f t="shared" si="1"/>
        <v>4.0919999999999996</v>
      </c>
      <c r="H10" s="3">
        <f t="shared" si="2"/>
        <v>2.9315960912052117</v>
      </c>
      <c r="I10" s="6">
        <f t="shared" si="3"/>
        <v>0.21135507721340699</v>
      </c>
      <c r="J10" t="s">
        <v>22</v>
      </c>
    </row>
    <row r="11" spans="1:10" x14ac:dyDescent="0.2">
      <c r="A11" s="3" t="s">
        <v>10</v>
      </c>
      <c r="B11" s="3">
        <v>6140</v>
      </c>
      <c r="C11" s="7">
        <v>0.59868080000000001</v>
      </c>
      <c r="D11" s="3">
        <v>18000</v>
      </c>
      <c r="E11" s="5">
        <f t="shared" si="0"/>
        <v>2.4498018336</v>
      </c>
      <c r="F11" s="3">
        <v>0.05</v>
      </c>
      <c r="G11" s="5">
        <f t="shared" si="1"/>
        <v>4.0919999999999996</v>
      </c>
      <c r="H11" s="3">
        <f t="shared" si="2"/>
        <v>2.9315960912052117</v>
      </c>
      <c r="I11" s="6">
        <f t="shared" si="3"/>
        <v>7.045169240446901E-2</v>
      </c>
      <c r="J11" t="s">
        <v>23</v>
      </c>
    </row>
    <row r="12" spans="1:10" x14ac:dyDescent="0.2">
      <c r="A12" s="3" t="s">
        <v>11</v>
      </c>
      <c r="B12" s="3">
        <v>6140</v>
      </c>
      <c r="C12" s="5">
        <v>1341</v>
      </c>
      <c r="D12" s="3">
        <v>18000</v>
      </c>
      <c r="E12" s="5">
        <f t="shared" si="0"/>
        <v>5487.3719999999994</v>
      </c>
      <c r="F12" s="3">
        <v>0.05</v>
      </c>
      <c r="G12" s="5">
        <f t="shared" si="1"/>
        <v>4.0919999999999996</v>
      </c>
      <c r="H12" s="3">
        <f t="shared" si="2"/>
        <v>2.9315960912052117</v>
      </c>
      <c r="I12" s="6">
        <f t="shared" si="3"/>
        <v>7.045169240446901E-2</v>
      </c>
      <c r="J12" t="s">
        <v>24</v>
      </c>
    </row>
    <row r="13" spans="1:10" x14ac:dyDescent="0.2">
      <c r="A13" s="3" t="s">
        <v>12</v>
      </c>
      <c r="B13" s="3">
        <v>6140</v>
      </c>
      <c r="C13" s="7">
        <v>26100000</v>
      </c>
      <c r="D13" s="3">
        <v>18000</v>
      </c>
      <c r="E13" s="5">
        <f t="shared" si="0"/>
        <v>106801199.99999999</v>
      </c>
      <c r="F13" s="3">
        <v>0.3</v>
      </c>
      <c r="G13" s="5">
        <f t="shared" si="1"/>
        <v>4.0919999999999996</v>
      </c>
      <c r="H13" s="3">
        <f t="shared" si="2"/>
        <v>2.9315960912052117</v>
      </c>
      <c r="I13" s="6">
        <f t="shared" si="3"/>
        <v>0.42271015442681398</v>
      </c>
      <c r="J13" t="s">
        <v>25</v>
      </c>
    </row>
    <row r="14" spans="1:10" x14ac:dyDescent="0.2">
      <c r="A14" s="3" t="s">
        <v>13</v>
      </c>
      <c r="B14" s="3">
        <v>6140</v>
      </c>
      <c r="C14" s="7">
        <v>2522.14</v>
      </c>
      <c r="D14" s="3">
        <v>18000</v>
      </c>
      <c r="E14" s="5">
        <f t="shared" si="0"/>
        <v>10320.596879999999</v>
      </c>
      <c r="F14" s="3">
        <v>0.1</v>
      </c>
      <c r="G14" s="5">
        <f t="shared" si="1"/>
        <v>4.0919999999999996</v>
      </c>
      <c r="H14" s="3">
        <f t="shared" si="2"/>
        <v>2.9315960912052117</v>
      </c>
      <c r="I14" s="6">
        <f t="shared" si="3"/>
        <v>0.14090338480893802</v>
      </c>
      <c r="J14" t="s">
        <v>34</v>
      </c>
    </row>
    <row r="15" spans="1:10" x14ac:dyDescent="0.2">
      <c r="A15" s="3" t="s">
        <v>14</v>
      </c>
      <c r="B15" s="3">
        <v>6140</v>
      </c>
      <c r="C15" s="7">
        <v>7830500000</v>
      </c>
      <c r="D15" s="3">
        <v>18000</v>
      </c>
      <c r="E15" s="5">
        <f t="shared" si="0"/>
        <v>32042405999.999996</v>
      </c>
      <c r="F15" s="3">
        <v>7.4999999999999997E-2</v>
      </c>
      <c r="G15" s="5">
        <f t="shared" si="1"/>
        <v>4.0919999999999996</v>
      </c>
      <c r="H15" s="3">
        <f t="shared" si="2"/>
        <v>2.9315960912052117</v>
      </c>
      <c r="I15" s="6">
        <f t="shared" si="3"/>
        <v>0.10567753860670349</v>
      </c>
      <c r="J15" t="s">
        <v>31</v>
      </c>
    </row>
    <row r="16" spans="1:10" x14ac:dyDescent="0.2">
      <c r="A16" s="3" t="s">
        <v>15</v>
      </c>
      <c r="B16" s="3">
        <v>6140</v>
      </c>
      <c r="C16" s="8">
        <v>4307010000</v>
      </c>
      <c r="D16" s="3">
        <v>18000</v>
      </c>
      <c r="E16" s="5">
        <f t="shared" si="0"/>
        <v>17624284920</v>
      </c>
      <c r="F16" s="3">
        <v>7.4999999999999997E-2</v>
      </c>
      <c r="G16" s="5">
        <f t="shared" si="1"/>
        <v>4.0919999999999996</v>
      </c>
      <c r="H16" s="3">
        <f t="shared" si="2"/>
        <v>2.9315960912052117</v>
      </c>
      <c r="I16" s="6">
        <f t="shared" si="3"/>
        <v>0.10567753860670349</v>
      </c>
      <c r="J16" t="s">
        <v>32</v>
      </c>
    </row>
    <row r="17" spans="1:10" x14ac:dyDescent="0.2">
      <c r="B17" s="3"/>
      <c r="D17" s="3"/>
      <c r="F17">
        <f>SUM(F7:F16)</f>
        <v>0.99999999999999989</v>
      </c>
      <c r="H17" s="1" t="s">
        <v>7</v>
      </c>
      <c r="I17" s="2">
        <f>H7*EXP(SUM(I7:I16)/SUM(F7:F16))</f>
        <v>11.996091205211728</v>
      </c>
    </row>
    <row r="19" spans="1:10" x14ac:dyDescent="0.2">
      <c r="A19" t="s">
        <v>35</v>
      </c>
    </row>
    <row r="20" spans="1:10" x14ac:dyDescent="0.2">
      <c r="A20" s="3" t="s">
        <v>26</v>
      </c>
      <c r="B20" s="3">
        <v>17.989999999999998</v>
      </c>
    </row>
    <row r="21" spans="1:10" x14ac:dyDescent="0.2">
      <c r="A21" s="3"/>
      <c r="B21" s="10" t="s">
        <v>28</v>
      </c>
      <c r="C21" s="10"/>
      <c r="D21" s="10" t="s">
        <v>29</v>
      </c>
      <c r="E21" s="10"/>
    </row>
    <row r="22" spans="1:10" x14ac:dyDescent="0.2">
      <c r="A22" s="3"/>
      <c r="B22" s="3" t="s">
        <v>0</v>
      </c>
      <c r="C22" s="3" t="s">
        <v>2</v>
      </c>
      <c r="D22" s="3" t="s">
        <v>1</v>
      </c>
      <c r="E22" s="3" t="s">
        <v>3</v>
      </c>
      <c r="F22" s="3" t="s">
        <v>4</v>
      </c>
      <c r="G22" s="3" t="s">
        <v>5</v>
      </c>
      <c r="H22" s="3" t="s">
        <v>6</v>
      </c>
      <c r="I22" s="4" t="s">
        <v>30</v>
      </c>
      <c r="J22" s="3" t="s">
        <v>18</v>
      </c>
    </row>
    <row r="23" spans="1:10" x14ac:dyDescent="0.2">
      <c r="A23" s="3" t="s">
        <v>8</v>
      </c>
      <c r="B23" s="3">
        <v>6140</v>
      </c>
      <c r="C23" s="5">
        <v>959000</v>
      </c>
      <c r="D23" s="3">
        <v>4096</v>
      </c>
      <c r="E23" s="5">
        <f t="shared" ref="E23:E32" si="4">C23*$B$20</f>
        <v>17252410</v>
      </c>
      <c r="F23" s="3">
        <v>0.1</v>
      </c>
      <c r="G23" s="5">
        <f t="shared" ref="G23:G32" si="5">E23/C23</f>
        <v>17.989999999999998</v>
      </c>
      <c r="H23" s="3">
        <f t="shared" ref="H23:H32" si="6">D23/B23</f>
        <v>0.6671009771986971</v>
      </c>
      <c r="I23" s="6">
        <f t="shared" ref="I23:I32" si="7">F23*LN(G23)</f>
        <v>0.28898160479624418</v>
      </c>
      <c r="J23" t="s">
        <v>19</v>
      </c>
    </row>
    <row r="24" spans="1:10" x14ac:dyDescent="0.2">
      <c r="A24" s="3" t="s">
        <v>16</v>
      </c>
      <c r="B24" s="3">
        <v>6140</v>
      </c>
      <c r="C24" s="5">
        <v>409900000</v>
      </c>
      <c r="D24" s="3">
        <v>4096</v>
      </c>
      <c r="E24" s="5">
        <f t="shared" si="4"/>
        <v>7374100999.999999</v>
      </c>
      <c r="F24" s="3">
        <v>0.05</v>
      </c>
      <c r="G24" s="5">
        <f t="shared" si="5"/>
        <v>17.989999999999998</v>
      </c>
      <c r="H24" s="3">
        <f t="shared" si="6"/>
        <v>0.6671009771986971</v>
      </c>
      <c r="I24" s="6">
        <f t="shared" si="7"/>
        <v>0.14449080239812209</v>
      </c>
      <c r="J24" t="s">
        <v>20</v>
      </c>
    </row>
    <row r="25" spans="1:10" x14ac:dyDescent="0.2">
      <c r="A25" s="3" t="s">
        <v>17</v>
      </c>
      <c r="B25" s="3">
        <v>6140</v>
      </c>
      <c r="C25" s="5">
        <v>104010000</v>
      </c>
      <c r="D25" s="3">
        <v>4096</v>
      </c>
      <c r="E25" s="5">
        <f t="shared" si="4"/>
        <v>1871139899.9999998</v>
      </c>
      <c r="F25" s="3">
        <v>0.05</v>
      </c>
      <c r="G25" s="5">
        <f t="shared" si="5"/>
        <v>17.989999999999998</v>
      </c>
      <c r="H25" s="3">
        <f t="shared" si="6"/>
        <v>0.6671009771986971</v>
      </c>
      <c r="I25" s="6">
        <f t="shared" si="7"/>
        <v>0.14449080239812209</v>
      </c>
      <c r="J25" t="s">
        <v>21</v>
      </c>
    </row>
    <row r="26" spans="1:10" x14ac:dyDescent="0.2">
      <c r="A26" s="3" t="s">
        <v>9</v>
      </c>
      <c r="B26" s="3">
        <v>6140</v>
      </c>
      <c r="C26" s="5">
        <v>9190.0499999999993</v>
      </c>
      <c r="D26" s="3">
        <v>4096</v>
      </c>
      <c r="E26" s="5">
        <f t="shared" si="4"/>
        <v>165328.99949999998</v>
      </c>
      <c r="F26" s="3">
        <v>0.15</v>
      </c>
      <c r="G26" s="5">
        <f t="shared" si="5"/>
        <v>17.989999999999998</v>
      </c>
      <c r="H26" s="3">
        <f t="shared" si="6"/>
        <v>0.6671009771986971</v>
      </c>
      <c r="I26" s="6">
        <f t="shared" si="7"/>
        <v>0.43347240719436625</v>
      </c>
      <c r="J26" t="s">
        <v>22</v>
      </c>
    </row>
    <row r="27" spans="1:10" x14ac:dyDescent="0.2">
      <c r="A27" s="3" t="s">
        <v>10</v>
      </c>
      <c r="B27" s="3">
        <v>6140</v>
      </c>
      <c r="C27" s="7">
        <v>0.59868080000000001</v>
      </c>
      <c r="D27" s="3">
        <v>4096</v>
      </c>
      <c r="E27" s="5">
        <f t="shared" si="4"/>
        <v>10.770267592</v>
      </c>
      <c r="F27" s="3">
        <v>0.05</v>
      </c>
      <c r="G27" s="5">
        <f t="shared" si="5"/>
        <v>17.989999999999998</v>
      </c>
      <c r="H27" s="3">
        <f t="shared" si="6"/>
        <v>0.6671009771986971</v>
      </c>
      <c r="I27" s="6">
        <f t="shared" si="7"/>
        <v>0.14449080239812209</v>
      </c>
      <c r="J27" t="s">
        <v>23</v>
      </c>
    </row>
    <row r="28" spans="1:10" x14ac:dyDescent="0.2">
      <c r="A28" s="3" t="s">
        <v>11</v>
      </c>
      <c r="B28" s="3">
        <v>6140</v>
      </c>
      <c r="C28" s="5">
        <v>1341</v>
      </c>
      <c r="D28" s="3">
        <v>4096</v>
      </c>
      <c r="E28" s="5">
        <f t="shared" si="4"/>
        <v>24124.589999999997</v>
      </c>
      <c r="F28" s="3">
        <v>0.05</v>
      </c>
      <c r="G28" s="5">
        <f t="shared" si="5"/>
        <v>17.989999999999998</v>
      </c>
      <c r="H28" s="3">
        <f t="shared" si="6"/>
        <v>0.6671009771986971</v>
      </c>
      <c r="I28" s="6">
        <f t="shared" si="7"/>
        <v>0.14449080239812209</v>
      </c>
      <c r="J28" t="s">
        <v>24</v>
      </c>
    </row>
    <row r="29" spans="1:10" x14ac:dyDescent="0.2">
      <c r="A29" s="3" t="s">
        <v>12</v>
      </c>
      <c r="B29" s="3">
        <v>6140</v>
      </c>
      <c r="C29" s="7">
        <v>26100000</v>
      </c>
      <c r="D29" s="3">
        <v>4096</v>
      </c>
      <c r="E29" s="5">
        <f t="shared" si="4"/>
        <v>469538999.99999994</v>
      </c>
      <c r="F29" s="3">
        <v>0.3</v>
      </c>
      <c r="G29" s="5">
        <f t="shared" si="5"/>
        <v>17.989999999999998</v>
      </c>
      <c r="H29" s="3">
        <f t="shared" si="6"/>
        <v>0.6671009771986971</v>
      </c>
      <c r="I29" s="6">
        <f t="shared" si="7"/>
        <v>0.8669448143887325</v>
      </c>
      <c r="J29" t="s">
        <v>25</v>
      </c>
    </row>
    <row r="30" spans="1:10" x14ac:dyDescent="0.2">
      <c r="A30" s="3" t="s">
        <v>13</v>
      </c>
      <c r="B30" s="3">
        <v>6140</v>
      </c>
      <c r="C30" s="7">
        <v>2522.14</v>
      </c>
      <c r="D30" s="3">
        <v>4096</v>
      </c>
      <c r="E30" s="5">
        <f t="shared" si="4"/>
        <v>45373.298599999995</v>
      </c>
      <c r="F30" s="3">
        <v>0.1</v>
      </c>
      <c r="G30" s="5">
        <f t="shared" si="5"/>
        <v>17.989999999999998</v>
      </c>
      <c r="H30" s="3">
        <f t="shared" si="6"/>
        <v>0.6671009771986971</v>
      </c>
      <c r="I30" s="6">
        <f t="shared" si="7"/>
        <v>0.28898160479624418</v>
      </c>
      <c r="J30" t="s">
        <v>34</v>
      </c>
    </row>
    <row r="31" spans="1:10" x14ac:dyDescent="0.2">
      <c r="A31" s="3" t="s">
        <v>14</v>
      </c>
      <c r="B31" s="3">
        <v>6140</v>
      </c>
      <c r="C31" s="7">
        <v>7830500000</v>
      </c>
      <c r="D31" s="3">
        <v>4096</v>
      </c>
      <c r="E31" s="5">
        <f t="shared" si="4"/>
        <v>140870695000</v>
      </c>
      <c r="F31" s="3">
        <v>7.4999999999999997E-2</v>
      </c>
      <c r="G31" s="5">
        <f t="shared" si="5"/>
        <v>17.989999999999998</v>
      </c>
      <c r="H31" s="3">
        <f t="shared" si="6"/>
        <v>0.6671009771986971</v>
      </c>
      <c r="I31" s="6">
        <f t="shared" si="7"/>
        <v>0.21673620359718312</v>
      </c>
      <c r="J31" t="s">
        <v>31</v>
      </c>
    </row>
    <row r="32" spans="1:10" x14ac:dyDescent="0.2">
      <c r="A32" s="3" t="s">
        <v>15</v>
      </c>
      <c r="B32" s="3">
        <v>6140</v>
      </c>
      <c r="C32" s="8">
        <v>4307010000</v>
      </c>
      <c r="D32" s="3">
        <v>4096</v>
      </c>
      <c r="E32" s="5">
        <f t="shared" si="4"/>
        <v>77483109900</v>
      </c>
      <c r="F32" s="3">
        <v>7.4999999999999997E-2</v>
      </c>
      <c r="G32" s="5">
        <f t="shared" si="5"/>
        <v>17.989999999999998</v>
      </c>
      <c r="H32" s="3">
        <f t="shared" si="6"/>
        <v>0.6671009771986971</v>
      </c>
      <c r="I32" s="6">
        <f t="shared" si="7"/>
        <v>0.21673620359718312</v>
      </c>
      <c r="J32" t="s">
        <v>32</v>
      </c>
    </row>
    <row r="33" spans="1:11" x14ac:dyDescent="0.2">
      <c r="B33" s="3"/>
      <c r="D33" s="3"/>
      <c r="F33" s="3">
        <f>SUM(F23:F32)</f>
        <v>0.99999999999999989</v>
      </c>
      <c r="H33" s="1" t="s">
        <v>7</v>
      </c>
      <c r="I33" s="2">
        <f>H23*EXP(SUM(I23:I32)/SUM(F23:F32))</f>
        <v>12.001146579804571</v>
      </c>
    </row>
    <row r="35" spans="1:11" x14ac:dyDescent="0.2">
      <c r="A35" s="3" t="s">
        <v>37</v>
      </c>
    </row>
    <row r="36" spans="1:11" x14ac:dyDescent="0.2">
      <c r="A36" s="3" t="s">
        <v>38</v>
      </c>
      <c r="B36">
        <v>20</v>
      </c>
    </row>
    <row r="37" spans="1:11" x14ac:dyDescent="0.2">
      <c r="A37" s="3"/>
      <c r="B37" s="10" t="s">
        <v>28</v>
      </c>
      <c r="C37" s="10"/>
      <c r="D37" s="10" t="s">
        <v>29</v>
      </c>
      <c r="E37" s="10"/>
    </row>
    <row r="38" spans="1:11" x14ac:dyDescent="0.2">
      <c r="A38" s="3"/>
      <c r="B38" s="3" t="s">
        <v>0</v>
      </c>
      <c r="C38" s="3" t="s">
        <v>2</v>
      </c>
      <c r="D38" s="3" t="s">
        <v>1</v>
      </c>
      <c r="E38" s="3" t="s">
        <v>3</v>
      </c>
      <c r="F38" s="3" t="s">
        <v>4</v>
      </c>
      <c r="G38" s="3" t="s">
        <v>39</v>
      </c>
      <c r="H38" s="3" t="s">
        <v>5</v>
      </c>
      <c r="I38" s="3" t="s">
        <v>6</v>
      </c>
      <c r="J38" s="4" t="s">
        <v>30</v>
      </c>
      <c r="K38" s="3" t="s">
        <v>18</v>
      </c>
    </row>
    <row r="39" spans="1:11" x14ac:dyDescent="0.2">
      <c r="A39" s="3" t="s">
        <v>16</v>
      </c>
      <c r="B39" s="3">
        <v>6140</v>
      </c>
      <c r="C39" s="5">
        <v>409900000</v>
      </c>
      <c r="D39" s="3">
        <v>4096</v>
      </c>
      <c r="E39" s="5">
        <f>C39*$B$36</f>
        <v>8198000000</v>
      </c>
      <c r="F39" s="3">
        <v>0.05</v>
      </c>
      <c r="G39">
        <f t="shared" ref="G39:G44" si="8">F39/$F$45</f>
        <v>0.11111111111111113</v>
      </c>
      <c r="H39" s="5">
        <f t="shared" ref="H39:H44" si="9">E39/C39</f>
        <v>20</v>
      </c>
      <c r="I39" s="3">
        <f t="shared" ref="I39:I44" si="10">D39/B39</f>
        <v>0.6671009771986971</v>
      </c>
      <c r="J39" s="6">
        <f>G39*LN(H39)</f>
        <v>0.33285914150599905</v>
      </c>
      <c r="K39" t="s">
        <v>20</v>
      </c>
    </row>
    <row r="40" spans="1:11" x14ac:dyDescent="0.2">
      <c r="A40" s="3" t="s">
        <v>17</v>
      </c>
      <c r="B40" s="3">
        <v>6140</v>
      </c>
      <c r="C40" s="5">
        <v>104010000</v>
      </c>
      <c r="D40" s="3">
        <v>4096</v>
      </c>
      <c r="E40" s="5">
        <f t="shared" ref="E40:E44" si="11">C40*$B$36</f>
        <v>2080200000</v>
      </c>
      <c r="F40" s="3">
        <v>0.05</v>
      </c>
      <c r="G40">
        <f t="shared" si="8"/>
        <v>0.11111111111111113</v>
      </c>
      <c r="H40" s="5">
        <f t="shared" si="9"/>
        <v>20</v>
      </c>
      <c r="I40" s="3">
        <f t="shared" si="10"/>
        <v>0.6671009771986971</v>
      </c>
      <c r="J40" s="6">
        <f t="shared" ref="J40:J44" si="12">G40*LN(H40)</f>
        <v>0.33285914150599905</v>
      </c>
      <c r="K40" t="s">
        <v>21</v>
      </c>
    </row>
    <row r="41" spans="1:11" x14ac:dyDescent="0.2">
      <c r="A41" s="3" t="s">
        <v>9</v>
      </c>
      <c r="B41" s="3">
        <v>6140</v>
      </c>
      <c r="C41" s="5">
        <v>9190.0499999999993</v>
      </c>
      <c r="D41" s="3">
        <v>4096</v>
      </c>
      <c r="E41" s="5">
        <f t="shared" si="11"/>
        <v>183801</v>
      </c>
      <c r="F41" s="3">
        <v>0.15</v>
      </c>
      <c r="G41">
        <f t="shared" si="8"/>
        <v>0.33333333333333337</v>
      </c>
      <c r="H41" s="5">
        <f t="shared" si="9"/>
        <v>20</v>
      </c>
      <c r="I41" s="3">
        <f t="shared" si="10"/>
        <v>0.6671009771986971</v>
      </c>
      <c r="J41" s="6">
        <f t="shared" si="12"/>
        <v>0.99857742451799703</v>
      </c>
      <c r="K41" t="s">
        <v>22</v>
      </c>
    </row>
    <row r="42" spans="1:11" x14ac:dyDescent="0.2">
      <c r="A42" s="3" t="s">
        <v>10</v>
      </c>
      <c r="B42" s="3">
        <v>6140</v>
      </c>
      <c r="C42" s="7">
        <v>0.59868080000000001</v>
      </c>
      <c r="D42" s="3">
        <v>4096</v>
      </c>
      <c r="E42" s="5">
        <f t="shared" si="11"/>
        <v>11.973616</v>
      </c>
      <c r="F42" s="3">
        <v>0.05</v>
      </c>
      <c r="G42">
        <f t="shared" si="8"/>
        <v>0.11111111111111113</v>
      </c>
      <c r="H42" s="5">
        <f t="shared" si="9"/>
        <v>20</v>
      </c>
      <c r="I42" s="3">
        <f t="shared" si="10"/>
        <v>0.6671009771986971</v>
      </c>
      <c r="J42" s="6">
        <f t="shared" si="12"/>
        <v>0.33285914150599905</v>
      </c>
      <c r="K42" t="s">
        <v>23</v>
      </c>
    </row>
    <row r="43" spans="1:11" x14ac:dyDescent="0.2">
      <c r="A43" s="3" t="s">
        <v>11</v>
      </c>
      <c r="B43" s="3">
        <v>6140</v>
      </c>
      <c r="C43" s="5">
        <v>1341</v>
      </c>
      <c r="D43" s="3">
        <v>4096</v>
      </c>
      <c r="E43" s="5">
        <f t="shared" si="11"/>
        <v>26820</v>
      </c>
      <c r="F43" s="3">
        <v>0.05</v>
      </c>
      <c r="G43">
        <f t="shared" si="8"/>
        <v>0.11111111111111113</v>
      </c>
      <c r="H43" s="5">
        <f t="shared" si="9"/>
        <v>20</v>
      </c>
      <c r="I43" s="3">
        <f t="shared" si="10"/>
        <v>0.6671009771986971</v>
      </c>
      <c r="J43" s="6">
        <f t="shared" si="12"/>
        <v>0.33285914150599905</v>
      </c>
      <c r="K43" t="s">
        <v>24</v>
      </c>
    </row>
    <row r="44" spans="1:11" x14ac:dyDescent="0.2">
      <c r="A44" s="3" t="s">
        <v>13</v>
      </c>
      <c r="B44" s="3">
        <v>6140</v>
      </c>
      <c r="C44" s="7">
        <v>2522.14</v>
      </c>
      <c r="D44" s="3">
        <v>4096</v>
      </c>
      <c r="E44" s="5">
        <f t="shared" si="11"/>
        <v>50442.799999999996</v>
      </c>
      <c r="F44" s="3">
        <v>0.1</v>
      </c>
      <c r="G44">
        <f t="shared" si="8"/>
        <v>0.22222222222222227</v>
      </c>
      <c r="H44" s="5">
        <f t="shared" si="9"/>
        <v>20</v>
      </c>
      <c r="I44" s="3">
        <f t="shared" si="10"/>
        <v>0.6671009771986971</v>
      </c>
      <c r="J44" s="6">
        <f t="shared" si="12"/>
        <v>0.66571828301199809</v>
      </c>
      <c r="K44" t="s">
        <v>34</v>
      </c>
    </row>
    <row r="45" spans="1:11" x14ac:dyDescent="0.2">
      <c r="B45" s="3"/>
      <c r="D45" s="3"/>
      <c r="F45" s="3">
        <f>SUM(F39:F44)</f>
        <v>0.44999999999999996</v>
      </c>
      <c r="G45">
        <f>SUM(G39:G44)</f>
        <v>1.0000000000000002</v>
      </c>
      <c r="I45" s="1" t="s">
        <v>7</v>
      </c>
      <c r="J45" s="2">
        <f>I39*EXP(SUM(J39:J44)/SUM(G39:G44))</f>
        <v>13.34201954397394</v>
      </c>
    </row>
  </sheetData>
  <mergeCells count="6">
    <mergeCell ref="B5:C5"/>
    <mergeCell ref="D5:E5"/>
    <mergeCell ref="B21:C21"/>
    <mergeCell ref="D21:E21"/>
    <mergeCell ref="B37:C37"/>
    <mergeCell ref="D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xROADS-Intel-SPR-HBM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Shipman, Galen M</cp:lastModifiedBy>
  <dcterms:created xsi:type="dcterms:W3CDTF">2023-09-27T16:58:07Z</dcterms:created>
  <dcterms:modified xsi:type="dcterms:W3CDTF">2024-07-29T16:41:06Z</dcterms:modified>
</cp:coreProperties>
</file>