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gela/Work/git/lanl-benchmarks-ultima01/doc/sphinx/00_intro/"/>
    </mc:Choice>
  </mc:AlternateContent>
  <xr:revisionPtr revIDLastSave="0" documentId="13_ncr:1_{813C3C57-410E-7649-8D79-D8418B78142A}" xr6:coauthVersionLast="47" xr6:coauthVersionMax="47" xr10:uidLastSave="{00000000-0000-0000-0000-000000000000}"/>
  <bookViews>
    <workbookView xWindow="1160" yWindow="760" windowWidth="29080" windowHeight="18880" xr2:uid="{CE21BE01-DC02-494E-9954-4C73F5D14895}"/>
  </bookViews>
  <sheets>
    <sheet name="xROADS-Intel-SPR-HB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G16" i="2" s="1"/>
  <c r="I16" i="2" s="1"/>
  <c r="E15" i="2"/>
  <c r="G15" i="2" s="1"/>
  <c r="I15" i="2" s="1"/>
  <c r="E14" i="2"/>
  <c r="G14" i="2" s="1"/>
  <c r="I14" i="2" s="1"/>
  <c r="I17" i="2" s="1"/>
  <c r="E13" i="2"/>
  <c r="G13" i="2" s="1"/>
  <c r="I13" i="2" s="1"/>
  <c r="E12" i="2"/>
  <c r="G12" i="2" s="1"/>
  <c r="I12" i="2" s="1"/>
  <c r="E10" i="2"/>
  <c r="G10" i="2" s="1"/>
  <c r="I10" i="2" s="1"/>
  <c r="E9" i="2"/>
  <c r="G9" i="2" s="1"/>
  <c r="I9" i="2" s="1"/>
  <c r="E8" i="2"/>
  <c r="G8" i="2" s="1"/>
  <c r="I8" i="2" s="1"/>
  <c r="E7" i="2"/>
  <c r="G7" i="2" s="1"/>
  <c r="I7" i="2" s="1"/>
  <c r="E32" i="2"/>
  <c r="G32" i="2" s="1"/>
  <c r="I32" i="2" s="1"/>
  <c r="E31" i="2"/>
  <c r="G31" i="2" s="1"/>
  <c r="I31" i="2" s="1"/>
  <c r="E30" i="2"/>
  <c r="G30" i="2" s="1"/>
  <c r="I30" i="2" s="1"/>
  <c r="I33" i="2" s="1"/>
  <c r="E29" i="2"/>
  <c r="G29" i="2" s="1"/>
  <c r="I29" i="2" s="1"/>
  <c r="E28" i="2"/>
  <c r="G28" i="2" s="1"/>
  <c r="I28" i="2" s="1"/>
  <c r="E26" i="2"/>
  <c r="G26" i="2" s="1"/>
  <c r="I26" i="2" s="1"/>
  <c r="E25" i="2"/>
  <c r="G25" i="2" s="1"/>
  <c r="I25" i="2" s="1"/>
  <c r="E24" i="2"/>
  <c r="G24" i="2" s="1"/>
  <c r="I24" i="2" s="1"/>
  <c r="E23" i="2"/>
  <c r="G23" i="2" s="1"/>
  <c r="I23" i="2" s="1"/>
  <c r="F33" i="2"/>
  <c r="F17" i="2"/>
  <c r="H32" i="2"/>
  <c r="H31" i="2"/>
  <c r="H30" i="2"/>
  <c r="H29" i="2"/>
  <c r="H28" i="2"/>
  <c r="H27" i="2"/>
  <c r="C27" i="2"/>
  <c r="E27" i="2" s="1"/>
  <c r="H26" i="2"/>
  <c r="H25" i="2"/>
  <c r="H24" i="2"/>
  <c r="H23" i="2"/>
  <c r="H16" i="2"/>
  <c r="H15" i="2"/>
  <c r="H14" i="2"/>
  <c r="H13" i="2"/>
  <c r="H12" i="2"/>
  <c r="H11" i="2"/>
  <c r="H10" i="2"/>
  <c r="H9" i="2"/>
  <c r="H8" i="2"/>
  <c r="H7" i="2"/>
  <c r="C11" i="2"/>
  <c r="E11" i="2" s="1"/>
  <c r="G11" i="2" l="1"/>
  <c r="I11" i="2" s="1"/>
  <c r="G27" i="2"/>
  <c r="I27" i="2" s="1"/>
</calcChain>
</file>

<file path=xl/sharedStrings.xml><?xml version="1.0" encoding="utf-8"?>
<sst xmlns="http://schemas.openxmlformats.org/spreadsheetml/2006/main" count="69" uniqueCount="37">
  <si>
    <t>N_ref</t>
  </si>
  <si>
    <t>N_ats5</t>
  </si>
  <si>
    <t>FOM_ref</t>
  </si>
  <si>
    <t>FOM_ats5</t>
  </si>
  <si>
    <t>w</t>
  </si>
  <si>
    <t>S</t>
  </si>
  <si>
    <t>N</t>
  </si>
  <si>
    <t>SSNI</t>
  </si>
  <si>
    <t>Branson</t>
  </si>
  <si>
    <t>MiniEM</t>
  </si>
  <si>
    <t>MLMD Training</t>
  </si>
  <si>
    <t>MLMD Simulation</t>
  </si>
  <si>
    <t>Parthenon-VIBE</t>
  </si>
  <si>
    <t>Sparta</t>
  </si>
  <si>
    <t>UMT Problem 1</t>
  </si>
  <si>
    <t>UMT Problem 2</t>
  </si>
  <si>
    <t xml:space="preserve">AMG2023 P1 </t>
  </si>
  <si>
    <t>AMG2023 P2</t>
  </si>
  <si>
    <t>Notes</t>
  </si>
  <si>
    <t xml:space="preserve">200M particles </t>
  </si>
  <si>
    <t>120^3</t>
  </si>
  <si>
    <t>200^3</t>
  </si>
  <si>
    <t>Problem size 60</t>
  </si>
  <si>
    <t>1/[Epoch time]</t>
  </si>
  <si>
    <t>18,176 atoms</t>
  </si>
  <si>
    <t xml:space="preserve">40% Memory xROADS </t>
  </si>
  <si>
    <t xml:space="preserve">Example 1 - assumes 18k nodes each with 4x improvement across all benchmarks </t>
  </si>
  <si>
    <t xml:space="preserve">Fat node speedup </t>
  </si>
  <si>
    <t>Thin node speedup</t>
  </si>
  <si>
    <t xml:space="preserve">Example 2 - assumes 18k nodes each with 4x improvement across all benchmarks </t>
  </si>
  <si>
    <t xml:space="preserve">Crossroads </t>
  </si>
  <si>
    <t>ATS-5</t>
  </si>
  <si>
    <t>`w*ln(S)`</t>
  </si>
  <si>
    <t>Problem 1</t>
  </si>
  <si>
    <t>Problem 2</t>
  </si>
  <si>
    <t xml:space="preserve">SSNI baseline draft </t>
  </si>
  <si>
    <t>ppc=55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</si>
</sst>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0404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2" fontId="2" fillId="0" borderId="0" xfId="0" applyNumberFormat="1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6CC-05D5-E44B-AA61-2CC6124CD6B3}">
  <dimension ref="A1:J33"/>
  <sheetViews>
    <sheetView tabSelected="1" workbookViewId="0">
      <selection activeCell="J31" sqref="J31"/>
    </sheetView>
  </sheetViews>
  <sheetFormatPr baseColWidth="10" defaultRowHeight="16" x14ac:dyDescent="0.2"/>
  <cols>
    <col min="1" max="1" width="20.1640625" bestFit="1" customWidth="1"/>
  </cols>
  <sheetData>
    <row r="1" spans="1:10" ht="29" x14ac:dyDescent="0.35">
      <c r="A1" s="9" t="s">
        <v>35</v>
      </c>
    </row>
    <row r="3" spans="1:10" x14ac:dyDescent="0.2">
      <c r="A3" t="s">
        <v>26</v>
      </c>
    </row>
    <row r="4" spans="1:10" x14ac:dyDescent="0.2">
      <c r="A4" t="s">
        <v>28</v>
      </c>
      <c r="B4">
        <v>4.0919999999999996</v>
      </c>
    </row>
    <row r="5" spans="1:10" x14ac:dyDescent="0.2">
      <c r="B5" s="10" t="s">
        <v>30</v>
      </c>
      <c r="C5" s="10"/>
      <c r="D5" s="10" t="s">
        <v>31</v>
      </c>
      <c r="E5" s="10"/>
    </row>
    <row r="6" spans="1:10" x14ac:dyDescent="0.2">
      <c r="A6" s="3"/>
      <c r="B6" s="3" t="s">
        <v>0</v>
      </c>
      <c r="C6" s="3" t="s">
        <v>2</v>
      </c>
      <c r="D6" s="3" t="s">
        <v>1</v>
      </c>
      <c r="E6" s="3" t="s">
        <v>3</v>
      </c>
      <c r="F6" s="3" t="s">
        <v>4</v>
      </c>
      <c r="G6" s="3" t="s">
        <v>5</v>
      </c>
      <c r="H6" s="3" t="s">
        <v>6</v>
      </c>
      <c r="I6" s="4" t="s">
        <v>32</v>
      </c>
      <c r="J6" s="3" t="s">
        <v>18</v>
      </c>
    </row>
    <row r="7" spans="1:10" x14ac:dyDescent="0.2">
      <c r="A7" s="3" t="s">
        <v>8</v>
      </c>
      <c r="B7" s="3">
        <v>6140</v>
      </c>
      <c r="C7" s="5">
        <v>959000</v>
      </c>
      <c r="D7" s="3">
        <v>18000</v>
      </c>
      <c r="E7" s="5">
        <f t="shared" ref="E7:E16" si="0">C7*$B$4</f>
        <v>3924227.9999999995</v>
      </c>
      <c r="F7" s="3">
        <v>0.1</v>
      </c>
      <c r="G7" s="5">
        <f t="shared" ref="G7:G16" si="1">E7/C7</f>
        <v>4.0919999999999996</v>
      </c>
      <c r="H7" s="3">
        <f t="shared" ref="H7:H16" si="2">D7/B7</f>
        <v>2.9315960912052117</v>
      </c>
      <c r="I7" s="6">
        <f t="shared" ref="I7:I16" si="3">F7*LN(G7)</f>
        <v>0.14090338480893802</v>
      </c>
      <c r="J7" t="s">
        <v>19</v>
      </c>
    </row>
    <row r="8" spans="1:10" x14ac:dyDescent="0.2">
      <c r="A8" s="3" t="s">
        <v>16</v>
      </c>
      <c r="B8" s="3">
        <v>6140</v>
      </c>
      <c r="C8" s="5">
        <v>409900000</v>
      </c>
      <c r="D8" s="3">
        <v>18000</v>
      </c>
      <c r="E8" s="5">
        <f t="shared" si="0"/>
        <v>1677310799.9999998</v>
      </c>
      <c r="F8" s="3">
        <v>0.05</v>
      </c>
      <c r="G8" s="5">
        <f t="shared" si="1"/>
        <v>4.0919999999999996</v>
      </c>
      <c r="H8" s="3">
        <f t="shared" si="2"/>
        <v>2.9315960912052117</v>
      </c>
      <c r="I8" s="6">
        <f t="shared" si="3"/>
        <v>7.045169240446901E-2</v>
      </c>
      <c r="J8" t="s">
        <v>20</v>
      </c>
    </row>
    <row r="9" spans="1:10" x14ac:dyDescent="0.2">
      <c r="A9" s="3" t="s">
        <v>17</v>
      </c>
      <c r="B9" s="3">
        <v>6140</v>
      </c>
      <c r="C9" s="5">
        <v>104010000</v>
      </c>
      <c r="D9" s="3">
        <v>18000</v>
      </c>
      <c r="E9" s="5">
        <f t="shared" si="0"/>
        <v>425608919.99999994</v>
      </c>
      <c r="F9" s="3">
        <v>0.05</v>
      </c>
      <c r="G9" s="5">
        <f t="shared" si="1"/>
        <v>4.0919999999999996</v>
      </c>
      <c r="H9" s="3">
        <f t="shared" si="2"/>
        <v>2.9315960912052117</v>
      </c>
      <c r="I9" s="6">
        <f t="shared" si="3"/>
        <v>7.045169240446901E-2</v>
      </c>
      <c r="J9" t="s">
        <v>21</v>
      </c>
    </row>
    <row r="10" spans="1:10" x14ac:dyDescent="0.2">
      <c r="A10" s="3" t="s">
        <v>9</v>
      </c>
      <c r="B10" s="3">
        <v>6140</v>
      </c>
      <c r="C10" s="3">
        <v>9190.0499999999993</v>
      </c>
      <c r="D10" s="3">
        <v>18000</v>
      </c>
      <c r="E10" s="5">
        <f t="shared" si="0"/>
        <v>37605.684599999993</v>
      </c>
      <c r="F10" s="3">
        <v>0.15</v>
      </c>
      <c r="G10" s="5">
        <f t="shared" si="1"/>
        <v>4.0919999999999996</v>
      </c>
      <c r="H10" s="3">
        <f t="shared" si="2"/>
        <v>2.9315960912052117</v>
      </c>
      <c r="I10" s="6">
        <f t="shared" si="3"/>
        <v>0.21135507721340699</v>
      </c>
      <c r="J10" t="s">
        <v>22</v>
      </c>
    </row>
    <row r="11" spans="1:10" x14ac:dyDescent="0.2">
      <c r="A11" s="3" t="s">
        <v>10</v>
      </c>
      <c r="B11" s="3">
        <v>6140</v>
      </c>
      <c r="C11">
        <f>1/2.63468153</f>
        <v>0.37955251464491041</v>
      </c>
      <c r="D11" s="3">
        <v>18000</v>
      </c>
      <c r="E11" s="5">
        <f t="shared" si="0"/>
        <v>1.5531288899269733</v>
      </c>
      <c r="F11" s="3">
        <v>0.05</v>
      </c>
      <c r="G11" s="5">
        <f t="shared" si="1"/>
        <v>4.0919999999999996</v>
      </c>
      <c r="H11" s="3">
        <f t="shared" si="2"/>
        <v>2.9315960912052117</v>
      </c>
      <c r="I11" s="6">
        <f t="shared" si="3"/>
        <v>7.045169240446901E-2</v>
      </c>
      <c r="J11" t="s">
        <v>23</v>
      </c>
    </row>
    <row r="12" spans="1:10" x14ac:dyDescent="0.2">
      <c r="A12" s="3" t="s">
        <v>11</v>
      </c>
      <c r="B12" s="3">
        <v>6140</v>
      </c>
      <c r="C12" s="5">
        <v>1207</v>
      </c>
      <c r="D12" s="3">
        <v>18000</v>
      </c>
      <c r="E12" s="5">
        <f t="shared" si="0"/>
        <v>4939.0439999999999</v>
      </c>
      <c r="F12" s="3">
        <v>0.05</v>
      </c>
      <c r="G12" s="5">
        <f t="shared" si="1"/>
        <v>4.0919999999999996</v>
      </c>
      <c r="H12" s="3">
        <f t="shared" si="2"/>
        <v>2.9315960912052117</v>
      </c>
      <c r="I12" s="6">
        <f t="shared" si="3"/>
        <v>7.045169240446901E-2</v>
      </c>
      <c r="J12" t="s">
        <v>24</v>
      </c>
    </row>
    <row r="13" spans="1:10" x14ac:dyDescent="0.2">
      <c r="A13" s="3" t="s">
        <v>12</v>
      </c>
      <c r="B13" s="3">
        <v>6140</v>
      </c>
      <c r="C13" s="7">
        <v>20000000</v>
      </c>
      <c r="D13" s="3">
        <v>18000</v>
      </c>
      <c r="E13" s="5">
        <f t="shared" si="0"/>
        <v>81840000</v>
      </c>
      <c r="F13" s="3">
        <v>0.3</v>
      </c>
      <c r="G13" s="5">
        <f t="shared" si="1"/>
        <v>4.0919999999999996</v>
      </c>
      <c r="H13" s="3">
        <f t="shared" si="2"/>
        <v>2.9315960912052117</v>
      </c>
      <c r="I13" s="6">
        <f t="shared" si="3"/>
        <v>0.42271015442681398</v>
      </c>
      <c r="J13" t="s">
        <v>25</v>
      </c>
    </row>
    <row r="14" spans="1:10" x14ac:dyDescent="0.2">
      <c r="A14" s="3" t="s">
        <v>13</v>
      </c>
      <c r="B14" s="3">
        <v>6140</v>
      </c>
      <c r="C14">
        <v>2522.1403676464702</v>
      </c>
      <c r="D14" s="3">
        <v>18000</v>
      </c>
      <c r="E14" s="5">
        <f t="shared" si="0"/>
        <v>10320.598384409355</v>
      </c>
      <c r="F14" s="3">
        <v>0.1</v>
      </c>
      <c r="G14" s="5">
        <f t="shared" si="1"/>
        <v>4.0919999999999996</v>
      </c>
      <c r="H14" s="3">
        <f t="shared" si="2"/>
        <v>2.9315960912052117</v>
      </c>
      <c r="I14" s="6">
        <f t="shared" si="3"/>
        <v>0.14090338480893802</v>
      </c>
      <c r="J14" t="s">
        <v>36</v>
      </c>
    </row>
    <row r="15" spans="1:10" x14ac:dyDescent="0.2">
      <c r="A15" s="3" t="s">
        <v>14</v>
      </c>
      <c r="B15" s="3">
        <v>6140</v>
      </c>
      <c r="C15" s="7">
        <v>621330000</v>
      </c>
      <c r="D15" s="3">
        <v>18000</v>
      </c>
      <c r="E15" s="5">
        <f t="shared" si="0"/>
        <v>2542482360</v>
      </c>
      <c r="F15" s="3">
        <v>7.4999999999999997E-2</v>
      </c>
      <c r="G15" s="5">
        <f t="shared" si="1"/>
        <v>4.0919999999999996</v>
      </c>
      <c r="H15" s="3">
        <f t="shared" si="2"/>
        <v>2.9315960912052117</v>
      </c>
      <c r="I15" s="6">
        <f t="shared" si="3"/>
        <v>0.10567753860670349</v>
      </c>
      <c r="J15" t="s">
        <v>33</v>
      </c>
    </row>
    <row r="16" spans="1:10" x14ac:dyDescent="0.2">
      <c r="A16" s="3" t="s">
        <v>15</v>
      </c>
      <c r="B16" s="3">
        <v>6140</v>
      </c>
      <c r="C16" s="8">
        <v>391002000</v>
      </c>
      <c r="D16" s="3">
        <v>18000</v>
      </c>
      <c r="E16" s="5">
        <f t="shared" si="0"/>
        <v>1599980183.9999998</v>
      </c>
      <c r="F16" s="3">
        <v>7.4999999999999997E-2</v>
      </c>
      <c r="G16" s="5">
        <f t="shared" si="1"/>
        <v>4.0919999999999996</v>
      </c>
      <c r="H16" s="3">
        <f t="shared" si="2"/>
        <v>2.9315960912052117</v>
      </c>
      <c r="I16" s="6">
        <f t="shared" si="3"/>
        <v>0.10567753860670349</v>
      </c>
      <c r="J16" t="s">
        <v>34</v>
      </c>
    </row>
    <row r="17" spans="1:10" x14ac:dyDescent="0.2">
      <c r="B17" s="3"/>
      <c r="D17" s="3"/>
      <c r="F17">
        <f>SUM(F7:F16)</f>
        <v>0.99999999999999989</v>
      </c>
      <c r="H17" s="1" t="s">
        <v>7</v>
      </c>
      <c r="I17" s="2">
        <f>H7*EXP(SUM(I7:I16)/SUM(F7:F16))</f>
        <v>11.996091205211728</v>
      </c>
    </row>
    <row r="19" spans="1:10" x14ac:dyDescent="0.2">
      <c r="A19" t="s">
        <v>29</v>
      </c>
    </row>
    <row r="20" spans="1:10" x14ac:dyDescent="0.2">
      <c r="A20" s="3" t="s">
        <v>27</v>
      </c>
      <c r="B20" s="3">
        <v>17.989999999999998</v>
      </c>
    </row>
    <row r="21" spans="1:10" x14ac:dyDescent="0.2">
      <c r="A21" s="3"/>
      <c r="B21" s="10" t="s">
        <v>30</v>
      </c>
      <c r="C21" s="10"/>
      <c r="D21" s="10" t="s">
        <v>31</v>
      </c>
      <c r="E21" s="10"/>
    </row>
    <row r="22" spans="1:10" x14ac:dyDescent="0.2">
      <c r="A22" s="3"/>
      <c r="B22" s="3" t="s">
        <v>0</v>
      </c>
      <c r="C22" s="3" t="s">
        <v>2</v>
      </c>
      <c r="D22" s="3" t="s">
        <v>1</v>
      </c>
      <c r="E22" s="3" t="s">
        <v>3</v>
      </c>
      <c r="F22" s="3" t="s">
        <v>4</v>
      </c>
      <c r="G22" s="3" t="s">
        <v>5</v>
      </c>
      <c r="H22" s="3" t="s">
        <v>6</v>
      </c>
      <c r="I22" s="4" t="s">
        <v>32</v>
      </c>
      <c r="J22" s="3" t="s">
        <v>18</v>
      </c>
    </row>
    <row r="23" spans="1:10" x14ac:dyDescent="0.2">
      <c r="A23" s="3" t="s">
        <v>8</v>
      </c>
      <c r="B23" s="3">
        <v>6140</v>
      </c>
      <c r="C23" s="5">
        <v>959000</v>
      </c>
      <c r="D23" s="3">
        <v>4096</v>
      </c>
      <c r="E23" s="5">
        <f t="shared" ref="E23:E32" si="4">C23*$B$20</f>
        <v>17252410</v>
      </c>
      <c r="F23" s="3">
        <v>0.1</v>
      </c>
      <c r="G23" s="5">
        <f t="shared" ref="G23:G32" si="5">E23/C23</f>
        <v>17.989999999999998</v>
      </c>
      <c r="H23" s="3">
        <f t="shared" ref="H23:H32" si="6">D23/B23</f>
        <v>0.6671009771986971</v>
      </c>
      <c r="I23" s="6">
        <f t="shared" ref="I23:I32" si="7">F23*LN(G23)</f>
        <v>0.28898160479624418</v>
      </c>
      <c r="J23" t="s">
        <v>19</v>
      </c>
    </row>
    <row r="24" spans="1:10" x14ac:dyDescent="0.2">
      <c r="A24" s="3" t="s">
        <v>16</v>
      </c>
      <c r="B24" s="3">
        <v>6140</v>
      </c>
      <c r="C24" s="5">
        <v>409900000</v>
      </c>
      <c r="D24" s="3">
        <v>4096</v>
      </c>
      <c r="E24" s="5">
        <f t="shared" si="4"/>
        <v>7374100999.999999</v>
      </c>
      <c r="F24" s="3">
        <v>0.05</v>
      </c>
      <c r="G24" s="5">
        <f t="shared" si="5"/>
        <v>17.989999999999998</v>
      </c>
      <c r="H24" s="3">
        <f t="shared" si="6"/>
        <v>0.6671009771986971</v>
      </c>
      <c r="I24" s="6">
        <f t="shared" si="7"/>
        <v>0.14449080239812209</v>
      </c>
      <c r="J24" t="s">
        <v>20</v>
      </c>
    </row>
    <row r="25" spans="1:10" x14ac:dyDescent="0.2">
      <c r="A25" s="3" t="s">
        <v>17</v>
      </c>
      <c r="B25" s="3">
        <v>6140</v>
      </c>
      <c r="C25" s="5">
        <v>104010000</v>
      </c>
      <c r="D25" s="3">
        <v>4096</v>
      </c>
      <c r="E25" s="5">
        <f t="shared" si="4"/>
        <v>1871139899.9999998</v>
      </c>
      <c r="F25" s="3">
        <v>0.05</v>
      </c>
      <c r="G25" s="5">
        <f t="shared" si="5"/>
        <v>17.989999999999998</v>
      </c>
      <c r="H25" s="3">
        <f t="shared" si="6"/>
        <v>0.6671009771986971</v>
      </c>
      <c r="I25" s="6">
        <f t="shared" si="7"/>
        <v>0.14449080239812209</v>
      </c>
      <c r="J25" t="s">
        <v>21</v>
      </c>
    </row>
    <row r="26" spans="1:10" x14ac:dyDescent="0.2">
      <c r="A26" s="3" t="s">
        <v>9</v>
      </c>
      <c r="B26" s="3">
        <v>6140</v>
      </c>
      <c r="C26" s="3">
        <v>9190.0499999999993</v>
      </c>
      <c r="D26" s="3">
        <v>4096</v>
      </c>
      <c r="E26" s="5">
        <f t="shared" si="4"/>
        <v>165328.99949999998</v>
      </c>
      <c r="F26" s="3">
        <v>0.15</v>
      </c>
      <c r="G26" s="5">
        <f t="shared" si="5"/>
        <v>17.989999999999998</v>
      </c>
      <c r="H26" s="3">
        <f t="shared" si="6"/>
        <v>0.6671009771986971</v>
      </c>
      <c r="I26" s="6">
        <f t="shared" si="7"/>
        <v>0.43347240719436625</v>
      </c>
      <c r="J26" t="s">
        <v>22</v>
      </c>
    </row>
    <row r="27" spans="1:10" x14ac:dyDescent="0.2">
      <c r="A27" s="3" t="s">
        <v>10</v>
      </c>
      <c r="B27" s="3">
        <v>6140</v>
      </c>
      <c r="C27">
        <f>1/2.63468153</f>
        <v>0.37955251464491041</v>
      </c>
      <c r="D27" s="3">
        <v>4096</v>
      </c>
      <c r="E27" s="5">
        <f t="shared" si="4"/>
        <v>6.8281497384619376</v>
      </c>
      <c r="F27" s="3">
        <v>0.05</v>
      </c>
      <c r="G27" s="5">
        <f t="shared" si="5"/>
        <v>17.989999999999998</v>
      </c>
      <c r="H27" s="3">
        <f t="shared" si="6"/>
        <v>0.6671009771986971</v>
      </c>
      <c r="I27" s="6">
        <f t="shared" si="7"/>
        <v>0.14449080239812209</v>
      </c>
      <c r="J27" t="s">
        <v>23</v>
      </c>
    </row>
    <row r="28" spans="1:10" x14ac:dyDescent="0.2">
      <c r="A28" s="3" t="s">
        <v>11</v>
      </c>
      <c r="B28" s="3">
        <v>6140</v>
      </c>
      <c r="C28" s="5">
        <v>1207</v>
      </c>
      <c r="D28" s="3">
        <v>4096</v>
      </c>
      <c r="E28" s="5">
        <f t="shared" si="4"/>
        <v>21713.929999999997</v>
      </c>
      <c r="F28" s="3">
        <v>0.05</v>
      </c>
      <c r="G28" s="5">
        <f t="shared" si="5"/>
        <v>17.989999999999998</v>
      </c>
      <c r="H28" s="3">
        <f t="shared" si="6"/>
        <v>0.6671009771986971</v>
      </c>
      <c r="I28" s="6">
        <f t="shared" si="7"/>
        <v>0.14449080239812209</v>
      </c>
      <c r="J28" t="s">
        <v>24</v>
      </c>
    </row>
    <row r="29" spans="1:10" x14ac:dyDescent="0.2">
      <c r="A29" s="3" t="s">
        <v>12</v>
      </c>
      <c r="B29" s="3">
        <v>6140</v>
      </c>
      <c r="C29" s="7">
        <v>20000000</v>
      </c>
      <c r="D29" s="3">
        <v>4096</v>
      </c>
      <c r="E29" s="5">
        <f t="shared" si="4"/>
        <v>359799999.99999994</v>
      </c>
      <c r="F29" s="3">
        <v>0.3</v>
      </c>
      <c r="G29" s="5">
        <f t="shared" si="5"/>
        <v>17.989999999999998</v>
      </c>
      <c r="H29" s="3">
        <f t="shared" si="6"/>
        <v>0.6671009771986971</v>
      </c>
      <c r="I29" s="6">
        <f t="shared" si="7"/>
        <v>0.8669448143887325</v>
      </c>
      <c r="J29" t="s">
        <v>25</v>
      </c>
    </row>
    <row r="30" spans="1:10" x14ac:dyDescent="0.2">
      <c r="A30" s="3" t="s">
        <v>13</v>
      </c>
      <c r="B30" s="3">
        <v>6140</v>
      </c>
      <c r="C30">
        <v>2522.1403676464702</v>
      </c>
      <c r="D30" s="3">
        <v>4096</v>
      </c>
      <c r="E30" s="5">
        <f t="shared" si="4"/>
        <v>45373.305213959997</v>
      </c>
      <c r="F30" s="3">
        <v>0.1</v>
      </c>
      <c r="G30" s="5">
        <f t="shared" si="5"/>
        <v>17.989999999999998</v>
      </c>
      <c r="H30" s="3">
        <f t="shared" si="6"/>
        <v>0.6671009771986971</v>
      </c>
      <c r="I30" s="6">
        <f t="shared" si="7"/>
        <v>0.28898160479624418</v>
      </c>
      <c r="J30" t="s">
        <v>36</v>
      </c>
    </row>
    <row r="31" spans="1:10" x14ac:dyDescent="0.2">
      <c r="A31" s="3" t="s">
        <v>14</v>
      </c>
      <c r="B31" s="3">
        <v>6140</v>
      </c>
      <c r="C31" s="7">
        <v>621330000</v>
      </c>
      <c r="D31" s="3">
        <v>4096</v>
      </c>
      <c r="E31" s="5">
        <f t="shared" si="4"/>
        <v>11177726699.999998</v>
      </c>
      <c r="F31" s="3">
        <v>7.4999999999999997E-2</v>
      </c>
      <c r="G31" s="5">
        <f t="shared" si="5"/>
        <v>17.989999999999998</v>
      </c>
      <c r="H31" s="3">
        <f t="shared" si="6"/>
        <v>0.6671009771986971</v>
      </c>
      <c r="I31" s="6">
        <f t="shared" si="7"/>
        <v>0.21673620359718312</v>
      </c>
      <c r="J31" t="s">
        <v>33</v>
      </c>
    </row>
    <row r="32" spans="1:10" x14ac:dyDescent="0.2">
      <c r="A32" s="3" t="s">
        <v>15</v>
      </c>
      <c r="B32" s="3">
        <v>6140</v>
      </c>
      <c r="C32" s="8">
        <v>391002000</v>
      </c>
      <c r="D32" s="3">
        <v>4096</v>
      </c>
      <c r="E32" s="5">
        <f t="shared" si="4"/>
        <v>7034125979.999999</v>
      </c>
      <c r="F32" s="3">
        <v>7.4999999999999997E-2</v>
      </c>
      <c r="G32" s="5">
        <f t="shared" si="5"/>
        <v>17.989999999999998</v>
      </c>
      <c r="H32" s="3">
        <f t="shared" si="6"/>
        <v>0.6671009771986971</v>
      </c>
      <c r="I32" s="6">
        <f t="shared" si="7"/>
        <v>0.21673620359718312</v>
      </c>
      <c r="J32" t="s">
        <v>34</v>
      </c>
    </row>
    <row r="33" spans="2:9" x14ac:dyDescent="0.2">
      <c r="B33" s="3"/>
      <c r="D33" s="3"/>
      <c r="F33" s="3">
        <f>SUM(F23:F32)</f>
        <v>0.99999999999999989</v>
      </c>
      <c r="H33" s="1" t="s">
        <v>7</v>
      </c>
      <c r="I33" s="2">
        <f>H23*EXP(SUM(I23:I32)/SUM(F23:F32))</f>
        <v>12.001146579804571</v>
      </c>
    </row>
  </sheetData>
  <mergeCells count="4">
    <mergeCell ref="B5:C5"/>
    <mergeCell ref="D5:E5"/>
    <mergeCell ref="B21:C21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xROADS-Intel-SPR-HBM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Agelastos, Anthony Michael</cp:lastModifiedBy>
  <dcterms:created xsi:type="dcterms:W3CDTF">2023-09-27T16:58:07Z</dcterms:created>
  <dcterms:modified xsi:type="dcterms:W3CDTF">2024-03-15T05:56:26Z</dcterms:modified>
</cp:coreProperties>
</file>