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ássio Lanna\Downloads\projeto_DIO_1\"/>
    </mc:Choice>
  </mc:AlternateContent>
  <xr:revisionPtr revIDLastSave="0" documentId="13_ncr:1_{F2FD9AB7-0F98-4BD9-83B8-21D3DCE3EFA8}" xr6:coauthVersionLast="47" xr6:coauthVersionMax="47" xr10:uidLastSave="{00000000-0000-0000-0000-000000000000}"/>
  <bookViews>
    <workbookView xWindow="-108" yWindow="-108" windowWidth="23256" windowHeight="12456" xr2:uid="{435FC726-6147-4B9B-A6B4-CE0123C785B1}"/>
  </bookViews>
  <sheets>
    <sheet name="Planilha1" sheetId="1" r:id="rId1"/>
    <sheet name="Planilha2" sheetId="2" state="hidden" r:id="rId2"/>
  </sheets>
  <definedNames>
    <definedName name="aporte">Planilha1!$E$24</definedName>
    <definedName name="patrimonio">Planilha1!$E$27</definedName>
    <definedName name="qtd_anos">Planilha1!$E$25</definedName>
    <definedName name="rendimento_carteira">Planilha1!$E$17</definedName>
    <definedName name="salario">Planilha1!$E$16</definedName>
    <definedName name="sugestao_investimento">Planilha1!$E$18</definedName>
    <definedName name="taxa_mensal">Planilha1!$E$26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E46" i="1" s="1"/>
  <c r="D47" i="1"/>
  <c r="E47" i="1" s="1"/>
  <c r="D48" i="1"/>
  <c r="E48" i="1" s="1"/>
  <c r="D49" i="1"/>
  <c r="E49" i="1" s="1"/>
  <c r="D50" i="1"/>
  <c r="E50" i="1" s="1"/>
  <c r="D45" i="1"/>
  <c r="E45" i="1" s="1"/>
  <c r="A10" i="2"/>
  <c r="A11" i="2"/>
  <c r="A12" i="2"/>
  <c r="A13" i="2"/>
  <c r="A14" i="2"/>
  <c r="A15" i="2"/>
  <c r="A16" i="2"/>
  <c r="A17" i="2"/>
  <c r="A18" i="2"/>
  <c r="A19" i="2"/>
  <c r="A20" i="2"/>
  <c r="A9" i="2"/>
  <c r="A4" i="2"/>
  <c r="A5" i="2"/>
  <c r="A6" i="2"/>
  <c r="A7" i="2"/>
  <c r="A8" i="2"/>
  <c r="A3" i="2"/>
  <c r="D36" i="1"/>
  <c r="E36" i="1" s="1"/>
  <c r="D35" i="1"/>
  <c r="E35" i="1" s="1"/>
  <c r="D34" i="1"/>
  <c r="E34" i="1" s="1"/>
  <c r="D33" i="1"/>
  <c r="E33" i="1" s="1"/>
  <c r="D32" i="1"/>
  <c r="E32" i="1" s="1"/>
  <c r="E27" i="1"/>
  <c r="E28" i="1" s="1"/>
  <c r="E18" i="1"/>
  <c r="D51" i="1" l="1"/>
  <c r="E51" i="1"/>
</calcChain>
</file>

<file path=xl/sharedStrings.xml><?xml version="1.0" encoding="utf-8"?>
<sst xmlns="http://schemas.openxmlformats.org/spreadsheetml/2006/main" count="69" uniqueCount="34">
  <si>
    <t>Investimento Mensal</t>
  </si>
  <si>
    <t>Quanto investir por mês?</t>
  </si>
  <si>
    <t>Por quantos anos?</t>
  </si>
  <si>
    <t>Taxa de rendimento mensal?</t>
  </si>
  <si>
    <t>Patrimônio acumulado?</t>
  </si>
  <si>
    <t>Dividendos mensais?</t>
  </si>
  <si>
    <t>Cenários</t>
  </si>
  <si>
    <t>Dividendos</t>
  </si>
  <si>
    <t>Quanto em 2 Anos?</t>
  </si>
  <si>
    <t>Quanto em 5 Anos?</t>
  </si>
  <si>
    <t>Quanto em 20 Anos?</t>
  </si>
  <si>
    <t>Quanto em 10 Anos?</t>
  </si>
  <si>
    <t>Quanto em 30 Anos?</t>
  </si>
  <si>
    <t>Configurações</t>
  </si>
  <si>
    <t>Salário</t>
  </si>
  <si>
    <t>Rendimento Carteira</t>
  </si>
  <si>
    <t>Perfil</t>
  </si>
  <si>
    <t>Agressivo</t>
  </si>
  <si>
    <t>VALOR A SER INVESTIDO AO MÊS</t>
  </si>
  <si>
    <t>PAPEL</t>
  </si>
  <si>
    <t>TIJOLO</t>
  </si>
  <si>
    <t>HÍBRIDOS</t>
  </si>
  <si>
    <t>FOFs</t>
  </si>
  <si>
    <t>DESENVOLVIMENTO</t>
  </si>
  <si>
    <t>HOTELARIAS</t>
  </si>
  <si>
    <t>TIPO DE FII</t>
  </si>
  <si>
    <t>PERCENTUAL SUGERIDO</t>
  </si>
  <si>
    <t>Valores</t>
  </si>
  <si>
    <t>CHAVE</t>
  </si>
  <si>
    <t>PERFIL</t>
  </si>
  <si>
    <t>%</t>
  </si>
  <si>
    <t>Moderado</t>
  </si>
  <si>
    <t>Conservador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</si>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</sst>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%"/>
    <numFmt numFmtId="165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0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4" fillId="0" borderId="0" xfId="0" applyFont="1"/>
    <xf numFmtId="0" fontId="7" fillId="2" borderId="3" xfId="0" applyFont="1" applyFill="1" applyBorder="1"/>
    <xf numFmtId="9" fontId="9" fillId="0" borderId="11" xfId="0" applyNumberFormat="1" applyFont="1" applyBorder="1" applyAlignment="1">
      <alignment horizontal="center"/>
    </xf>
    <xf numFmtId="164" fontId="10" fillId="0" borderId="11" xfId="0" applyNumberFormat="1" applyFont="1" applyBorder="1"/>
    <xf numFmtId="8" fontId="10" fillId="3" borderId="11" xfId="0" applyNumberFormat="1" applyFont="1" applyFill="1" applyBorder="1"/>
    <xf numFmtId="8" fontId="10" fillId="3" borderId="14" xfId="0" applyNumberFormat="1" applyFont="1" applyFill="1" applyBorder="1"/>
    <xf numFmtId="0" fontId="8" fillId="4" borderId="15" xfId="0" applyFont="1" applyFill="1" applyBorder="1"/>
    <xf numFmtId="8" fontId="9" fillId="4" borderId="16" xfId="0" applyNumberFormat="1" applyFont="1" applyFill="1" applyBorder="1"/>
    <xf numFmtId="8" fontId="9" fillId="4" borderId="17" xfId="0" applyNumberFormat="1" applyFont="1" applyFill="1" applyBorder="1"/>
    <xf numFmtId="0" fontId="8" fillId="4" borderId="18" xfId="0" applyFont="1" applyFill="1" applyBorder="1"/>
    <xf numFmtId="8" fontId="9" fillId="4" borderId="19" xfId="0" applyNumberFormat="1" applyFont="1" applyFill="1" applyBorder="1"/>
    <xf numFmtId="8" fontId="9" fillId="4" borderId="20" xfId="0" applyNumberFormat="1" applyFont="1" applyFill="1" applyBorder="1"/>
    <xf numFmtId="0" fontId="8" fillId="4" borderId="21" xfId="0" applyFont="1" applyFill="1" applyBorder="1"/>
    <xf numFmtId="8" fontId="9" fillId="4" borderId="22" xfId="0" applyNumberFormat="1" applyFont="1" applyFill="1" applyBorder="1"/>
    <xf numFmtId="8" fontId="9" fillId="4" borderId="23" xfId="0" applyNumberFormat="1" applyFont="1" applyFill="1" applyBorder="1"/>
    <xf numFmtId="165" fontId="9" fillId="3" borderId="14" xfId="0" applyNumberFormat="1" applyFont="1" applyFill="1" applyBorder="1" applyAlignment="1">
      <alignment horizontal="center"/>
    </xf>
    <xf numFmtId="0" fontId="0" fillId="6" borderId="0" xfId="0" applyFill="1"/>
    <xf numFmtId="0" fontId="6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65" fontId="2" fillId="6" borderId="0" xfId="1" applyNumberFormat="1" applyFont="1" applyFill="1"/>
    <xf numFmtId="9" fontId="5" fillId="0" borderId="0" xfId="0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1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24" xfId="0" applyBorder="1"/>
    <xf numFmtId="0" fontId="5" fillId="0" borderId="24" xfId="0" applyFont="1" applyBorder="1" applyAlignment="1">
      <alignment horizontal="center"/>
    </xf>
    <xf numFmtId="9" fontId="0" fillId="0" borderId="24" xfId="0" applyNumberFormat="1" applyBorder="1" applyAlignment="1">
      <alignment horizontal="center"/>
    </xf>
    <xf numFmtId="9" fontId="0" fillId="6" borderId="0" xfId="0" applyNumberFormat="1" applyFill="1"/>
    <xf numFmtId="165" fontId="9" fillId="0" borderId="8" xfId="1" applyNumberFormat="1" applyFont="1" applyBorder="1" applyAlignment="1" applyProtection="1">
      <alignment horizontal="center"/>
      <protection locked="0"/>
    </xf>
    <xf numFmtId="165" fontId="10" fillId="0" borderId="8" xfId="1" applyNumberFormat="1" applyFont="1" applyBorder="1" applyAlignment="1" applyProtection="1">
      <protection locked="0"/>
    </xf>
    <xf numFmtId="0" fontId="10" fillId="0" borderId="11" xfId="0" applyFont="1" applyBorder="1" applyProtection="1">
      <protection locked="0"/>
    </xf>
    <xf numFmtId="0" fontId="3" fillId="5" borderId="0" xfId="0" applyFont="1" applyFill="1" applyProtection="1"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Investimento Mensal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Planilha1!$C$45:$C$50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Planilha1!$D$45:$D$50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2-48B4-8E0C-3E8240FE993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51</xdr:row>
      <xdr:rowOff>140970</xdr:rowOff>
    </xdr:from>
    <xdr:to>
      <xdr:col>4</xdr:col>
      <xdr:colOff>1402080</xdr:colOff>
      <xdr:row>66</xdr:row>
      <xdr:rowOff>140970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29012C-6B9A-D6DC-21C7-E4FA8AB56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601980</xdr:colOff>
      <xdr:row>0</xdr:row>
      <xdr:rowOff>0</xdr:rowOff>
    </xdr:from>
    <xdr:to>
      <xdr:col>5</xdr:col>
      <xdr:colOff>7620</xdr:colOff>
      <xdr:row>13</xdr:row>
      <xdr:rowOff>22860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38E6C74-35C2-F8DE-8B82-1BB86D862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1580" y="0"/>
          <a:ext cx="5204460" cy="2400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D769-F5CA-44F5-A7D1-C57B2BF8B373}">
  <dimension ref="A14:K51"/>
  <sheetViews>
    <sheetView showGridLines="0" showRowColHeaders="0" tabSelected="1" topLeftCell="A10" workbookViewId="0">
      <selection activeCell="E16" sqref="E1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4.4" x14ac:dyDescent="0.3"/>
  <cols>
    <col min="1" max="2" width="8.88671875" customWidth="1"/>
    <col min="3" max="3" width="29.5546875" bestFit="1" customWidth="1"/>
    <col min="4" max="4" width="24.88671875" customWidth="1"/>
    <col min="5" max="5" width="21.21875" customWidth="1"/>
    <col min="6" max="6" width="10.33203125" customWidth="1"/>
    <col min="7" max="7" width="8.88671875" customWidth="1"/>
    <col min="8" max="8" width="11.88671875" customWidth="1"/>
    <col min="9" max="9" width="21.5546875" bestFit="1" customWidth="1"/>
    <col min="10" max="10" width="17.44140625" customWidth="1"/>
    <col min="11" max="11" width="8.88671875" customWidth="1"/>
    <col min="12" max="16384" width="8.88671875" hidden="1"/>
  </cols>
  <sheetData>
    <row r="14" spans="3:5" ht="14.4" customHeight="1" x14ac:dyDescent="0.3">
      <c r="C14" s="38" t="s">
        <v>13</v>
      </c>
      <c r="D14" s="39"/>
      <c r="E14" s="40"/>
    </row>
    <row r="15" spans="3:5" ht="14.4" customHeight="1" x14ac:dyDescent="0.3">
      <c r="C15" s="41"/>
      <c r="D15" s="42"/>
      <c r="E15" s="43"/>
    </row>
    <row r="16" spans="3:5" ht="19.2" x14ac:dyDescent="0.45">
      <c r="C16" s="28" t="s">
        <v>14</v>
      </c>
      <c r="D16" s="29"/>
      <c r="E16" s="56">
        <v>5000</v>
      </c>
    </row>
    <row r="17" spans="2:5" ht="19.2" x14ac:dyDescent="0.45">
      <c r="C17" s="30" t="s">
        <v>15</v>
      </c>
      <c r="D17" s="31"/>
      <c r="E17" s="4">
        <v>0.01</v>
      </c>
    </row>
    <row r="18" spans="2:5" ht="19.2" x14ac:dyDescent="0.45">
      <c r="C18" s="36" t="s">
        <v>33</v>
      </c>
      <c r="D18" s="37"/>
      <c r="E18" s="17">
        <f>E16*30%</f>
        <v>1500</v>
      </c>
    </row>
    <row r="22" spans="2:5" ht="25.8" customHeight="1" x14ac:dyDescent="0.3">
      <c r="C22" s="44" t="s">
        <v>0</v>
      </c>
      <c r="D22" s="45"/>
      <c r="E22" s="46"/>
    </row>
    <row r="23" spans="2:5" ht="14.4" customHeight="1" x14ac:dyDescent="0.3">
      <c r="C23" s="47"/>
      <c r="D23" s="48"/>
      <c r="E23" s="49"/>
    </row>
    <row r="24" spans="2:5" ht="19.2" x14ac:dyDescent="0.45">
      <c r="C24" s="28" t="s">
        <v>1</v>
      </c>
      <c r="D24" s="29"/>
      <c r="E24" s="57">
        <v>500</v>
      </c>
    </row>
    <row r="25" spans="2:5" ht="19.2" x14ac:dyDescent="0.45">
      <c r="C25" s="30" t="s">
        <v>2</v>
      </c>
      <c r="D25" s="31"/>
      <c r="E25" s="58">
        <v>10</v>
      </c>
    </row>
    <row r="26" spans="2:5" ht="19.2" x14ac:dyDescent="0.45">
      <c r="C26" s="30" t="s">
        <v>3</v>
      </c>
      <c r="D26" s="31"/>
      <c r="E26" s="5">
        <v>1.0789999999999999E-2</v>
      </c>
    </row>
    <row r="27" spans="2:5" ht="19.2" x14ac:dyDescent="0.45">
      <c r="C27" s="32" t="s">
        <v>4</v>
      </c>
      <c r="D27" s="33"/>
      <c r="E27" s="6">
        <f>FV(taxa_mensal,qtd_anos*12,aporte*-1)</f>
        <v>121642.1062650861</v>
      </c>
    </row>
    <row r="28" spans="2:5" ht="19.2" x14ac:dyDescent="0.45">
      <c r="C28" s="34" t="s">
        <v>5</v>
      </c>
      <c r="D28" s="35"/>
      <c r="E28" s="7">
        <f>patrimonio*rendimento_carteira</f>
        <v>1216.4210626508609</v>
      </c>
    </row>
    <row r="31" spans="2:5" ht="29.4" x14ac:dyDescent="0.65">
      <c r="C31" s="26" t="s">
        <v>6</v>
      </c>
      <c r="D31" s="27"/>
      <c r="E31" s="3" t="s">
        <v>7</v>
      </c>
    </row>
    <row r="32" spans="2:5" ht="19.2" x14ac:dyDescent="0.45">
      <c r="B32" s="2">
        <v>2</v>
      </c>
      <c r="C32" s="8" t="s">
        <v>8</v>
      </c>
      <c r="D32" s="9">
        <f>FV(taxa_mensal,$B$32*12,aporte*-1)</f>
        <v>13613.813648822608</v>
      </c>
      <c r="E32" s="10">
        <f>D32*rendimento_carteira</f>
        <v>136.13813648822608</v>
      </c>
    </row>
    <row r="33" spans="2:6" ht="19.2" x14ac:dyDescent="0.45">
      <c r="B33" s="2">
        <v>5</v>
      </c>
      <c r="C33" s="11" t="s">
        <v>9</v>
      </c>
      <c r="D33" s="12">
        <f>FV(taxa_mensal,$B33*12,aporte*-1)</f>
        <v>41888.456999243819</v>
      </c>
      <c r="E33" s="13">
        <f>D33*rendimento_carteira</f>
        <v>418.88456999243817</v>
      </c>
    </row>
    <row r="34" spans="2:6" ht="19.2" x14ac:dyDescent="0.45">
      <c r="B34" s="2">
        <v>10</v>
      </c>
      <c r="C34" s="11" t="s">
        <v>11</v>
      </c>
      <c r="D34" s="12">
        <f>FV(taxa_mensal,$B34*12,aporte*-1)</f>
        <v>121642.1062650861</v>
      </c>
      <c r="E34" s="13">
        <f>D34*rendimento_carteira</f>
        <v>1216.4210626508609</v>
      </c>
    </row>
    <row r="35" spans="2:6" ht="19.2" x14ac:dyDescent="0.45">
      <c r="B35" s="2">
        <v>20</v>
      </c>
      <c r="C35" s="11" t="s">
        <v>10</v>
      </c>
      <c r="D35" s="12">
        <f>FV(taxa_mensal,$B35*12,aporte*-1)</f>
        <v>562599.20004854025</v>
      </c>
      <c r="E35" s="13">
        <f>D35*rendimento_carteira</f>
        <v>5625.992000485403</v>
      </c>
    </row>
    <row r="36" spans="2:6" ht="19.2" x14ac:dyDescent="0.45">
      <c r="B36" s="2">
        <v>30</v>
      </c>
      <c r="C36" s="14" t="s">
        <v>12</v>
      </c>
      <c r="D36" s="15">
        <f>FV(taxa_mensal,$B36*12,aporte*-1)</f>
        <v>2161084.8275023573</v>
      </c>
      <c r="E36" s="16">
        <f>D36*rendimento_carteira</f>
        <v>21610.848275023574</v>
      </c>
    </row>
    <row r="39" spans="2:6" ht="19.2" x14ac:dyDescent="0.45">
      <c r="C39" s="24" t="s">
        <v>16</v>
      </c>
      <c r="D39" s="24"/>
      <c r="E39" s="59" t="s">
        <v>17</v>
      </c>
    </row>
    <row r="40" spans="2:6" x14ac:dyDescent="0.3">
      <c r="C40" s="25" t="s">
        <v>18</v>
      </c>
      <c r="D40" s="25"/>
      <c r="E40" s="1">
        <v>500</v>
      </c>
      <c r="F40" s="1"/>
    </row>
    <row r="44" spans="2:6" ht="15.6" x14ac:dyDescent="0.3">
      <c r="C44" s="19" t="s">
        <v>25</v>
      </c>
      <c r="D44" s="19" t="s">
        <v>26</v>
      </c>
      <c r="E44" s="19" t="s">
        <v>27</v>
      </c>
    </row>
    <row r="45" spans="2:6" x14ac:dyDescent="0.3">
      <c r="C45" s="20" t="s">
        <v>19</v>
      </c>
      <c r="D45" s="22">
        <f>VLOOKUP($E$39&amp;"-"&amp;C45,Planilha2!A2:D20,4,FALSE)</f>
        <v>0.5</v>
      </c>
      <c r="E45" s="23">
        <f>D45*$E$40</f>
        <v>250</v>
      </c>
    </row>
    <row r="46" spans="2:6" x14ac:dyDescent="0.3">
      <c r="C46" s="20" t="s">
        <v>20</v>
      </c>
      <c r="D46" s="22">
        <f>VLOOKUP($E$39&amp;"-"&amp;C46,Planilha2!A3:D21,4,FALSE)</f>
        <v>0.1</v>
      </c>
      <c r="E46" s="23">
        <f t="shared" ref="E46:E50" si="0">D46*$E$40</f>
        <v>50</v>
      </c>
    </row>
    <row r="47" spans="2:6" x14ac:dyDescent="0.3">
      <c r="C47" s="20" t="s">
        <v>21</v>
      </c>
      <c r="D47" s="22">
        <f>VLOOKUP($E$39&amp;"-"&amp;C47,Planilha2!A4:D22,4,FALSE)</f>
        <v>0.05</v>
      </c>
      <c r="E47" s="23">
        <f t="shared" si="0"/>
        <v>25</v>
      </c>
    </row>
    <row r="48" spans="2:6" x14ac:dyDescent="0.3">
      <c r="C48" s="20" t="s">
        <v>22</v>
      </c>
      <c r="D48" s="22">
        <f>VLOOKUP($E$39&amp;"-"&amp;C48,Planilha2!A5:D23,4,FALSE)</f>
        <v>0.05</v>
      </c>
      <c r="E48" s="23">
        <f t="shared" si="0"/>
        <v>25</v>
      </c>
    </row>
    <row r="49" spans="3:5" x14ac:dyDescent="0.3">
      <c r="C49" s="20" t="s">
        <v>23</v>
      </c>
      <c r="D49" s="22">
        <f>VLOOKUP($E$39&amp;"-"&amp;C49,Planilha2!A6:D24,4,FALSE)</f>
        <v>0.2</v>
      </c>
      <c r="E49" s="23">
        <f t="shared" si="0"/>
        <v>100</v>
      </c>
    </row>
    <row r="50" spans="3:5" x14ac:dyDescent="0.3">
      <c r="C50" s="20" t="s">
        <v>24</v>
      </c>
      <c r="D50" s="22">
        <f>VLOOKUP($E$39&amp;"-"&amp;C50,Planilha2!A7:D25,4,FALSE)</f>
        <v>0.1</v>
      </c>
      <c r="E50" s="23">
        <f t="shared" si="0"/>
        <v>50</v>
      </c>
    </row>
    <row r="51" spans="3:5" x14ac:dyDescent="0.3">
      <c r="C51" s="18"/>
      <c r="D51" s="55">
        <f>SUM(D45:D50)</f>
        <v>1.0000000000000002</v>
      </c>
      <c r="E51" s="21">
        <f>SUM(E45:E50)</f>
        <v>500</v>
      </c>
    </row>
  </sheetData>
  <sheetProtection sheet="1" objects="1" scenarios="1" selectLockedCells="1"/>
  <mergeCells count="13">
    <mergeCell ref="C16:D16"/>
    <mergeCell ref="C17:D17"/>
    <mergeCell ref="C18:D18"/>
    <mergeCell ref="C14:E15"/>
    <mergeCell ref="C22:E23"/>
    <mergeCell ref="C39:D39"/>
    <mergeCell ref="C40:D40"/>
    <mergeCell ref="C31:D31"/>
    <mergeCell ref="C24:D24"/>
    <mergeCell ref="C25:D25"/>
    <mergeCell ref="C26:D26"/>
    <mergeCell ref="C27:D27"/>
    <mergeCell ref="C28:D28"/>
  </mergeCells>
  <dataValidations count="1">
    <dataValidation type="list" allowBlank="1" showInputMessage="1" showErrorMessage="1" sqref="E39" xr:uid="{8FE92597-5244-4C1D-8C18-D76D8E773AE6}">
      <formula1>"Agressivo, Moderado, Conservador"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F98C-AF8D-4822-996A-F2BD2AC00A12}">
  <dimension ref="A2:D20"/>
  <sheetViews>
    <sheetView workbookViewId="0">
      <selection activeCell="D13" sqref="D13"/>
    </sheetView>
  </sheetViews>
  <sheetFormatPr defaultRowHeight="14.4" x14ac:dyDescent="0.3"/>
  <cols>
    <col min="1" max="1" width="28.77734375" bestFit="1" customWidth="1"/>
    <col min="2" max="2" width="11.21875" bestFit="1" customWidth="1"/>
    <col min="3" max="3" width="16.6640625" bestFit="1" customWidth="1"/>
    <col min="4" max="4" width="8.88671875" style="50"/>
  </cols>
  <sheetData>
    <row r="2" spans="1:4" x14ac:dyDescent="0.3">
      <c r="A2" t="s">
        <v>28</v>
      </c>
      <c r="B2" t="s">
        <v>29</v>
      </c>
      <c r="C2" t="s">
        <v>25</v>
      </c>
      <c r="D2" s="50" t="s">
        <v>30</v>
      </c>
    </row>
    <row r="3" spans="1:4" x14ac:dyDescent="0.3">
      <c r="A3" t="str">
        <f>B3&amp;"-"&amp;C3</f>
        <v>Conservador-PAPEL</v>
      </c>
      <c r="B3" t="s">
        <v>32</v>
      </c>
      <c r="C3" s="20" t="s">
        <v>19</v>
      </c>
      <c r="D3" s="51">
        <v>0.3</v>
      </c>
    </row>
    <row r="4" spans="1:4" x14ac:dyDescent="0.3">
      <c r="A4" t="str">
        <f t="shared" ref="A4:A20" si="0">B4&amp;"-"&amp;C4</f>
        <v>Conservador-TIJOLO</v>
      </c>
      <c r="B4" t="s">
        <v>32</v>
      </c>
      <c r="C4" s="20" t="s">
        <v>20</v>
      </c>
      <c r="D4" s="51">
        <v>0.5</v>
      </c>
    </row>
    <row r="5" spans="1:4" x14ac:dyDescent="0.3">
      <c r="A5" t="str">
        <f t="shared" si="0"/>
        <v>Conservador-HÍBRIDOS</v>
      </c>
      <c r="B5" t="s">
        <v>32</v>
      </c>
      <c r="C5" s="20" t="s">
        <v>21</v>
      </c>
      <c r="D5" s="51">
        <v>0.1</v>
      </c>
    </row>
    <row r="6" spans="1:4" x14ac:dyDescent="0.3">
      <c r="A6" t="str">
        <f t="shared" si="0"/>
        <v>Conservador-FOFs</v>
      </c>
      <c r="B6" t="s">
        <v>32</v>
      </c>
      <c r="C6" s="20" t="s">
        <v>22</v>
      </c>
      <c r="D6" s="51">
        <v>0.1</v>
      </c>
    </row>
    <row r="7" spans="1:4" x14ac:dyDescent="0.3">
      <c r="A7" t="str">
        <f t="shared" si="0"/>
        <v>Conservador-DESENVOLVIMENTO</v>
      </c>
      <c r="B7" t="s">
        <v>32</v>
      </c>
      <c r="C7" s="20" t="s">
        <v>23</v>
      </c>
      <c r="D7" s="51">
        <v>0</v>
      </c>
    </row>
    <row r="8" spans="1:4" x14ac:dyDescent="0.3">
      <c r="A8" s="52" t="str">
        <f t="shared" si="0"/>
        <v>Conservador-HOTELARIAS</v>
      </c>
      <c r="B8" s="52" t="s">
        <v>32</v>
      </c>
      <c r="C8" s="53" t="s">
        <v>24</v>
      </c>
      <c r="D8" s="54">
        <v>0</v>
      </c>
    </row>
    <row r="9" spans="1:4" x14ac:dyDescent="0.3">
      <c r="A9" t="str">
        <f t="shared" si="0"/>
        <v>Moderado-PAPEL</v>
      </c>
      <c r="B9" t="s">
        <v>31</v>
      </c>
      <c r="C9" s="20" t="s">
        <v>19</v>
      </c>
      <c r="D9" s="51">
        <v>0.32</v>
      </c>
    </row>
    <row r="10" spans="1:4" x14ac:dyDescent="0.3">
      <c r="A10" t="str">
        <f t="shared" si="0"/>
        <v>Moderado-TIJOLO</v>
      </c>
      <c r="B10" t="s">
        <v>31</v>
      </c>
      <c r="C10" s="20" t="s">
        <v>20</v>
      </c>
      <c r="D10" s="51">
        <v>0.35</v>
      </c>
    </row>
    <row r="11" spans="1:4" x14ac:dyDescent="0.3">
      <c r="A11" t="str">
        <f t="shared" si="0"/>
        <v>Moderado-HÍBRIDOS</v>
      </c>
      <c r="B11" t="s">
        <v>31</v>
      </c>
      <c r="C11" s="20" t="s">
        <v>21</v>
      </c>
      <c r="D11" s="51">
        <v>0.08</v>
      </c>
    </row>
    <row r="12" spans="1:4" x14ac:dyDescent="0.3">
      <c r="A12" t="str">
        <f t="shared" si="0"/>
        <v>Moderado-FOFs</v>
      </c>
      <c r="B12" t="s">
        <v>31</v>
      </c>
      <c r="C12" s="20" t="s">
        <v>22</v>
      </c>
      <c r="D12" s="51">
        <v>0.05</v>
      </c>
    </row>
    <row r="13" spans="1:4" x14ac:dyDescent="0.3">
      <c r="A13" t="str">
        <f t="shared" si="0"/>
        <v>Moderado-DESENVOLVIMENTO</v>
      </c>
      <c r="B13" t="s">
        <v>31</v>
      </c>
      <c r="C13" s="20" t="s">
        <v>23</v>
      </c>
      <c r="D13" s="51">
        <v>0.1</v>
      </c>
    </row>
    <row r="14" spans="1:4" x14ac:dyDescent="0.3">
      <c r="A14" s="52" t="str">
        <f t="shared" si="0"/>
        <v>Moderado-HOTELARIAS</v>
      </c>
      <c r="B14" s="52" t="s">
        <v>31</v>
      </c>
      <c r="C14" s="53" t="s">
        <v>24</v>
      </c>
      <c r="D14" s="54">
        <v>0.1</v>
      </c>
    </row>
    <row r="15" spans="1:4" x14ac:dyDescent="0.3">
      <c r="A15" t="str">
        <f t="shared" si="0"/>
        <v>Agressivo-PAPEL</v>
      </c>
      <c r="B15" t="s">
        <v>17</v>
      </c>
      <c r="C15" s="20" t="s">
        <v>19</v>
      </c>
      <c r="D15" s="51">
        <v>0.5</v>
      </c>
    </row>
    <row r="16" spans="1:4" x14ac:dyDescent="0.3">
      <c r="A16" t="str">
        <f t="shared" si="0"/>
        <v>Agressivo-TIJOLO</v>
      </c>
      <c r="B16" t="s">
        <v>17</v>
      </c>
      <c r="C16" s="20" t="s">
        <v>20</v>
      </c>
      <c r="D16" s="51">
        <v>0.1</v>
      </c>
    </row>
    <row r="17" spans="1:4" x14ac:dyDescent="0.3">
      <c r="A17" t="str">
        <f t="shared" si="0"/>
        <v>Agressivo-HÍBRIDOS</v>
      </c>
      <c r="B17" t="s">
        <v>17</v>
      </c>
      <c r="C17" s="20" t="s">
        <v>21</v>
      </c>
      <c r="D17" s="51">
        <v>0.05</v>
      </c>
    </row>
    <row r="18" spans="1:4" x14ac:dyDescent="0.3">
      <c r="A18" t="str">
        <f t="shared" si="0"/>
        <v>Agressivo-FOFs</v>
      </c>
      <c r="B18" t="s">
        <v>17</v>
      </c>
      <c r="C18" s="20" t="s">
        <v>22</v>
      </c>
      <c r="D18" s="51">
        <v>0.05</v>
      </c>
    </row>
    <row r="19" spans="1:4" x14ac:dyDescent="0.3">
      <c r="A19" t="str">
        <f t="shared" si="0"/>
        <v>Agressivo-DESENVOLVIMENTO</v>
      </c>
      <c r="B19" t="s">
        <v>17</v>
      </c>
      <c r="C19" s="20" t="s">
        <v>23</v>
      </c>
      <c r="D19" s="51">
        <v>0.2</v>
      </c>
    </row>
    <row r="20" spans="1:4" x14ac:dyDescent="0.3">
      <c r="A20" t="str">
        <f t="shared" si="0"/>
        <v>Agressivo-HOTELARIAS</v>
      </c>
      <c r="B20" t="s">
        <v>17</v>
      </c>
      <c r="C20" s="20" t="s">
        <v>24</v>
      </c>
      <c r="D20" s="51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Cássio donato</dc:creator>
  <cp:lastModifiedBy>Cássio donato</cp:lastModifiedBy>
  <dcterms:created xsi:type="dcterms:W3CDTF">2025-06-12T03:00:26Z</dcterms:created>
  <dcterms:modified xsi:type="dcterms:W3CDTF">2025-06-13T03:10:57Z</dcterms:modified>
</cp:coreProperties>
</file>