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<sst xmlns="http://schemas.openxmlformats.org/spreadsheetml/2006/main" uniqueCount="11">
  <si>
    <t>Table 1</t>
  </si>
  <si>
    <t>slope</t>
  </si>
  <si>
    <t>int</t>
  </si>
  <si>
    <t>chi</t>
  </si>
  <si>
    <t>dof</t>
  </si>
  <si>
    <t>red_chi</t>
  </si>
  <si>
    <t>Vd</t>
  </si>
  <si>
    <t>sort V</t>
  </si>
  <si>
    <t>V2</t>
  </si>
  <si>
    <t>Lux</t>
  </si>
  <si>
    <t>plotting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</si>
</sst>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2" fillId="3" borderId="7" applyNumberFormat="1" applyFont="1" applyFill="1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2" fillId="3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2" fillId="3" borderId="10" applyNumberFormat="1" applyFont="1" applyFill="1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11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X2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1" customWidth="1"/>
    <col min="2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s="3"/>
      <c r="B2" s="3"/>
      <c r="C2" t="s" s="4">
        <v>1</v>
      </c>
      <c r="D2" s="5">
        <v>708.576128982612</v>
      </c>
      <c r="E2" s="5">
        <v>712.3222633220259</v>
      </c>
      <c r="F2" s="5">
        <v>840.446632439358</v>
      </c>
      <c r="G2" s="5">
        <v>1529.370287720010</v>
      </c>
      <c r="H2" s="5">
        <v>721.047112455352</v>
      </c>
      <c r="I2" s="5">
        <v>723.866516243918</v>
      </c>
      <c r="J2" s="3"/>
      <c r="K2" s="5" cm="1">
        <f t="array" ref="K2">AVERAGE(D2,F2,H2)</f>
        <v>756.689957959107</v>
      </c>
      <c r="L2" s="5" cm="1">
        <f t="array" ref="L2">STDEV(D2,F2,H2)</f>
        <v>72.8029308969587</v>
      </c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20.25" customHeight="1">
      <c r="A3" s="8"/>
      <c r="B3" s="9"/>
      <c r="C3" t="s" s="10">
        <v>2</v>
      </c>
      <c r="D3" s="11">
        <v>-1573.519947984310</v>
      </c>
      <c r="E3" s="11">
        <v>-1582.191419923630</v>
      </c>
      <c r="F3" s="11">
        <v>-1883.452290643410</v>
      </c>
      <c r="G3" s="11">
        <v>-3514.240823270520</v>
      </c>
      <c r="H3" s="11">
        <v>-1602.655452781130</v>
      </c>
      <c r="I3" s="11">
        <v>-1609.159855138610</v>
      </c>
      <c r="J3" s="9"/>
      <c r="K3" s="11" cm="1">
        <f t="array" ref="K3">AVERAGE(D3,F3,H3)</f>
        <v>-1686.542563802950</v>
      </c>
      <c r="L3" s="11" cm="1">
        <f t="array" ref="L3">STDEV(D3,F3,H3)</f>
        <v>171.149933693326</v>
      </c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ht="20.05" customHeight="1">
      <c r="A4" s="14"/>
      <c r="B4" s="15"/>
      <c r="C4" t="s" s="16">
        <v>3</v>
      </c>
      <c r="D4" s="15"/>
      <c r="E4" s="17" cm="1">
        <f t="array" ref="E4">SUM(E12:E235)</f>
        <v>0.209368072996072</v>
      </c>
      <c r="F4" s="15"/>
      <c r="G4" s="17" cm="1">
        <f t="array" ref="G4">SUM(G12:G235)</f>
        <v>0.49320837660259</v>
      </c>
      <c r="H4" s="15"/>
      <c r="I4" s="17" cm="1">
        <f t="array" ref="I4">SUM(I12:I235)</f>
        <v>0.165749513119838</v>
      </c>
      <c r="J4" s="15"/>
      <c r="K4" s="15"/>
      <c r="L4" s="15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ht="20.05" customHeight="1">
      <c r="A5" s="14"/>
      <c r="B5" s="15"/>
      <c r="C5" t="s" s="16">
        <v>4</v>
      </c>
      <c r="D5" s="15"/>
      <c r="E5" s="17" cm="1">
        <f t="array" ref="E5">COUNT(E12:E235)-2</f>
        <v>18</v>
      </c>
      <c r="F5" s="15"/>
      <c r="G5" s="17" cm="1">
        <f t="array" ref="G5">COUNT(G12:G235)-2</f>
        <v>17</v>
      </c>
      <c r="H5" s="15"/>
      <c r="I5" s="17" cm="1">
        <f t="array" ref="I5">COUNT(I12:I235)-2</f>
        <v>16</v>
      </c>
      <c r="J5" s="15"/>
      <c r="K5" s="15"/>
      <c r="L5" s="15"/>
      <c r="M5" s="18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ht="20.05" customHeight="1">
      <c r="A6" s="14"/>
      <c r="B6" s="15"/>
      <c r="C6" t="s" s="16">
        <v>5</v>
      </c>
      <c r="D6" s="15"/>
      <c r="E6" s="17" cm="1">
        <f t="array" ref="E6">E4/E5</f>
        <v>0.0116315596108929</v>
      </c>
      <c r="F6" s="15"/>
      <c r="G6" s="17" cm="1">
        <f t="array" ref="G6">G4/G5</f>
        <v>0.0290122574472112</v>
      </c>
      <c r="H6" s="15"/>
      <c r="I6" s="17" cm="1">
        <f t="array" ref="I6">I4/I5</f>
        <v>0.0103593445699899</v>
      </c>
      <c r="J6" s="15"/>
      <c r="K6" s="15"/>
      <c r="L6" s="15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ht="20.05" customHeight="1">
      <c r="A7" s="14"/>
      <c r="B7" s="15"/>
      <c r="C7" t="s" s="16">
        <v>6</v>
      </c>
      <c r="D7" s="15"/>
      <c r="E7" s="17" cm="1">
        <f t="array" ref="E7">-E3/E2</f>
        <v>2.22117361957049</v>
      </c>
      <c r="F7" s="15"/>
      <c r="G7" s="17" cm="1">
        <f t="array" ref="G7">-G3/G2</f>
        <v>2.29783516228078</v>
      </c>
      <c r="H7" s="15"/>
      <c r="I7" s="17" cm="1">
        <f t="array" ref="I7">-I3/I2</f>
        <v>2.22300634029656</v>
      </c>
      <c r="J7" s="15"/>
      <c r="K7" s="15"/>
      <c r="L7" s="15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ht="20.05" customHeight="1">
      <c r="A8" s="14"/>
      <c r="B8" s="15"/>
      <c r="C8" s="15"/>
      <c r="D8" s="17" cm="1">
        <f t="array" ref="D8">-D3/D2</f>
        <v>2.22067874378382</v>
      </c>
      <c r="E8" s="15"/>
      <c r="F8" s="17" cm="1">
        <f t="array" ref="F8">-F3/F2</f>
        <v>2.24101354916109</v>
      </c>
      <c r="G8" s="15"/>
      <c r="H8" s="17" cm="1">
        <f t="array" ref="H8">-H3/H2</f>
        <v>2.22267785987475</v>
      </c>
      <c r="I8" s="15"/>
      <c r="J8" s="15"/>
      <c r="K8" s="17" cm="1">
        <f t="array" ref="K8">AVERAGE(D8:H8)</f>
        <v>2.22812338427322</v>
      </c>
      <c r="L8" s="17" cm="1">
        <f t="array" ref="L8">STDEV(D8:H8)</f>
        <v>0.0112078713150005</v>
      </c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ht="20.05" customHeight="1">
      <c r="A9" t="s" s="20">
        <v>7</v>
      </c>
      <c r="B9" t="s" s="16">
        <v>8</v>
      </c>
      <c r="C9" t="s" s="16">
        <v>9</v>
      </c>
      <c r="D9" s="15"/>
      <c r="E9" s="15"/>
      <c r="F9" s="15"/>
      <c r="G9" s="21"/>
      <c r="H9" s="15"/>
      <c r="I9" s="15"/>
      <c r="J9" s="15"/>
      <c r="K9" s="15"/>
      <c r="L9" s="15"/>
      <c r="M9" s="18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ht="20.05" customHeight="1">
      <c r="A10" s="22"/>
      <c r="B10" s="23"/>
      <c r="C10" s="24"/>
      <c r="D10" s="15"/>
      <c r="E10" s="15"/>
      <c r="F10" s="15"/>
      <c r="G10" s="15"/>
      <c r="H10" s="15"/>
      <c r="I10" s="15"/>
      <c r="J10" s="15"/>
      <c r="K10" s="15"/>
      <c r="L10" s="15"/>
      <c r="M10" s="18"/>
      <c r="N10" s="19"/>
      <c r="O10" s="19"/>
      <c r="P10" s="19"/>
      <c r="Q10" s="19"/>
      <c r="R10" s="19"/>
      <c r="S10" s="19"/>
      <c r="T10" s="25">
        <v>2.26</v>
      </c>
      <c r="U10" s="19"/>
      <c r="V10" s="19"/>
      <c r="W10" s="19"/>
      <c r="X10" s="19"/>
    </row>
    <row r="11" ht="20.05" customHeight="1">
      <c r="A11" s="22"/>
      <c r="B11" s="23"/>
      <c r="C11" s="19"/>
      <c r="D11" s="19"/>
      <c r="E11" s="19"/>
      <c r="F11" s="19"/>
      <c r="G11" s="19"/>
      <c r="H11" s="19"/>
      <c r="I11" s="24"/>
      <c r="J11" s="15"/>
      <c r="K11" t="s" s="16">
        <v>10</v>
      </c>
      <c r="L11" s="15"/>
      <c r="M11" s="18"/>
      <c r="N11" s="19"/>
      <c r="O11" s="19"/>
      <c r="P11" s="19"/>
      <c r="Q11" s="19"/>
      <c r="R11" s="19"/>
      <c r="S11" s="19"/>
      <c r="T11" s="25">
        <v>225</v>
      </c>
      <c r="U11" s="19"/>
      <c r="V11" s="19"/>
      <c r="W11" s="19"/>
      <c r="X11" s="19"/>
    </row>
    <row r="12" ht="20.05" customHeight="1">
      <c r="A12" s="26">
        <v>14.05</v>
      </c>
      <c r="B12" s="27">
        <v>2.256410329550</v>
      </c>
      <c r="C12" s="28">
        <v>28.0797716053</v>
      </c>
      <c r="D12" s="17" cm="1">
        <f t="array" ref="D12">D$2*$B12+D$3</f>
        <v>25.3185487246088</v>
      </c>
      <c r="E12" s="17" cm="1">
        <f t="array" ref="E12">($C12-D12)^2/(0.188^2+(E$2*0.0244)^2)</f>
        <v>0.025235936657939</v>
      </c>
      <c r="F12" s="18"/>
      <c r="G12" s="19"/>
      <c r="H12" s="19"/>
      <c r="I12" s="24"/>
      <c r="J12" s="29">
        <v>2.2</v>
      </c>
      <c r="K12" s="29" cm="1">
        <f t="array" ref="K12">J12*$K$2+$K$3</f>
        <v>-21.8246562929146</v>
      </c>
      <c r="L12" s="18"/>
      <c r="M12" s="19"/>
      <c r="N12" s="19"/>
      <c r="O12" s="19"/>
      <c r="P12" s="19"/>
      <c r="Q12" s="19"/>
      <c r="R12" s="19"/>
      <c r="S12" s="19"/>
      <c r="T12" s="25">
        <v>2.27</v>
      </c>
      <c r="U12" s="19"/>
      <c r="V12" s="19"/>
      <c r="W12" s="19"/>
      <c r="X12" s="19"/>
    </row>
    <row r="13" ht="20.05" customHeight="1">
      <c r="A13" s="26">
        <v>14.1</v>
      </c>
      <c r="B13" s="27">
        <v>2.266178339320</v>
      </c>
      <c r="C13" s="28">
        <v>32.9686604942</v>
      </c>
      <c r="D13" s="17" cm="1">
        <f t="array" ref="D13">D$2*$B13+D$3</f>
        <v>32.2399272752998</v>
      </c>
      <c r="E13" s="17" cm="1">
        <f t="array" ref="E13">($C13-D13)^2/(0.188^2+(E$2*0.0244)^2)</f>
        <v>0.00175773595237765</v>
      </c>
      <c r="F13" s="17" cm="1">
        <f t="array" ref="F13">F$2*$B13+F$3</f>
        <v>21.1496631451008</v>
      </c>
      <c r="G13" s="17" cm="1">
        <f t="array" ref="G13">($C13-F13)^2/(0.188^2+(G$2*0.0244)^2)</f>
        <v>0.100310246573322</v>
      </c>
      <c r="H13" s="18"/>
      <c r="I13" s="19"/>
      <c r="J13" s="28">
        <v>2.368742441880</v>
      </c>
      <c r="K13" s="29" cm="1">
        <f t="array" ref="K13">J13*$K$2+$K$3</f>
        <v>105.861054959180</v>
      </c>
      <c r="L13" s="18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ht="20.05" customHeight="1">
      <c r="A14" s="26">
        <v>14.15</v>
      </c>
      <c r="B14" s="27">
        <v>2.2710623442</v>
      </c>
      <c r="C14" s="28">
        <v>36.1652416908</v>
      </c>
      <c r="D14" s="17" cm="1">
        <f t="array" ref="D14">D$2*$B14+D$3</f>
        <v>35.7006165471024</v>
      </c>
      <c r="E14" s="17" cm="1">
        <f t="array" ref="E14">($C14-D14)^2/(0.188^2+(E$2*0.0244)^2)</f>
        <v>0.000714532387105506</v>
      </c>
      <c r="F14" s="17" cm="1">
        <f t="array" ref="F14">F$2*$B14+F$3</f>
        <v>25.2544085993141</v>
      </c>
      <c r="G14" s="17" cm="1">
        <f t="array" ref="G14">($C14-F14)^2/(0.188^2+(G$2*0.0244)^2)</f>
        <v>0.0854869557605842</v>
      </c>
      <c r="H14" s="17" cm="1">
        <f t="array" ref="H14">H$2*$B14+H$3</f>
        <v>34.8874927103627</v>
      </c>
      <c r="I14" s="17" cm="1">
        <f t="array" ref="I14">($C14-H14)^2/(0.188^2+(I$2*0.0244)^2)</f>
        <v>0.0052329339837466</v>
      </c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ht="20.05" customHeight="1">
      <c r="A15" s="26">
        <v>14.2</v>
      </c>
      <c r="B15" s="27">
        <v>2.275946349080</v>
      </c>
      <c r="C15" s="28">
        <v>38.6096861352</v>
      </c>
      <c r="D15" s="17" cm="1">
        <f t="array" ref="D15">D$2*$B15+D$3</f>
        <v>39.161305818905</v>
      </c>
      <c r="E15" s="17" cm="1">
        <f t="array" ref="E15">($C15-D15)^2/(0.188^2+(E$2*0.0244)^2)</f>
        <v>0.00100715430057323</v>
      </c>
      <c r="F15" s="17" cm="1">
        <f t="array" ref="F15">F$2*$B15+F$3</f>
        <v>29.3591540535275</v>
      </c>
      <c r="G15" s="17" cm="1">
        <f t="array" ref="G15">($C15-F15)^2/(0.188^2+(G$2*0.0244)^2)</f>
        <v>0.0614493728409417</v>
      </c>
      <c r="H15" s="17" cm="1">
        <f t="array" ref="H15">H$2*$B15+H$3</f>
        <v>38.4090903263046</v>
      </c>
      <c r="I15" s="17" cm="1">
        <f t="array" ref="I15">($C15-H15)^2/(0.188^2+(I$2*0.0244)^2)</f>
        <v>0.000128972726099703</v>
      </c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ht="20.05" customHeight="1">
      <c r="A16" s="26">
        <v>14.25</v>
      </c>
      <c r="B16" s="27">
        <v>2.280830353970</v>
      </c>
      <c r="C16" s="28">
        <v>43.8746434002</v>
      </c>
      <c r="D16" s="17" cm="1">
        <f t="array" ref="D16">D$2*$B16+D$3</f>
        <v>42.6219950977933</v>
      </c>
      <c r="E16" s="17" cm="1">
        <f t="array" ref="E16">($C16-D16)^2/(0.188^2+(E$2*0.0244)^2)</f>
        <v>0.00519367548284257</v>
      </c>
      <c r="F16" s="17" cm="1">
        <f t="array" ref="F16">F$2*$B16+F$3</f>
        <v>33.4638995161454</v>
      </c>
      <c r="G16" s="17" cm="1">
        <f t="array" ref="G16">($C16-F16)^2/(0.188^2+(G$2*0.0244)^2)</f>
        <v>0.0778300935447174</v>
      </c>
      <c r="H16" s="17" cm="1">
        <f t="array" ref="H16">H$2*$B16+H$3</f>
        <v>41.9306879494569</v>
      </c>
      <c r="I16" s="17" cm="1">
        <f t="array" ref="I16">($C16-H16)^2/(0.188^2+(I$2*0.0244)^2)</f>
        <v>0.0121123046541061</v>
      </c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ht="20.05" customHeight="1">
      <c r="A17" s="26">
        <v>14.3</v>
      </c>
      <c r="B17" s="27">
        <v>2.285714358850</v>
      </c>
      <c r="C17" s="28">
        <v>46.1310536566</v>
      </c>
      <c r="D17" s="17" cm="1">
        <f t="array" ref="D17">D$2*$B17+D$3</f>
        <v>46.0826843695959</v>
      </c>
      <c r="E17" s="17" cm="1">
        <f t="array" ref="E17">($C17-D17)^2/(0.188^2+(E$2*0.0244)^2)</f>
        <v>7.743831116573611e-06</v>
      </c>
      <c r="F17" s="17" cm="1">
        <f t="array" ref="F17">F$2*$B17+F$3</f>
        <v>37.5686449703588</v>
      </c>
      <c r="G17" s="17" cm="1">
        <f t="array" ref="G17">($C17-F17)^2/(0.188^2+(G$2*0.0244)^2)</f>
        <v>0.0526472793947067</v>
      </c>
      <c r="H17" s="17" cm="1">
        <f t="array" ref="H17">H$2*$B17+H$3</f>
        <v>45.4522855653987</v>
      </c>
      <c r="I17" s="17" cm="1">
        <f t="array" ref="I17">($C17-H17)^2/(0.188^2+(I$2*0.0244)^2)</f>
        <v>0.00147671608608715</v>
      </c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ht="20.05" customHeight="1">
      <c r="A18" s="26">
        <v>14.35</v>
      </c>
      <c r="B18" s="27">
        <v>2.290598363740</v>
      </c>
      <c r="C18" s="28">
        <v>50.0797716053</v>
      </c>
      <c r="D18" s="17" cm="1">
        <f t="array" ref="D18">D$2*$B18+D$3</f>
        <v>49.5433736484842</v>
      </c>
      <c r="E18" s="17" cm="1">
        <f t="array" ref="E18">($C18-D18)^2/(0.188^2+(E$2*0.0244)^2)</f>
        <v>0.00095233716172624</v>
      </c>
      <c r="F18" s="17" cm="1">
        <f t="array" ref="F18">F$2*$B18+F$3</f>
        <v>41.6733904329766</v>
      </c>
      <c r="G18" s="17" cm="1">
        <f t="array" ref="G18">($C18-F18)^2/(0.188^2+(G$2*0.0244)^2)</f>
        <v>0.0507460431388096</v>
      </c>
      <c r="H18" s="17" cm="1">
        <f t="array" ref="H18">H$2*$B18+H$3</f>
        <v>48.9738831885511</v>
      </c>
      <c r="I18" s="17" cm="1">
        <f t="array" ref="I18">($C18-H18)^2/(0.188^2+(I$2*0.0244)^2)</f>
        <v>0.00391991624877783</v>
      </c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ht="20.05" customHeight="1">
      <c r="A19" s="26">
        <v>14.4</v>
      </c>
      <c r="B19" s="27">
        <v>2.3003663735</v>
      </c>
      <c r="C19" s="28">
        <v>55.5327630583</v>
      </c>
      <c r="D19" s="17" cm="1">
        <f t="array" ref="D19">D$2*$B19+D$3</f>
        <v>56.4647521920894</v>
      </c>
      <c r="E19" s="17" cm="1">
        <f t="array" ref="E19">($C19-D19)^2/(0.188^2+(E$2*0.0244)^2)</f>
        <v>0.0028750023197216</v>
      </c>
      <c r="F19" s="17" cm="1">
        <f t="array" ref="F19">F$2*$B19+F$3</f>
        <v>49.8828813414034</v>
      </c>
      <c r="G19" s="17" cm="1">
        <f t="array" ref="G19">($C19-F19)^2/(0.188^2+(G$2*0.0244)^2)</f>
        <v>0.0229225399846596</v>
      </c>
      <c r="H19" s="17" cm="1">
        <f t="array" ref="H19">H$2*$B19+H$3</f>
        <v>56.0170784204348</v>
      </c>
      <c r="I19" s="17" cm="1">
        <f t="array" ref="I19">($C19-H19)^2/(0.188^2+(I$2*0.0244)^2)</f>
        <v>0.000751814433758463</v>
      </c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ht="20.05" customHeight="1">
      <c r="A20" s="26">
        <v>14.45</v>
      </c>
      <c r="B20" s="27">
        <v>2.305250378390</v>
      </c>
      <c r="C20" s="28">
        <v>59.293446819</v>
      </c>
      <c r="D20" s="17" cm="1">
        <f t="array" ref="D20">D$2*$B20+D$3</f>
        <v>59.9254414709778</v>
      </c>
      <c r="E20" s="17" cm="1">
        <f t="array" ref="E20">($C20-D20)^2/(0.188^2+(E$2*0.0244)^2)</f>
        <v>0.00132203608130118</v>
      </c>
      <c r="F20" s="17" cm="1">
        <f t="array" ref="F20">F$2*$B20+F$3</f>
        <v>53.9876268040213</v>
      </c>
      <c r="G20" s="17" cm="1">
        <f t="array" ref="G20">($C20-F20)^2/(0.188^2+(G$2*0.0244)^2)</f>
        <v>0.0202157126042938</v>
      </c>
      <c r="H20" s="17" cm="1">
        <f t="array" ref="H20">H$2*$B20+H$3</f>
        <v>59.5386760435871</v>
      </c>
      <c r="I20" s="17" cm="1">
        <f t="array" ref="I20">($C20-H20)^2/(0.188^2+(I$2*0.0244)^2)</f>
        <v>0.000192751878635063</v>
      </c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ht="20.05" customHeight="1">
      <c r="A21" s="26">
        <v>14.5</v>
      </c>
      <c r="B21" s="27">
        <v>2.315018388160</v>
      </c>
      <c r="C21" s="28">
        <v>63.2421647677</v>
      </c>
      <c r="D21" s="17" cm="1">
        <f t="array" ref="D21">D$2*$B21+D$3</f>
        <v>66.84682002166871</v>
      </c>
      <c r="E21" s="17" cm="1">
        <f t="array" ref="E21">($C21-D21)^2/(0.188^2+(E$2*0.0244)^2)</f>
        <v>0.0430074776873341</v>
      </c>
      <c r="F21" s="17" cm="1">
        <f t="array" ref="F21">F$2*$B21+F$3</f>
        <v>62.1971177208525</v>
      </c>
      <c r="G21" s="17" cm="1">
        <f t="array" ref="G21">($C21-F21)^2/(0.188^2+(G$2*0.0244)^2)</f>
        <v>0.000784252139483727</v>
      </c>
      <c r="H21" s="17" cm="1">
        <f t="array" ref="H21">H$2*$B21+H$3</f>
        <v>66.58187128268121</v>
      </c>
      <c r="I21" s="17" cm="1">
        <f t="array" ref="I21">($C21-H21)^2/(0.188^2+(I$2*0.0244)^2)</f>
        <v>0.0357495662857683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ht="20.05" customHeight="1">
      <c r="A22" s="26">
        <v>14.55</v>
      </c>
      <c r="B22" s="27">
        <v>2.319902393040</v>
      </c>
      <c r="C22" s="28">
        <v>67.1908827164</v>
      </c>
      <c r="D22" s="17" cm="1">
        <f t="array" ref="D22">D$2*$B22+D$3</f>
        <v>70.3075092934713</v>
      </c>
      <c r="E22" s="17" cm="1">
        <f t="array" ref="E22">($C22-D22)^2/(0.188^2+(E$2*0.0244)^2)</f>
        <v>0.0321503748827126</v>
      </c>
      <c r="F22" s="17" cm="1">
        <f t="array" ref="F22">F$2*$B22+F$3</f>
        <v>66.3018631750659</v>
      </c>
      <c r="G22" s="17" cm="1">
        <f t="array" ref="G22">($C22-F22)^2/(0.188^2+(G$2*0.0244)^2)</f>
        <v>0.000567553285213532</v>
      </c>
      <c r="H22" s="17" cm="1">
        <f t="array" ref="H22">H$2*$B22+H$3</f>
        <v>70.10346889862311</v>
      </c>
      <c r="I22" s="17" cm="1">
        <f t="array" ref="I22">($C22-H22)^2/(0.188^2+(I$2*0.0244)^2)</f>
        <v>0.0271901585090742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ht="20.05" customHeight="1">
      <c r="A23" s="26">
        <v>14.6</v>
      </c>
      <c r="B23" s="27">
        <v>2.324786397920</v>
      </c>
      <c r="C23" s="28">
        <v>73.0199425455</v>
      </c>
      <c r="D23" s="17" cm="1">
        <f t="array" ref="D23">D$2*$B23+D$3</f>
        <v>73.76819856527391</v>
      </c>
      <c r="E23" s="17" cm="1">
        <f t="array" ref="E23">($C23-D23)^2/(0.188^2+(E$2*0.0244)^2)</f>
        <v>0.00185317716693173</v>
      </c>
      <c r="F23" s="17" cm="1">
        <f t="array" ref="F23">F$2*$B23+F$3</f>
        <v>70.4066086292793</v>
      </c>
      <c r="G23" s="17" cm="1">
        <f t="array" ref="G23">($C23-F23)^2/(0.188^2+(G$2*0.0244)^2)</f>
        <v>0.00490426396181389</v>
      </c>
      <c r="H23" s="17" cm="1">
        <f t="array" ref="H23">H$2*$B23+H$3</f>
        <v>73.62506651456491</v>
      </c>
      <c r="I23" s="17" cm="1">
        <f t="array" ref="I23">($C23-H23)^2/(0.188^2+(I$2*0.0244)^2)</f>
        <v>0.00117366156143688</v>
      </c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ht="20.05" customHeight="1">
      <c r="A24" s="26">
        <v>14.65</v>
      </c>
      <c r="B24" s="27">
        <v>2.329670402810</v>
      </c>
      <c r="C24" s="28">
        <v>77.3447288703</v>
      </c>
      <c r="D24" s="17" cm="1">
        <f t="array" ref="D24">D$2*$B24+D$3</f>
        <v>77.2288878441622</v>
      </c>
      <c r="E24" s="17" cm="1">
        <f t="array" ref="E24">($C24-D24)^2/(0.188^2+(E$2*0.0244)^2)</f>
        <v>4.44161891096778e-05</v>
      </c>
      <c r="F24" s="17" cm="1">
        <f t="array" ref="F24">F$2*$B24+F$3</f>
        <v>74.5113540918972</v>
      </c>
      <c r="G24" s="17" cm="1">
        <f t="array" ref="G24">($C24-F24)^2/(0.188^2+(G$2*0.0244)^2)</f>
        <v>0.00576490393625728</v>
      </c>
      <c r="H24" s="17" cm="1">
        <f t="array" ref="H24">H$2*$B24+H$3</f>
        <v>77.14666413771729</v>
      </c>
      <c r="I24" s="17" cm="1">
        <f t="array" ref="I24">($C24-H24)^2/(0.188^2+(I$2*0.0244)^2)</f>
        <v>0.00012573855746099</v>
      </c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ht="20.05" customHeight="1">
      <c r="A25" s="26">
        <v>14.7</v>
      </c>
      <c r="B25" s="27">
        <v>2.334554407690</v>
      </c>
      <c r="C25" s="28">
        <v>79.4131049386</v>
      </c>
      <c r="D25" s="17" cm="1">
        <f t="array" ref="D25">D$2*$B25+D$3</f>
        <v>80.68957711596479</v>
      </c>
      <c r="E25" s="17" cm="1">
        <f t="array" ref="E25">($C25-D25)^2/(0.188^2+(E$2*0.0244)^2)</f>
        <v>0.00539310912517086</v>
      </c>
      <c r="F25" s="17" cm="1">
        <f t="array" ref="F25">F$2*$B25+F$3</f>
        <v>78.6160995461106</v>
      </c>
      <c r="G25" s="17" cm="1">
        <f t="array" ref="G25">($C25-F25)^2/(0.188^2+(G$2*0.0244)^2)</f>
        <v>0.000456148810936015</v>
      </c>
      <c r="H25" s="17" cm="1">
        <f t="array" ref="H25">H$2*$B25+H$3</f>
        <v>80.6682617536591</v>
      </c>
      <c r="I25" s="17" cm="1">
        <f t="array" ref="I25">($C25-H25)^2/(0.188^2+(I$2*0.0244)^2)</f>
        <v>0.00504952058192646</v>
      </c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ht="20.05" customHeight="1">
      <c r="A26" s="26">
        <v>14.75</v>
      </c>
      <c r="B26" s="27">
        <v>2.339438412580</v>
      </c>
      <c r="C26" s="28">
        <v>83.5498570754</v>
      </c>
      <c r="D26" s="17" cm="1">
        <f t="array" ref="D26">D$2*$B26+D$3</f>
        <v>84.15026639485311</v>
      </c>
      <c r="E26" s="17" cm="1">
        <f t="array" ref="E26">($C26-D26)^2/(0.188^2+(E$2*0.0244)^2)</f>
        <v>0.00119319479728792</v>
      </c>
      <c r="F26" s="17" cm="1">
        <f t="array" ref="F26">F$2*$B26+F$3</f>
        <v>82.7208450087284</v>
      </c>
      <c r="G26" s="17" cm="1">
        <f t="array" ref="G26">($C26-F26)^2/(0.188^2+(G$2*0.0244)^2)</f>
        <v>0.000493521107013234</v>
      </c>
      <c r="H26" s="17" cm="1">
        <f t="array" ref="H26">H$2*$B26+H$3</f>
        <v>84.1898593768114</v>
      </c>
      <c r="I26" s="17" cm="1">
        <f t="array" ref="I26">($C26-H26)^2/(0.188^2+(I$2*0.0244)^2)</f>
        <v>0.00131285644678693</v>
      </c>
      <c r="J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ht="20.05" customHeight="1">
      <c r="A27" s="26">
        <v>14.8</v>
      </c>
      <c r="B27" s="27">
        <v>2.349206422340</v>
      </c>
      <c r="C27" s="28">
        <v>90.1310536566</v>
      </c>
      <c r="D27" s="17" cm="1">
        <f t="array" ref="D27">D$2*$B27+D$3</f>
        <v>91.07164493845831</v>
      </c>
      <c r="E27" s="17" cm="1">
        <f t="array" ref="E27">($C27-D27)^2/(0.188^2+(E$2*0.0244)^2)</f>
        <v>0.00292831909722181</v>
      </c>
      <c r="F27" s="17" cm="1">
        <f t="array" ref="F27">F$2*$B27+F$3</f>
        <v>90.9303359171552</v>
      </c>
      <c r="G27" s="17" cm="1">
        <f t="array" ref="G27">($C27-F27)^2/(0.188^2+(G$2*0.0244)^2)</f>
        <v>0.000458758766107052</v>
      </c>
      <c r="H27" s="17" cm="1">
        <f t="array" ref="H27">H$2*$B27+H$3</f>
        <v>91.2330546086951</v>
      </c>
      <c r="I27" s="17" cm="1">
        <f t="array" ref="I27">($C27-H27)^2/(0.188^2+(I$2*0.0244)^2)</f>
        <v>0.00389240578376678</v>
      </c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ht="20.05" customHeight="1">
      <c r="A28" s="26">
        <v>14.85</v>
      </c>
      <c r="B28" s="27">
        <v>2.358974432110</v>
      </c>
      <c r="C28" s="28">
        <v>96.3361818617</v>
      </c>
      <c r="D28" s="17" cm="1">
        <f t="array" ref="D28">D$2*$B28+D$3</f>
        <v>97.99302348914929</v>
      </c>
      <c r="E28" s="17" cm="1">
        <f t="array" ref="E28">($C28-D28)^2/(0.188^2+(E$2*0.0244)^2)</f>
        <v>0.009086120595079241</v>
      </c>
      <c r="F28" s="17" cm="1">
        <f t="array" ref="F28">F$2*$B28+F$3</f>
        <v>99.1398268339864</v>
      </c>
      <c r="G28" s="17" cm="1">
        <f t="array" ref="G28">($C28-F28)^2/(0.188^2+(G$2*0.0244)^2)</f>
        <v>0.00564455959863247</v>
      </c>
      <c r="H28" s="17" cm="1">
        <f t="array" ref="H28">H$2*$B28+H$3</f>
        <v>98.2762498477893</v>
      </c>
      <c r="I28" s="17" cm="1">
        <f t="array" ref="I28">($C28-H28)^2/(0.188^2+(I$2*0.0244)^2)</f>
        <v>0.0120639094345046</v>
      </c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ht="20.05" customHeight="1">
      <c r="A29" s="26">
        <v>14.9</v>
      </c>
      <c r="B29" s="27">
        <v>2.358974432110</v>
      </c>
      <c r="C29" s="28">
        <v>100.849002375</v>
      </c>
      <c r="D29" s="17" cm="1">
        <f t="array" ref="D29">D$2*$B29+D$3</f>
        <v>97.99302348914929</v>
      </c>
      <c r="E29" s="17" cm="1">
        <f t="array" ref="E29">($C29-D29)^2/(0.188^2+(E$2*0.0244)^2)</f>
        <v>0.0269976825534629</v>
      </c>
      <c r="F29" s="17" cm="1">
        <f t="array" ref="F29">F$2*$B29+F$3</f>
        <v>99.1398268339864</v>
      </c>
      <c r="G29" s="17" cm="1">
        <f t="array" ref="G29">($C29-F29)^2/(0.188^2+(G$2*0.0244)^2)</f>
        <v>0.00209776756398794</v>
      </c>
      <c r="H29" s="17" cm="1">
        <f t="array" ref="H29">H$2*$B29+H$3</f>
        <v>98.2762498477893</v>
      </c>
      <c r="I29" s="17" cm="1">
        <f t="array" ref="I29">($C29-H29)^2/(0.188^2+(I$2*0.0244)^2)</f>
        <v>0.0212153497934268</v>
      </c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ht="20.05" customHeight="1">
      <c r="A30" s="26">
        <v>14.95</v>
      </c>
      <c r="B30" s="27">
        <v>2.363858437</v>
      </c>
      <c r="C30" s="28">
        <v>103.669515195</v>
      </c>
      <c r="D30" s="17" cm="1">
        <f t="array" ref="D30">D$2*$B30+D$3</f>
        <v>101.453712768038</v>
      </c>
      <c r="E30" s="17" cm="1">
        <f t="array" ref="E30">($C30-D30)^2/(0.188^2+(E$2*0.0244)^2)</f>
        <v>0.0162509430784797</v>
      </c>
      <c r="F30" s="17" cm="1">
        <f t="array" ref="F30">F$2*$B30+F$3</f>
        <v>103.244572296604</v>
      </c>
      <c r="G30" s="17" cm="1">
        <f t="array" ref="G30">($C30-F30)^2/(0.188^2+(G$2*0.0244)^2)</f>
        <v>0.000129671692379622</v>
      </c>
      <c r="H30" s="17" cm="1">
        <f t="array" ref="H30">H$2*$B30+H$3</f>
        <v>101.797847470942</v>
      </c>
      <c r="I30" s="17" cm="1">
        <f t="array" ref="I30">($C30-H30)^2/(0.188^2+(I$2*0.0244)^2)</f>
        <v>0.0112282396183367</v>
      </c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ht="20.05" customHeight="1">
      <c r="A31" s="26">
        <v>15</v>
      </c>
      <c r="B31" s="27">
        <v>2.368742441880</v>
      </c>
      <c r="C31" s="28">
        <v>107.99430152</v>
      </c>
      <c r="D31" s="17" cm="1">
        <f t="array" ref="D31">D$2*$B31+D$3</f>
        <v>104.914402039840</v>
      </c>
      <c r="E31" s="17" cm="1">
        <f t="array" ref="E31">($C31-D31)^2/(0.188^2+(E$2*0.0244)^2)</f>
        <v>0.0313971036485778</v>
      </c>
      <c r="F31" s="17" cm="1">
        <f t="array" ref="F31">F$2*$B31+F$3</f>
        <v>107.349317750818</v>
      </c>
      <c r="G31" s="17" cm="1">
        <f t="array" ref="G31">($C31-F31)^2/(0.188^2+(G$2*0.0244)^2)</f>
        <v>0.000298731898730473</v>
      </c>
      <c r="H31" s="17" cm="1">
        <f t="array" ref="H31">H$2*$B31+H$3</f>
        <v>105.319445086883</v>
      </c>
      <c r="I31" s="17" cm="1">
        <f t="array" ref="I31">($C31-H31)^2/(0.188^2+(I$2*0.0244)^2)</f>
        <v>0.0229326965361385</v>
      </c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ht="20.05" customHeight="1">
      <c r="A32" s="22"/>
      <c r="B32" s="23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ht="20.05" customHeight="1">
      <c r="A33" s="22"/>
      <c r="B33" s="23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ht="20.05" customHeight="1">
      <c r="A34" s="22"/>
      <c r="B34" s="23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ht="20.05" customHeight="1">
      <c r="A35" s="22"/>
      <c r="B35" s="23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ht="20.05" customHeight="1">
      <c r="A36" s="22"/>
      <c r="B36" s="23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ht="20.05" customHeight="1">
      <c r="A37" s="22"/>
      <c r="B37" s="2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ht="20.05" customHeight="1">
      <c r="A38" s="22"/>
      <c r="B38" s="23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ht="20.05" customHeight="1">
      <c r="A39" s="22"/>
      <c r="B39" s="23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ht="20.05" customHeight="1">
      <c r="A40" s="22"/>
      <c r="B40" s="23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ht="20.05" customHeight="1">
      <c r="A41" s="22"/>
      <c r="B41" s="23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ht="20.05" customHeight="1">
      <c r="A42" s="22"/>
      <c r="B42" s="23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ht="20.05" customHeight="1">
      <c r="A43" s="22"/>
      <c r="B43" s="23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ht="20.05" customHeight="1">
      <c r="A44" s="22"/>
      <c r="B44" s="23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ht="20.05" customHeight="1">
      <c r="A45" s="22"/>
      <c r="B45" s="23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ht="20.05" customHeight="1">
      <c r="A46" s="22"/>
      <c r="B46" s="23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ht="20.05" customHeight="1">
      <c r="A47" s="22"/>
      <c r="B47" s="23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ht="20.05" customHeight="1">
      <c r="A48" s="22"/>
      <c r="B48" s="23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ht="20.05" customHeight="1">
      <c r="A49" s="22"/>
      <c r="B49" s="23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ht="20.05" customHeight="1">
      <c r="A50" s="22"/>
      <c r="B50" s="2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ht="20.05" customHeight="1">
      <c r="A51" s="22"/>
      <c r="B51" s="2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ht="20.05" customHeight="1">
      <c r="A52" s="22"/>
      <c r="B52" s="23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ht="20.05" customHeight="1">
      <c r="A53" s="22"/>
      <c r="B53" s="23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ht="20.05" customHeight="1">
      <c r="A54" s="22"/>
      <c r="B54" s="23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ht="20.05" customHeight="1">
      <c r="A55" s="22"/>
      <c r="B55" s="23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ht="20.05" customHeight="1">
      <c r="A56" s="22"/>
      <c r="B56" s="23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ht="20.05" customHeight="1">
      <c r="A57" s="22"/>
      <c r="B57" s="23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ht="20.05" customHeight="1">
      <c r="A58" s="22"/>
      <c r="B58" s="23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ht="20.05" customHeight="1">
      <c r="A59" s="22"/>
      <c r="B59" s="23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ht="20.05" customHeight="1">
      <c r="A60" s="22"/>
      <c r="B60" s="23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ht="20.05" customHeight="1">
      <c r="A61" s="22"/>
      <c r="B61" s="23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ht="20.05" customHeight="1">
      <c r="A62" s="22"/>
      <c r="B62" s="23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ht="20.05" customHeight="1">
      <c r="A63" s="22"/>
      <c r="B63" s="23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ht="20.05" customHeight="1">
      <c r="A64" s="22"/>
      <c r="B64" s="23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ht="20.05" customHeight="1">
      <c r="A65" s="22"/>
      <c r="B65" s="23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ht="20.05" customHeight="1">
      <c r="A66" s="22"/>
      <c r="B66" s="23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ht="20.05" customHeight="1">
      <c r="A67" s="22"/>
      <c r="B67" s="23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ht="20.05" customHeight="1">
      <c r="A68" s="22"/>
      <c r="B68" s="23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ht="20.05" customHeight="1">
      <c r="A69" s="22"/>
      <c r="B69" s="23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ht="20.05" customHeight="1">
      <c r="A70" s="22"/>
      <c r="B70" s="23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ht="20.05" customHeight="1">
      <c r="A71" s="22"/>
      <c r="B71" s="23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ht="20.05" customHeight="1">
      <c r="A72" s="22"/>
      <c r="B72" s="23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ht="20.05" customHeight="1">
      <c r="A73" s="22"/>
      <c r="B73" s="23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ht="20.05" customHeight="1">
      <c r="A74" s="22"/>
      <c r="B74" s="23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ht="20.05" customHeight="1">
      <c r="A75" s="22"/>
      <c r="B75" s="23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ht="20.05" customHeight="1">
      <c r="A76" s="22"/>
      <c r="B76" s="23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ht="20.05" customHeight="1">
      <c r="A77" s="22"/>
      <c r="B77" s="23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ht="20.05" customHeight="1">
      <c r="A78" s="22"/>
      <c r="B78" s="23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ht="20.05" customHeight="1">
      <c r="A79" s="22"/>
      <c r="B79" s="23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ht="20.05" customHeight="1">
      <c r="A80" s="22"/>
      <c r="B80" s="23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ht="20.05" customHeight="1">
      <c r="A81" s="22"/>
      <c r="B81" s="23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ht="20.05" customHeight="1">
      <c r="A82" s="22"/>
      <c r="B82" s="23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ht="20.05" customHeight="1">
      <c r="A83" s="22"/>
      <c r="B83" s="23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ht="20.05" customHeight="1">
      <c r="A84" s="22"/>
      <c r="B84" s="23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ht="20.05" customHeight="1">
      <c r="A85" s="22"/>
      <c r="B85" s="23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ht="20.05" customHeight="1">
      <c r="A86" s="22"/>
      <c r="B86" s="23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ht="20.05" customHeight="1">
      <c r="A87" s="22"/>
      <c r="B87" s="23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ht="20.05" customHeight="1">
      <c r="A88" s="22"/>
      <c r="B88" s="23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ht="20.05" customHeight="1">
      <c r="A89" s="22"/>
      <c r="B89" s="23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ht="20.05" customHeight="1">
      <c r="A90" s="22"/>
      <c r="B90" s="23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ht="20.05" customHeight="1">
      <c r="A91" s="22"/>
      <c r="B91" s="23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ht="20.05" customHeight="1">
      <c r="A92" s="22"/>
      <c r="B92" s="23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ht="20.05" customHeight="1">
      <c r="A93" s="22"/>
      <c r="B93" s="23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ht="20.05" customHeight="1">
      <c r="A94" s="22"/>
      <c r="B94" s="23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ht="20.05" customHeight="1">
      <c r="A95" s="22"/>
      <c r="B95" s="23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ht="20.05" customHeight="1">
      <c r="A96" s="22"/>
      <c r="B96" s="23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ht="20.05" customHeight="1">
      <c r="A97" s="22"/>
      <c r="B97" s="23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ht="20.05" customHeight="1">
      <c r="A98" s="22"/>
      <c r="B98" s="23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ht="20.05" customHeight="1">
      <c r="A99" s="22"/>
      <c r="B99" s="23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ht="20.05" customHeight="1">
      <c r="A100" s="22"/>
      <c r="B100" s="23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ht="20.05" customHeight="1">
      <c r="A101" s="22"/>
      <c r="B101" s="23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ht="20.05" customHeight="1">
      <c r="A102" s="22"/>
      <c r="B102" s="23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ht="20.05" customHeight="1">
      <c r="A103" s="22"/>
      <c r="B103" s="23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ht="20.05" customHeight="1">
      <c r="A104" s="22"/>
      <c r="B104" s="23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ht="20.05" customHeight="1">
      <c r="A105" s="22"/>
      <c r="B105" s="23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ht="20.05" customHeight="1">
      <c r="A106" s="22"/>
      <c r="B106" s="23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ht="20.05" customHeight="1">
      <c r="A107" s="22"/>
      <c r="B107" s="23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ht="20.05" customHeight="1">
      <c r="A108" s="22"/>
      <c r="B108" s="23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ht="20.05" customHeight="1">
      <c r="A109" s="22"/>
      <c r="B109" s="23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ht="20.05" customHeight="1">
      <c r="A110" s="22"/>
      <c r="B110" s="23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ht="20.05" customHeight="1">
      <c r="A111" s="22"/>
      <c r="B111" s="23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ht="20.05" customHeight="1">
      <c r="A112" s="22"/>
      <c r="B112" s="23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ht="20.05" customHeight="1">
      <c r="A113" s="22"/>
      <c r="B113" s="23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ht="20.05" customHeight="1">
      <c r="A114" s="22"/>
      <c r="B114" s="23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ht="20.05" customHeight="1">
      <c r="A115" s="22"/>
      <c r="B115" s="23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ht="20.05" customHeight="1">
      <c r="A116" s="22"/>
      <c r="B116" s="23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ht="20.05" customHeight="1">
      <c r="A117" s="22"/>
      <c r="B117" s="23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ht="20.05" customHeight="1">
      <c r="A118" s="22"/>
      <c r="B118" s="23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ht="20.05" customHeight="1">
      <c r="A119" s="22"/>
      <c r="B119" s="23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ht="20.05" customHeight="1">
      <c r="A120" s="22"/>
      <c r="B120" s="23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ht="20.05" customHeight="1">
      <c r="A121" s="22"/>
      <c r="B121" s="23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ht="20.05" customHeight="1">
      <c r="A122" s="22"/>
      <c r="B122" s="23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ht="20.05" customHeight="1">
      <c r="A123" s="22"/>
      <c r="B123" s="23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ht="20.05" customHeight="1">
      <c r="A124" s="22"/>
      <c r="B124" s="23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ht="20.05" customHeight="1">
      <c r="A125" s="22"/>
      <c r="B125" s="23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ht="20.05" customHeight="1">
      <c r="A126" s="22"/>
      <c r="B126" s="23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ht="20.05" customHeight="1">
      <c r="A127" s="22"/>
      <c r="B127" s="23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ht="20.05" customHeight="1">
      <c r="A128" s="22"/>
      <c r="B128" s="23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ht="20.05" customHeight="1">
      <c r="A129" s="22"/>
      <c r="B129" s="23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ht="20.05" customHeight="1">
      <c r="A130" s="22"/>
      <c r="B130" s="23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ht="20.05" customHeight="1">
      <c r="A131" s="22"/>
      <c r="B131" s="23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ht="20.05" customHeight="1">
      <c r="A132" s="22"/>
      <c r="B132" s="23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ht="20.05" customHeight="1">
      <c r="A133" s="22"/>
      <c r="B133" s="23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ht="20.05" customHeight="1">
      <c r="A134" s="22"/>
      <c r="B134" s="23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ht="20.05" customHeight="1">
      <c r="A135" s="22"/>
      <c r="B135" s="23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ht="20.05" customHeight="1">
      <c r="A136" s="22"/>
      <c r="B136" s="23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ht="20.05" customHeight="1">
      <c r="A137" s="22"/>
      <c r="B137" s="23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ht="20.05" customHeight="1">
      <c r="A138" s="22"/>
      <c r="B138" s="23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ht="20.05" customHeight="1">
      <c r="A139" s="22"/>
      <c r="B139" s="23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ht="20.05" customHeight="1">
      <c r="A140" s="22"/>
      <c r="B140" s="23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ht="20.05" customHeight="1">
      <c r="A141" s="22"/>
      <c r="B141" s="23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ht="20.05" customHeight="1">
      <c r="A142" s="22"/>
      <c r="B142" s="23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ht="20.05" customHeight="1">
      <c r="A143" s="22"/>
      <c r="B143" s="23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ht="20.05" customHeight="1">
      <c r="A144" s="22"/>
      <c r="B144" s="23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ht="20.05" customHeight="1">
      <c r="A145" s="22"/>
      <c r="B145" s="23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ht="20.05" customHeight="1">
      <c r="A146" s="22"/>
      <c r="B146" s="23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ht="20.05" customHeight="1">
      <c r="A147" s="22"/>
      <c r="B147" s="23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ht="20.05" customHeight="1">
      <c r="A148" s="22"/>
      <c r="B148" s="23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ht="20.05" customHeight="1">
      <c r="A149" s="22"/>
      <c r="B149" s="23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ht="20.05" customHeight="1">
      <c r="A150" s="22"/>
      <c r="B150" s="23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ht="20.05" customHeight="1">
      <c r="A151" s="22"/>
      <c r="B151" s="23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ht="20.05" customHeight="1">
      <c r="A152" s="22"/>
      <c r="B152" s="23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ht="20.05" customHeight="1">
      <c r="A153" s="22"/>
      <c r="B153" s="23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ht="20.05" customHeight="1">
      <c r="A154" s="22"/>
      <c r="B154" s="23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ht="20.05" customHeight="1">
      <c r="A155" s="22"/>
      <c r="B155" s="23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ht="20.05" customHeight="1">
      <c r="A156" s="22"/>
      <c r="B156" s="23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ht="20.05" customHeight="1">
      <c r="A157" s="22"/>
      <c r="B157" s="23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ht="20.05" customHeight="1">
      <c r="A158" s="22"/>
      <c r="B158" s="23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ht="20.05" customHeight="1">
      <c r="A159" s="22"/>
      <c r="B159" s="23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ht="20.05" customHeight="1">
      <c r="A160" s="22"/>
      <c r="B160" s="23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ht="20.05" customHeight="1">
      <c r="A161" s="22"/>
      <c r="B161" s="23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ht="20.05" customHeight="1">
      <c r="A162" s="22"/>
      <c r="B162" s="23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ht="20.05" customHeight="1">
      <c r="A163" s="22"/>
      <c r="B163" s="23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ht="20.05" customHeight="1">
      <c r="A164" s="22"/>
      <c r="B164" s="23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ht="20.05" customHeight="1">
      <c r="A165" s="22"/>
      <c r="B165" s="23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 ht="20.05" customHeight="1">
      <c r="A166" s="22"/>
      <c r="B166" s="23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ht="20.05" customHeight="1">
      <c r="A167" s="22"/>
      <c r="B167" s="23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 ht="20.05" customHeight="1">
      <c r="A168" s="22"/>
      <c r="B168" s="23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ht="20.05" customHeight="1">
      <c r="A169" s="22"/>
      <c r="B169" s="23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 ht="20.05" customHeight="1">
      <c r="A170" s="22"/>
      <c r="B170" s="23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ht="20.05" customHeight="1">
      <c r="A171" s="22"/>
      <c r="B171" s="23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 ht="20.05" customHeight="1">
      <c r="A172" s="22"/>
      <c r="B172" s="23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ht="20.05" customHeight="1">
      <c r="A173" s="22"/>
      <c r="B173" s="23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 ht="20.05" customHeight="1">
      <c r="A174" s="22"/>
      <c r="B174" s="23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ht="20.05" customHeight="1">
      <c r="A175" s="22"/>
      <c r="B175" s="23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 ht="20.05" customHeight="1">
      <c r="A176" s="22"/>
      <c r="B176" s="23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ht="20.05" customHeight="1">
      <c r="A177" s="22"/>
      <c r="B177" s="23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 ht="20.05" customHeight="1">
      <c r="A178" s="22"/>
      <c r="B178" s="23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ht="20.05" customHeight="1">
      <c r="A179" s="22"/>
      <c r="B179" s="23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 ht="20.05" customHeight="1">
      <c r="A180" s="22"/>
      <c r="B180" s="23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ht="20.05" customHeight="1">
      <c r="A181" s="22"/>
      <c r="B181" s="23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 ht="20.05" customHeight="1">
      <c r="A182" s="22"/>
      <c r="B182" s="23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ht="20.05" customHeight="1">
      <c r="A183" s="22"/>
      <c r="B183" s="23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 ht="20.05" customHeight="1">
      <c r="A184" s="22"/>
      <c r="B184" s="23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ht="20.05" customHeight="1">
      <c r="A185" s="22"/>
      <c r="B185" s="23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 ht="20.05" customHeight="1">
      <c r="A186" s="22"/>
      <c r="B186" s="23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ht="20.05" customHeight="1">
      <c r="A187" s="22"/>
      <c r="B187" s="23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 ht="20.05" customHeight="1">
      <c r="A188" s="22"/>
      <c r="B188" s="23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ht="20.05" customHeight="1">
      <c r="A189" s="22"/>
      <c r="B189" s="23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 ht="20.05" customHeight="1">
      <c r="A190" s="22"/>
      <c r="B190" s="23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ht="20.05" customHeight="1">
      <c r="A191" s="22"/>
      <c r="B191" s="23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 ht="20.05" customHeight="1">
      <c r="A192" s="22"/>
      <c r="B192" s="23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ht="20.05" customHeight="1">
      <c r="A193" s="22"/>
      <c r="B193" s="23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 ht="20.05" customHeight="1">
      <c r="A194" s="22"/>
      <c r="B194" s="23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ht="20.05" customHeight="1">
      <c r="A195" s="22"/>
      <c r="B195" s="23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 ht="20.05" customHeight="1">
      <c r="A196" s="22"/>
      <c r="B196" s="23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ht="20.05" customHeight="1">
      <c r="A197" s="22"/>
      <c r="B197" s="23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 ht="20.05" customHeight="1">
      <c r="A198" s="22"/>
      <c r="B198" s="23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ht="20.05" customHeight="1">
      <c r="A199" s="22"/>
      <c r="B199" s="23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 ht="20.05" customHeight="1">
      <c r="A200" s="22"/>
      <c r="B200" s="23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ht="20.05" customHeight="1">
      <c r="A201" s="22"/>
      <c r="B201" s="23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 ht="20.05" customHeight="1">
      <c r="A202" s="22"/>
      <c r="B202" s="23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ht="20.05" customHeight="1">
      <c r="A203" s="22"/>
      <c r="B203" s="23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 ht="20.05" customHeight="1">
      <c r="A204" s="22"/>
      <c r="B204" s="23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ht="20.05" customHeight="1">
      <c r="A205" s="22"/>
      <c r="B205" s="23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 ht="20.05" customHeight="1">
      <c r="A206" s="22"/>
      <c r="B206" s="23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ht="20.05" customHeight="1">
      <c r="A207" s="22"/>
      <c r="B207" s="23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 ht="20.05" customHeight="1">
      <c r="A208" s="22"/>
      <c r="B208" s="23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ht="20.05" customHeight="1">
      <c r="A209" s="22"/>
      <c r="B209" s="23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 ht="20.05" customHeight="1">
      <c r="A210" s="22"/>
      <c r="B210" s="23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ht="20.05" customHeight="1">
      <c r="A211" s="22"/>
      <c r="B211" s="23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 ht="20.05" customHeight="1">
      <c r="A212" s="22"/>
      <c r="B212" s="23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ht="20.05" customHeight="1">
      <c r="A213" s="22"/>
      <c r="B213" s="23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 ht="20.05" customHeight="1">
      <c r="A214" s="22"/>
      <c r="B214" s="23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ht="20.05" customHeight="1">
      <c r="A215" s="22"/>
      <c r="B215" s="23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 ht="20.05" customHeight="1">
      <c r="A216" s="22"/>
      <c r="B216" s="23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ht="20.05" customHeight="1">
      <c r="A217" s="22"/>
      <c r="B217" s="23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 ht="20.05" customHeight="1">
      <c r="A218" s="22"/>
      <c r="B218" s="23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 ht="20.05" customHeight="1">
      <c r="A219" s="22"/>
      <c r="B219" s="23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 ht="20.05" customHeight="1">
      <c r="A220" s="22"/>
      <c r="B220" s="23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 ht="20.05" customHeight="1">
      <c r="A221" s="22"/>
      <c r="B221" s="23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 ht="20.05" customHeight="1">
      <c r="A222" s="22"/>
      <c r="B222" s="23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 ht="20.05" customHeight="1">
      <c r="A223" s="22"/>
      <c r="B223" s="23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 ht="20.05" customHeight="1">
      <c r="A224" s="22"/>
      <c r="B224" s="23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 ht="20.05" customHeight="1">
      <c r="A225" s="22"/>
      <c r="B225" s="23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 ht="20.05" customHeight="1">
      <c r="A226" s="22"/>
      <c r="B226" s="23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 ht="20.05" customHeight="1">
      <c r="A227" s="22"/>
      <c r="B227" s="23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 ht="20.05" customHeight="1">
      <c r="A228" s="22"/>
      <c r="B228" s="23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 ht="20.05" customHeight="1">
      <c r="A229" s="22"/>
      <c r="B229" s="23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 ht="20.05" customHeight="1">
      <c r="A230" s="22"/>
      <c r="B230" s="23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 ht="20.05" customHeight="1">
      <c r="A231" s="22"/>
      <c r="B231" s="23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 ht="20.05" customHeight="1">
      <c r="A232" s="22"/>
      <c r="B232" s="23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 ht="20.05" customHeight="1">
      <c r="A233" s="22"/>
      <c r="B233" s="23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 ht="20.05" customHeight="1">
      <c r="A234" s="22"/>
      <c r="B234" s="23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 ht="20.05" customHeight="1">
      <c r="A235" s="22"/>
      <c r="B235" s="23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</sheetData>
  <mergeCells count="1">
    <mergeCell ref="A1:X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