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 Postdoc\Metamon\Artikler\1 Heterogeneity of metazoan eDNA in marine sediments\"/>
    </mc:Choice>
  </mc:AlternateContent>
  <workbookProtection lockWindows="1"/>
  <bookViews>
    <workbookView xWindow="0" yWindow="0" windowWidth="16380" windowHeight="8190" tabRatio="993"/>
  </bookViews>
  <sheets>
    <sheet name="18S" sheetId="1" r:id="rId1"/>
    <sheet name="COI" sheetId="2" r:id="rId2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67" i="2" s="1"/>
  <c r="K40" i="2"/>
  <c r="K41" i="2"/>
  <c r="K42" i="2"/>
  <c r="K43" i="2"/>
  <c r="K68" i="2" s="1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J66" i="2"/>
  <c r="K66" i="2"/>
  <c r="L66" i="2"/>
  <c r="J67" i="2"/>
  <c r="L67" i="2"/>
  <c r="M67" i="2"/>
  <c r="J68" i="2"/>
  <c r="L68" i="2"/>
  <c r="M68" i="2"/>
  <c r="Q75" i="2" l="1"/>
  <c r="O75" i="2"/>
  <c r="Q74" i="2"/>
  <c r="O74" i="2"/>
  <c r="Q73" i="2"/>
  <c r="O73" i="2"/>
  <c r="Q72" i="2"/>
  <c r="O72" i="2"/>
  <c r="Q71" i="2"/>
  <c r="O71" i="2"/>
  <c r="S68" i="2"/>
  <c r="U67" i="2"/>
  <c r="U68" i="2" s="1"/>
  <c r="T67" i="2"/>
  <c r="T68" i="2" s="1"/>
  <c r="S67" i="2"/>
  <c r="R67" i="2"/>
  <c r="R68" i="2" s="1"/>
  <c r="P67" i="2"/>
  <c r="P68" i="2" s="1"/>
  <c r="N67" i="2"/>
  <c r="N68" i="2" s="1"/>
  <c r="N66" i="2" s="1"/>
  <c r="Q66" i="2"/>
  <c r="Q65" i="2"/>
  <c r="O65" i="2"/>
  <c r="Q64" i="2"/>
  <c r="O64" i="2"/>
  <c r="Q63" i="2"/>
  <c r="O63" i="2"/>
  <c r="Q62" i="2"/>
  <c r="O62" i="2"/>
  <c r="Q57" i="2"/>
  <c r="O57" i="2"/>
  <c r="Q56" i="2"/>
  <c r="O56" i="2"/>
  <c r="Q55" i="2"/>
  <c r="O55" i="2"/>
  <c r="Q54" i="2"/>
  <c r="O54" i="2"/>
  <c r="Q53" i="2"/>
  <c r="O53" i="2"/>
  <c r="Q52" i="2"/>
  <c r="Q51" i="2"/>
  <c r="O51" i="2"/>
  <c r="Q50" i="2"/>
  <c r="Q49" i="2"/>
  <c r="O49" i="2"/>
  <c r="Q48" i="2"/>
  <c r="O48" i="2"/>
  <c r="Q47" i="2"/>
  <c r="O47" i="2"/>
  <c r="Q46" i="2"/>
  <c r="O46" i="2"/>
  <c r="Q35" i="2"/>
  <c r="O35" i="2"/>
  <c r="Q34" i="2"/>
  <c r="O34" i="2"/>
  <c r="Q33" i="2"/>
  <c r="O33" i="2"/>
  <c r="Q32" i="2"/>
  <c r="O32" i="2"/>
  <c r="Q61" i="2"/>
  <c r="O61" i="2"/>
  <c r="Q60" i="2"/>
  <c r="O60" i="2"/>
  <c r="Q59" i="2"/>
  <c r="O59" i="2"/>
  <c r="Q58" i="2"/>
  <c r="O58" i="2"/>
  <c r="Q31" i="2"/>
  <c r="O31" i="2"/>
  <c r="Q30" i="2"/>
  <c r="O30" i="2"/>
  <c r="Q29" i="2"/>
  <c r="O29" i="2"/>
  <c r="Q28" i="2"/>
  <c r="O28" i="2"/>
  <c r="Q27" i="2"/>
  <c r="O27" i="2"/>
  <c r="Q26" i="2"/>
  <c r="O26" i="2"/>
  <c r="Q15" i="2"/>
  <c r="O15" i="2"/>
  <c r="Q14" i="2"/>
  <c r="O14" i="2"/>
  <c r="Q13" i="2"/>
  <c r="O13" i="2"/>
  <c r="Q12" i="2"/>
  <c r="O12" i="2"/>
  <c r="Q11" i="2"/>
  <c r="O11" i="2"/>
  <c r="Q10" i="2"/>
  <c r="O10" i="2"/>
  <c r="Q9" i="2"/>
  <c r="O9" i="2"/>
  <c r="Q8" i="2"/>
  <c r="O8" i="2"/>
  <c r="Q7" i="2"/>
  <c r="O7" i="2"/>
  <c r="Q6" i="2"/>
  <c r="O6" i="2"/>
  <c r="Q5" i="2"/>
  <c r="O5" i="2"/>
  <c r="Q4" i="2"/>
  <c r="O4" i="2"/>
  <c r="Q3" i="2"/>
  <c r="O3" i="2"/>
  <c r="Q2" i="2"/>
  <c r="O2" i="2"/>
  <c r="Q25" i="2"/>
  <c r="O25" i="2"/>
  <c r="Q24" i="2"/>
  <c r="O24" i="2"/>
  <c r="Q23" i="2"/>
  <c r="O23" i="2"/>
  <c r="Q22" i="2"/>
  <c r="O22" i="2"/>
  <c r="Q21" i="2"/>
  <c r="O21" i="2"/>
  <c r="Q20" i="2"/>
  <c r="O20" i="2"/>
  <c r="Q19" i="2"/>
  <c r="O19" i="2"/>
  <c r="Q18" i="2"/>
  <c r="O18" i="2"/>
  <c r="Q17" i="2"/>
  <c r="O17" i="2"/>
  <c r="Q16" i="2"/>
  <c r="O16" i="2"/>
  <c r="Q45" i="2"/>
  <c r="O45" i="2"/>
  <c r="Q44" i="2"/>
  <c r="O44" i="2"/>
  <c r="Q43" i="2"/>
  <c r="O43" i="2"/>
  <c r="Q42" i="2"/>
  <c r="O42" i="2"/>
  <c r="Q41" i="2"/>
  <c r="O41" i="2"/>
  <c r="Q40" i="2"/>
  <c r="O40" i="2"/>
  <c r="Q39" i="2"/>
  <c r="O39" i="2"/>
  <c r="Q38" i="2"/>
  <c r="O38" i="2"/>
  <c r="Q37" i="2"/>
  <c r="O37" i="2"/>
  <c r="Q36" i="2"/>
  <c r="O36" i="2"/>
  <c r="X79" i="1"/>
  <c r="V79" i="1"/>
  <c r="P79" i="1"/>
  <c r="N79" i="1"/>
  <c r="X78" i="1"/>
  <c r="V78" i="1"/>
  <c r="P78" i="1"/>
  <c r="N78" i="1"/>
  <c r="X77" i="1"/>
  <c r="V77" i="1"/>
  <c r="P77" i="1"/>
  <c r="N77" i="1"/>
  <c r="X76" i="1"/>
  <c r="V76" i="1"/>
  <c r="P76" i="1"/>
  <c r="N76" i="1"/>
  <c r="X75" i="1"/>
  <c r="V75" i="1"/>
  <c r="P75" i="1"/>
  <c r="N75" i="1"/>
  <c r="W72" i="1"/>
  <c r="U72" i="1"/>
  <c r="T72" i="1"/>
  <c r="S72" i="1"/>
  <c r="R72" i="1"/>
  <c r="Q72" i="1"/>
  <c r="O72" i="1"/>
  <c r="M72" i="1"/>
  <c r="L72" i="1"/>
  <c r="K72" i="1"/>
  <c r="I72" i="1"/>
  <c r="W71" i="1"/>
  <c r="U71" i="1"/>
  <c r="T71" i="1"/>
  <c r="S71" i="1"/>
  <c r="R71" i="1"/>
  <c r="Q71" i="1"/>
  <c r="O71" i="1"/>
  <c r="M71" i="1"/>
  <c r="L71" i="1"/>
  <c r="K71" i="1"/>
  <c r="I71" i="1"/>
  <c r="X70" i="1"/>
  <c r="U70" i="1"/>
  <c r="P70" i="1"/>
  <c r="M70" i="1"/>
  <c r="K70" i="1"/>
  <c r="I70" i="1"/>
  <c r="X69" i="1"/>
  <c r="V69" i="1"/>
  <c r="P69" i="1"/>
  <c r="N69" i="1"/>
  <c r="J69" i="1"/>
  <c r="X68" i="1"/>
  <c r="V68" i="1"/>
  <c r="P68" i="1"/>
  <c r="N68" i="1"/>
  <c r="J68" i="1"/>
  <c r="X67" i="1"/>
  <c r="V67" i="1"/>
  <c r="P67" i="1"/>
  <c r="N67" i="1"/>
  <c r="J67" i="1"/>
  <c r="X66" i="1"/>
  <c r="V66" i="1"/>
  <c r="P66" i="1"/>
  <c r="N66" i="1"/>
  <c r="J66" i="1"/>
  <c r="X61" i="1"/>
  <c r="V61" i="1"/>
  <c r="P61" i="1"/>
  <c r="N61" i="1"/>
  <c r="J61" i="1"/>
  <c r="X60" i="1"/>
  <c r="V60" i="1"/>
  <c r="P60" i="1"/>
  <c r="N60" i="1"/>
  <c r="J60" i="1"/>
  <c r="X59" i="1"/>
  <c r="V59" i="1"/>
  <c r="P59" i="1"/>
  <c r="N59" i="1"/>
  <c r="J59" i="1"/>
  <c r="X58" i="1"/>
  <c r="V58" i="1"/>
  <c r="P58" i="1"/>
  <c r="N58" i="1"/>
  <c r="J58" i="1"/>
  <c r="X57" i="1"/>
  <c r="V57" i="1"/>
  <c r="P57" i="1"/>
  <c r="N57" i="1"/>
  <c r="J57" i="1"/>
  <c r="X56" i="1"/>
  <c r="V56" i="1"/>
  <c r="P56" i="1"/>
  <c r="N56" i="1"/>
  <c r="J56" i="1"/>
  <c r="X55" i="1"/>
  <c r="V55" i="1"/>
  <c r="P55" i="1"/>
  <c r="N55" i="1"/>
  <c r="J55" i="1"/>
  <c r="X54" i="1"/>
  <c r="V54" i="1"/>
  <c r="P54" i="1"/>
  <c r="N54" i="1"/>
  <c r="J54" i="1"/>
  <c r="X53" i="1"/>
  <c r="V53" i="1"/>
  <c r="P53" i="1"/>
  <c r="N53" i="1"/>
  <c r="J53" i="1"/>
  <c r="X52" i="1"/>
  <c r="V52" i="1"/>
  <c r="P52" i="1"/>
  <c r="N52" i="1"/>
  <c r="J52" i="1"/>
  <c r="X51" i="1"/>
  <c r="V51" i="1"/>
  <c r="P51" i="1"/>
  <c r="N51" i="1"/>
  <c r="J51" i="1"/>
  <c r="X50" i="1"/>
  <c r="V50" i="1"/>
  <c r="P50" i="1"/>
  <c r="N50" i="1"/>
  <c r="J50" i="1"/>
  <c r="X35" i="1"/>
  <c r="V35" i="1"/>
  <c r="P35" i="1"/>
  <c r="N35" i="1"/>
  <c r="J35" i="1"/>
  <c r="X34" i="1"/>
  <c r="V34" i="1"/>
  <c r="P34" i="1"/>
  <c r="N34" i="1"/>
  <c r="J34" i="1"/>
  <c r="X33" i="1"/>
  <c r="V33" i="1"/>
  <c r="P33" i="1"/>
  <c r="N33" i="1"/>
  <c r="J33" i="1"/>
  <c r="X32" i="1"/>
  <c r="V32" i="1"/>
  <c r="P32" i="1"/>
  <c r="N32" i="1"/>
  <c r="J32" i="1"/>
  <c r="X65" i="1"/>
  <c r="V65" i="1"/>
  <c r="P65" i="1"/>
  <c r="N65" i="1"/>
  <c r="J65" i="1"/>
  <c r="X64" i="1"/>
  <c r="V64" i="1"/>
  <c r="P64" i="1"/>
  <c r="N64" i="1"/>
  <c r="J64" i="1"/>
  <c r="X63" i="1"/>
  <c r="V63" i="1"/>
  <c r="P63" i="1"/>
  <c r="N63" i="1"/>
  <c r="J63" i="1"/>
  <c r="X62" i="1"/>
  <c r="V62" i="1"/>
  <c r="P62" i="1"/>
  <c r="N62" i="1"/>
  <c r="J62" i="1"/>
  <c r="X31" i="1"/>
  <c r="V31" i="1"/>
  <c r="P31" i="1"/>
  <c r="N31" i="1"/>
  <c r="J31" i="1"/>
  <c r="X30" i="1"/>
  <c r="V30" i="1"/>
  <c r="P30" i="1"/>
  <c r="N30" i="1"/>
  <c r="J30" i="1"/>
  <c r="X29" i="1"/>
  <c r="V29" i="1"/>
  <c r="P29" i="1"/>
  <c r="N29" i="1"/>
  <c r="J29" i="1"/>
  <c r="X28" i="1"/>
  <c r="V28" i="1"/>
  <c r="P28" i="1"/>
  <c r="N28" i="1"/>
  <c r="J28" i="1"/>
  <c r="X27" i="1"/>
  <c r="V27" i="1"/>
  <c r="P27" i="1"/>
  <c r="N27" i="1"/>
  <c r="J27" i="1"/>
  <c r="X49" i="1"/>
  <c r="V49" i="1"/>
  <c r="P49" i="1"/>
  <c r="N49" i="1"/>
  <c r="J49" i="1"/>
  <c r="X26" i="1"/>
  <c r="V26" i="1"/>
  <c r="P26" i="1"/>
  <c r="N26" i="1"/>
  <c r="J26" i="1"/>
  <c r="X15" i="1"/>
  <c r="V15" i="1"/>
  <c r="P15" i="1"/>
  <c r="N15" i="1"/>
  <c r="J15" i="1"/>
  <c r="X14" i="1"/>
  <c r="V14" i="1"/>
  <c r="P14" i="1"/>
  <c r="N14" i="1"/>
  <c r="J14" i="1"/>
  <c r="X13" i="1"/>
  <c r="V13" i="1"/>
  <c r="P13" i="1"/>
  <c r="N13" i="1"/>
  <c r="J13" i="1"/>
  <c r="X47" i="1"/>
  <c r="V47" i="1"/>
  <c r="P47" i="1"/>
  <c r="N47" i="1"/>
  <c r="J47" i="1"/>
  <c r="X12" i="1"/>
  <c r="V12" i="1"/>
  <c r="P12" i="1"/>
  <c r="N12" i="1"/>
  <c r="J12" i="1"/>
  <c r="X11" i="1"/>
  <c r="V11" i="1"/>
  <c r="P11" i="1"/>
  <c r="N11" i="1"/>
  <c r="J11" i="1"/>
  <c r="X10" i="1"/>
  <c r="V10" i="1"/>
  <c r="P10" i="1"/>
  <c r="N10" i="1"/>
  <c r="J10" i="1"/>
  <c r="X9" i="1"/>
  <c r="V9" i="1"/>
  <c r="P9" i="1"/>
  <c r="N9" i="1"/>
  <c r="J9" i="1"/>
  <c r="X8" i="1"/>
  <c r="V8" i="1"/>
  <c r="P8" i="1"/>
  <c r="N8" i="1"/>
  <c r="J8" i="1"/>
  <c r="X7" i="1"/>
  <c r="V7" i="1"/>
  <c r="P7" i="1"/>
  <c r="N7" i="1"/>
  <c r="J7" i="1"/>
  <c r="X6" i="1"/>
  <c r="V6" i="1"/>
  <c r="P6" i="1"/>
  <c r="N6" i="1"/>
  <c r="J6" i="1"/>
  <c r="X5" i="1"/>
  <c r="V5" i="1"/>
  <c r="P5" i="1"/>
  <c r="N5" i="1"/>
  <c r="J5" i="1"/>
  <c r="X4" i="1"/>
  <c r="V4" i="1"/>
  <c r="P4" i="1"/>
  <c r="N4" i="1"/>
  <c r="J4" i="1"/>
  <c r="X3" i="1"/>
  <c r="V3" i="1"/>
  <c r="P3" i="1"/>
  <c r="N3" i="1"/>
  <c r="J3" i="1"/>
  <c r="X46" i="1"/>
  <c r="V46" i="1"/>
  <c r="P46" i="1"/>
  <c r="N46" i="1"/>
  <c r="J46" i="1"/>
  <c r="X2" i="1"/>
  <c r="V2" i="1"/>
  <c r="P2" i="1"/>
  <c r="N2" i="1"/>
  <c r="J2" i="1"/>
  <c r="X25" i="1"/>
  <c r="V25" i="1"/>
  <c r="P25" i="1"/>
  <c r="N25" i="1"/>
  <c r="J25" i="1"/>
  <c r="X24" i="1"/>
  <c r="V24" i="1"/>
  <c r="P24" i="1"/>
  <c r="N24" i="1"/>
  <c r="J24" i="1"/>
  <c r="X23" i="1"/>
  <c r="V23" i="1"/>
  <c r="P23" i="1"/>
  <c r="N23" i="1"/>
  <c r="J23" i="1"/>
  <c r="X22" i="1"/>
  <c r="V22" i="1"/>
  <c r="P22" i="1"/>
  <c r="N22" i="1"/>
  <c r="J22" i="1"/>
  <c r="X21" i="1"/>
  <c r="V21" i="1"/>
  <c r="P21" i="1"/>
  <c r="N21" i="1"/>
  <c r="J21" i="1"/>
  <c r="X20" i="1"/>
  <c r="V20" i="1"/>
  <c r="P20" i="1"/>
  <c r="N20" i="1"/>
  <c r="J20" i="1"/>
  <c r="X19" i="1"/>
  <c r="V19" i="1"/>
  <c r="P19" i="1"/>
  <c r="N19" i="1"/>
  <c r="J19" i="1"/>
  <c r="X18" i="1"/>
  <c r="V18" i="1"/>
  <c r="P18" i="1"/>
  <c r="N18" i="1"/>
  <c r="J18" i="1"/>
  <c r="X17" i="1"/>
  <c r="V17" i="1"/>
  <c r="P17" i="1"/>
  <c r="N17" i="1"/>
  <c r="J17" i="1"/>
  <c r="X48" i="1"/>
  <c r="V48" i="1"/>
  <c r="P48" i="1"/>
  <c r="N48" i="1"/>
  <c r="J48" i="1"/>
  <c r="X16" i="1"/>
  <c r="V16" i="1"/>
  <c r="P16" i="1"/>
  <c r="N16" i="1"/>
  <c r="J16" i="1"/>
  <c r="X45" i="1"/>
  <c r="V45" i="1"/>
  <c r="P45" i="1"/>
  <c r="N45" i="1"/>
  <c r="J45" i="1"/>
  <c r="X44" i="1"/>
  <c r="V44" i="1"/>
  <c r="P44" i="1"/>
  <c r="N44" i="1"/>
  <c r="J44" i="1"/>
  <c r="X43" i="1"/>
  <c r="V43" i="1"/>
  <c r="P43" i="1"/>
  <c r="N43" i="1"/>
  <c r="J43" i="1"/>
  <c r="X42" i="1"/>
  <c r="V42" i="1"/>
  <c r="P42" i="1"/>
  <c r="N42" i="1"/>
  <c r="J42" i="1"/>
  <c r="X41" i="1"/>
  <c r="V41" i="1"/>
  <c r="P41" i="1"/>
  <c r="N41" i="1"/>
  <c r="J41" i="1"/>
  <c r="X40" i="1"/>
  <c r="V40" i="1"/>
  <c r="P40" i="1"/>
  <c r="N40" i="1"/>
  <c r="J40" i="1"/>
  <c r="X39" i="1"/>
  <c r="V39" i="1"/>
  <c r="P39" i="1"/>
  <c r="N39" i="1"/>
  <c r="J39" i="1"/>
  <c r="X38" i="1"/>
  <c r="V38" i="1"/>
  <c r="P38" i="1"/>
  <c r="N38" i="1"/>
  <c r="J38" i="1"/>
  <c r="X37" i="1"/>
  <c r="V37" i="1"/>
  <c r="P37" i="1"/>
  <c r="N37" i="1"/>
  <c r="J37" i="1"/>
  <c r="X36" i="1"/>
  <c r="V36" i="1"/>
  <c r="P36" i="1"/>
  <c r="N36" i="1"/>
  <c r="J36" i="1"/>
  <c r="P72" i="1" l="1"/>
  <c r="J70" i="1"/>
  <c r="V70" i="1"/>
  <c r="N72" i="1"/>
  <c r="X72" i="1"/>
  <c r="J72" i="1"/>
  <c r="V71" i="1"/>
  <c r="V72" i="1"/>
  <c r="P71" i="1"/>
  <c r="N70" i="1"/>
  <c r="X71" i="1"/>
  <c r="Q67" i="2"/>
  <c r="O66" i="2"/>
  <c r="Q68" i="2"/>
  <c r="N71" i="1"/>
  <c r="O67" i="2"/>
  <c r="O68" i="2" s="1"/>
  <c r="J71" i="1"/>
</calcChain>
</file>

<file path=xl/sharedStrings.xml><?xml version="1.0" encoding="utf-8"?>
<sst xmlns="http://schemas.openxmlformats.org/spreadsheetml/2006/main" count="973" uniqueCount="222">
  <si>
    <t>Sample</t>
  </si>
  <si>
    <t>Full name</t>
  </si>
  <si>
    <t>Raw read pairs</t>
  </si>
  <si>
    <t>Low qual. Share</t>
  </si>
  <si>
    <t>Reads in OTUs</t>
  </si>
  <si>
    <t>Unfiltered richness</t>
  </si>
  <si>
    <t>Final reads</t>
  </si>
  <si>
    <t>%Final reads</t>
  </si>
  <si>
    <t>Final richness</t>
  </si>
  <si>
    <t>%Final richness</t>
  </si>
  <si>
    <t>Rarefied richness</t>
  </si>
  <si>
    <t>Shannon diversity (H’)</t>
  </si>
  <si>
    <t>Pielou evenness</t>
  </si>
  <si>
    <t>Chao1</t>
  </si>
  <si>
    <t>Metazoan reads</t>
  </si>
  <si>
    <t>%Met. Reads</t>
  </si>
  <si>
    <t>Met. OTUs</t>
  </si>
  <si>
    <t>%Met. OTUs</t>
  </si>
  <si>
    <t>PCRRep01</t>
  </si>
  <si>
    <t>X58-PCRRep01</t>
  </si>
  <si>
    <t>PCRRep02</t>
  </si>
  <si>
    <t>X58-PCRRep02</t>
  </si>
  <si>
    <t>PCRRep03</t>
  </si>
  <si>
    <t>X58-PCRRep03</t>
  </si>
  <si>
    <t>PCRRep04</t>
  </si>
  <si>
    <t>X58-PCRRep04</t>
  </si>
  <si>
    <t>PCRRep05</t>
  </si>
  <si>
    <t>X58-PCRRep05</t>
  </si>
  <si>
    <t>PCRRep06</t>
  </si>
  <si>
    <t>X58-PCRRep06</t>
  </si>
  <si>
    <t>PCRRep07</t>
  </si>
  <si>
    <t>X58-PCRRep07</t>
  </si>
  <si>
    <t>PCRRep08</t>
  </si>
  <si>
    <t>X58-PCRRep08</t>
  </si>
  <si>
    <t>PCRRep09</t>
  </si>
  <si>
    <t>X58-PCRRep09</t>
  </si>
  <si>
    <t>PCRRep10</t>
  </si>
  <si>
    <t>X58-PCRRep10</t>
  </si>
  <si>
    <t>X01</t>
  </si>
  <si>
    <t>Precellys-r1</t>
  </si>
  <si>
    <t>X01Pool</t>
  </si>
  <si>
    <t>Precellys1-pooled</t>
  </si>
  <si>
    <t>X02</t>
  </si>
  <si>
    <t>Precellys-r2</t>
  </si>
  <si>
    <t>X03</t>
  </si>
  <si>
    <t>Precellys-r3</t>
  </si>
  <si>
    <t>X04</t>
  </si>
  <si>
    <t>Precellys-r4</t>
  </si>
  <si>
    <t>X05</t>
  </si>
  <si>
    <t>Precellys-r5</t>
  </si>
  <si>
    <t>X06</t>
  </si>
  <si>
    <t>Precellys-r6</t>
  </si>
  <si>
    <t>X07</t>
  </si>
  <si>
    <t>Precellys-r7</t>
  </si>
  <si>
    <t>X08</t>
  </si>
  <si>
    <t>Precellys-r8</t>
  </si>
  <si>
    <t>X09</t>
  </si>
  <si>
    <t>Precellys-r9</t>
  </si>
  <si>
    <t>X10</t>
  </si>
  <si>
    <t>Precellys-r10</t>
  </si>
  <si>
    <t>X11</t>
  </si>
  <si>
    <t>Vortex-r1</t>
  </si>
  <si>
    <t>X11Pool</t>
  </si>
  <si>
    <t>Vortex-pooled</t>
  </si>
  <si>
    <t>X12</t>
  </si>
  <si>
    <t>Vortex-r2</t>
  </si>
  <si>
    <t>X13</t>
  </si>
  <si>
    <t>Vortex-r3</t>
  </si>
  <si>
    <t>X14</t>
  </si>
  <si>
    <t>Vortex-r4</t>
  </si>
  <si>
    <t>X15</t>
  </si>
  <si>
    <t>Vortex-r5</t>
  </si>
  <si>
    <t>X16</t>
  </si>
  <si>
    <t>Vortex-r6</t>
  </si>
  <si>
    <t>X17</t>
  </si>
  <si>
    <t>Vortex-r7</t>
  </si>
  <si>
    <t>X18</t>
  </si>
  <si>
    <t>Vortex-r8</t>
  </si>
  <si>
    <t>X19</t>
  </si>
  <si>
    <t>Vortex-r9</t>
  </si>
  <si>
    <t>X20</t>
  </si>
  <si>
    <t>Vortex-r10</t>
  </si>
  <si>
    <t>X21</t>
  </si>
  <si>
    <t>Vortex-5g-r1</t>
  </si>
  <si>
    <t>X21Pool</t>
  </si>
  <si>
    <t>PM-pooled</t>
  </si>
  <si>
    <t>X22</t>
  </si>
  <si>
    <t>Vortex-5g-r2</t>
  </si>
  <si>
    <t>X23</t>
  </si>
  <si>
    <t>Vortex-5g-r3</t>
  </si>
  <si>
    <t>X24</t>
  </si>
  <si>
    <t>Vortex-5g-r4</t>
  </si>
  <si>
    <t>X55</t>
  </si>
  <si>
    <t>Precellys2-r1</t>
  </si>
  <si>
    <t>X55Pool</t>
  </si>
  <si>
    <t>Precellys2-pooled</t>
  </si>
  <si>
    <t>X56</t>
  </si>
  <si>
    <t>Precellys2-r2</t>
  </si>
  <si>
    <t>X57</t>
  </si>
  <si>
    <t>Precellys2-r3</t>
  </si>
  <si>
    <t>X58</t>
  </si>
  <si>
    <t>Precellys2-r4</t>
  </si>
  <si>
    <t>X59</t>
  </si>
  <si>
    <t>Precellys2-r5</t>
  </si>
  <si>
    <t>X60</t>
  </si>
  <si>
    <t>Precellys2-r6</t>
  </si>
  <si>
    <t>X60-3-1</t>
  </si>
  <si>
    <t>X60-3-3</t>
  </si>
  <si>
    <t>X60-5-1</t>
  </si>
  <si>
    <t>X60-5-5</t>
  </si>
  <si>
    <t>X61</t>
  </si>
  <si>
    <t>Precellys2-r7</t>
  </si>
  <si>
    <t>X62</t>
  </si>
  <si>
    <t>Precellys2-r8</t>
  </si>
  <si>
    <t>X63</t>
  </si>
  <si>
    <t>Precellys2-r9</t>
  </si>
  <si>
    <t>X64</t>
  </si>
  <si>
    <t>Precellys2-r10</t>
  </si>
  <si>
    <t>X65-3-1</t>
  </si>
  <si>
    <t>X65-3-3</t>
  </si>
  <si>
    <t>X65-5-1</t>
  </si>
  <si>
    <t>X65-5-5</t>
  </si>
  <si>
    <t>X70-3-1</t>
  </si>
  <si>
    <t>X70-3-3</t>
  </si>
  <si>
    <t>X70-5-1</t>
  </si>
  <si>
    <t>X70-5-5</t>
  </si>
  <si>
    <t>X75-3-1</t>
  </si>
  <si>
    <t>X75-3-3</t>
  </si>
  <si>
    <t>X75-5-1</t>
  </si>
  <si>
    <t>X75-5-5</t>
  </si>
  <si>
    <t>X80-3-1</t>
  </si>
  <si>
    <t>X80-3-3</t>
  </si>
  <si>
    <t>X80-5-1</t>
  </si>
  <si>
    <t>X80-5-5</t>
  </si>
  <si>
    <t>Total</t>
  </si>
  <si>
    <t>Min</t>
  </si>
  <si>
    <t>Max</t>
  </si>
  <si>
    <t>In silico pool</t>
  </si>
  <si>
    <t>X01_10</t>
  </si>
  <si>
    <t>Precellys1 merged</t>
  </si>
  <si>
    <t>X11_20</t>
  </si>
  <si>
    <t>Vortex-0.5g merged</t>
  </si>
  <si>
    <t>X21_24</t>
  </si>
  <si>
    <t>Vortex-5g merged</t>
  </si>
  <si>
    <t>X55_64</t>
  </si>
  <si>
    <t>Precellys2 merged</t>
  </si>
  <si>
    <t>XPCR</t>
  </si>
  <si>
    <t>PCR reps. Merged</t>
  </si>
  <si>
    <t>NA</t>
  </si>
  <si>
    <t>Suggested name</t>
  </si>
  <si>
    <t>Hypothesis</t>
  </si>
  <si>
    <t>Purpose</t>
  </si>
  <si>
    <t>Grab</t>
  </si>
  <si>
    <t>Sediment</t>
  </si>
  <si>
    <t>Pooled extracts</t>
  </si>
  <si>
    <t>Vortex 1</t>
  </si>
  <si>
    <t>H1, H2</t>
  </si>
  <si>
    <t>Compare homogenization, effect of replicate number, effect of in vitro pooling.</t>
  </si>
  <si>
    <t>I-III</t>
  </si>
  <si>
    <t>Vortex 2</t>
  </si>
  <si>
    <t>Vortex 3</t>
  </si>
  <si>
    <t>Vortex 4</t>
  </si>
  <si>
    <t>Vortex 5</t>
  </si>
  <si>
    <t>Vortex 6</t>
  </si>
  <si>
    <t>Vortex 7</t>
  </si>
  <si>
    <t>Vortex 8</t>
  </si>
  <si>
    <t>Vortex 9</t>
  </si>
  <si>
    <t>Vortex 10</t>
  </si>
  <si>
    <t>PowerMax 1</t>
  </si>
  <si>
    <t>PowerMax 2</t>
  </si>
  <si>
    <t>PowerMax 3</t>
  </si>
  <si>
    <t>PowerMax 4</t>
  </si>
  <si>
    <t>Precellys 1-1</t>
  </si>
  <si>
    <t>Precellys 1-2</t>
  </si>
  <si>
    <t>Precellys 1-3</t>
  </si>
  <si>
    <t>Precellys 1-4</t>
  </si>
  <si>
    <t>Precellys 1-5</t>
  </si>
  <si>
    <t>Precellys 1-6</t>
  </si>
  <si>
    <t>Precellys 1-7</t>
  </si>
  <si>
    <t>Precellys 1-8</t>
  </si>
  <si>
    <t>Precellys 1-9</t>
  </si>
  <si>
    <t>Precellys 1-10</t>
  </si>
  <si>
    <t>Precellys 2-1</t>
  </si>
  <si>
    <t>Precellys 2-2</t>
  </si>
  <si>
    <t>Precellys 2-3</t>
  </si>
  <si>
    <t>Precellys 2-4</t>
  </si>
  <si>
    <t>Precellys 2-5</t>
  </si>
  <si>
    <t>Precellys 2-6</t>
  </si>
  <si>
    <t>Precellys 2-7</t>
  </si>
  <si>
    <t>Precellys 2-8</t>
  </si>
  <si>
    <t>Precellys 2-9</t>
  </si>
  <si>
    <t>Precellys 2-10</t>
  </si>
  <si>
    <t>H3</t>
  </si>
  <si>
    <t>Evaluate results of PCR replicates of one extract.</t>
  </si>
  <si>
    <t>Vortex pool</t>
  </si>
  <si>
    <t>Compare in vitro pool against individual replicates</t>
  </si>
  <si>
    <t>PowerMax pool</t>
  </si>
  <si>
    <t>Precellys 1 pool</t>
  </si>
  <si>
    <t>Precellys 2 pool</t>
  </si>
  <si>
    <t>Grab 1 3-1</t>
  </si>
  <si>
    <t>Compare results of pooled vs. non-pooled extracts.</t>
  </si>
  <si>
    <t>Grab 1 3-3</t>
  </si>
  <si>
    <t>Grab 1 5-1</t>
  </si>
  <si>
    <t>Grab 1 5-5</t>
  </si>
  <si>
    <t>Grab 2 3-1</t>
  </si>
  <si>
    <t>Grab 2 3-3</t>
  </si>
  <si>
    <t>Grab 2 5-1</t>
  </si>
  <si>
    <t>Grab 2 5-5</t>
  </si>
  <si>
    <t>Grab 3 3-1</t>
  </si>
  <si>
    <t>Grab 3 3-3</t>
  </si>
  <si>
    <t>Grab 3 5-1</t>
  </si>
  <si>
    <t>Grab 3 5-5</t>
  </si>
  <si>
    <t>Grab 4 3-1</t>
  </si>
  <si>
    <t>Grab 4 3-3</t>
  </si>
  <si>
    <t>Grab 4 5-1</t>
  </si>
  <si>
    <t>Grab 4 5-5</t>
  </si>
  <si>
    <t>Grab 5 3-1</t>
  </si>
  <si>
    <t>Grab 5 3-3</t>
  </si>
  <si>
    <t>Grab 5 5-1</t>
  </si>
  <si>
    <t>Grab 5 5-5</t>
  </si>
  <si>
    <t>Compare in silico pool against in vitro &amp; ind. reps.</t>
  </si>
  <si>
    <t>PCR reps. 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</si>
</sst>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%"/>
    <numFmt numFmtId="165" formatCode="0.0%"/>
    <numFmt numFmtId="166" formatCode="0.000"/>
  </numFmts>
  <fonts count="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i/>
      <sz val="10"/>
      <name val="Arial"/>
      <family val="2"/>
      <charset val="1"/>
    </font>
    <font>
      <b/>
      <i/>
      <u/>
      <sz val="10"/>
      <name val="Arial"/>
      <family val="2"/>
      <charset val="1"/>
    </font>
    <font>
      <strike/>
      <sz val="10"/>
      <name val="Arial"/>
      <family val="2"/>
      <charset val="1"/>
    </font>
    <font>
      <b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166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ont="1" applyBorder="1"/>
    <xf numFmtId="3" fontId="0" fillId="0" borderId="0" xfId="0" applyNumberFormat="1" applyBorder="1"/>
    <xf numFmtId="2" fontId="0" fillId="0" borderId="0" xfId="0" applyNumberFormat="1" applyBorder="1"/>
    <xf numFmtId="166" fontId="0" fillId="0" borderId="0" xfId="0" applyNumberFormat="1" applyBorder="1"/>
    <xf numFmtId="3" fontId="0" fillId="0" borderId="0" xfId="0" applyNumberFormat="1" applyFont="1" applyBorder="1"/>
    <xf numFmtId="164" fontId="0" fillId="0" borderId="0" xfId="0" applyNumberFormat="1" applyBorder="1"/>
    <xf numFmtId="0" fontId="2" fillId="0" borderId="0" xfId="0" applyFont="1" applyAlignment="1">
      <alignment horizontal="right"/>
    </xf>
    <xf numFmtId="3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166" fontId="3" fillId="0" borderId="0" xfId="0" applyNumberFormat="1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/>
    <xf numFmtId="164" fontId="0" fillId="0" borderId="0" xfId="0" applyNumberFormat="1" applyFont="1"/>
    <xf numFmtId="164" fontId="5" fillId="0" borderId="0" xfId="0" applyNumberFormat="1" applyFont="1" applyBorder="1"/>
    <xf numFmtId="0" fontId="5" fillId="0" borderId="0" xfId="0" applyFont="1" applyBorder="1"/>
    <xf numFmtId="38" fontId="5" fillId="0" borderId="0" xfId="0" applyNumberFormat="1" applyFont="1" applyBorder="1"/>
    <xf numFmtId="0" fontId="3" fillId="0" borderId="0" xfId="0" applyFont="1" applyBorder="1" applyAlignment="1">
      <alignment horizontal="right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3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2" fontId="3" fillId="0" borderId="0" xfId="0" applyNumberFormat="1" applyFont="1" applyBorder="1"/>
    <xf numFmtId="166" fontId="3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38" fontId="0" fillId="0" borderId="0" xfId="0" applyNumberFormat="1" applyBorder="1"/>
    <xf numFmtId="0" fontId="6" fillId="0" borderId="0" xfId="0" applyFont="1" applyAlignment="1">
      <alignment vertical="center" wrapText="1"/>
    </xf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7" fillId="0" borderId="0" xfId="0" applyFont="1" applyAlignment="1">
      <alignment horizontal="left"/>
    </xf>
    <xf numFmtId="38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Font="1" applyBorder="1"/>
    <xf numFmtId="3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3" fontId="5" fillId="0" borderId="0" xfId="0" applyNumberFormat="1" applyFont="1" applyBorder="1"/>
    <xf numFmtId="3" fontId="5" fillId="0" borderId="0" xfId="0" applyNumberFormat="1" applyFont="1" applyBorder="1" applyAlignment="1">
      <alignment horizontal="right"/>
    </xf>
    <xf numFmtId="0" fontId="0" fillId="0" borderId="2" xfId="0" applyFont="1" applyBorder="1"/>
    <xf numFmtId="38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Font="1" applyBorder="1"/>
    <xf numFmtId="3" fontId="0" fillId="0" borderId="2" xfId="0" applyNumberFormat="1" applyBorder="1"/>
    <xf numFmtId="2" fontId="0" fillId="0" borderId="2" xfId="0" applyNumberFormat="1" applyBorder="1"/>
    <xf numFmtId="166" fontId="0" fillId="0" borderId="2" xfId="0" applyNumberFormat="1" applyBorder="1"/>
    <xf numFmtId="0" fontId="5" fillId="0" borderId="2" xfId="0" applyFont="1" applyBorder="1"/>
    <xf numFmtId="38" fontId="5" fillId="0" borderId="2" xfId="0" applyNumberFormat="1" applyFont="1" applyBorder="1"/>
    <xf numFmtId="164" fontId="5" fillId="0" borderId="2" xfId="0" applyNumberFormat="1" applyFont="1" applyBorder="1"/>
    <xf numFmtId="3" fontId="5" fillId="0" borderId="2" xfId="0" applyNumberFormat="1" applyFont="1" applyBorder="1"/>
    <xf numFmtId="3" fontId="5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3" fontId="3" fillId="0" borderId="1" xfId="0" applyNumberFormat="1" applyFont="1" applyBorder="1"/>
    <xf numFmtId="165" fontId="3" fillId="0" borderId="1" xfId="0" applyNumberFormat="1" applyFont="1" applyBorder="1"/>
    <xf numFmtId="164" fontId="3" fillId="0" borderId="1" xfId="0" applyNumberFormat="1" applyFont="1" applyBorder="1"/>
    <xf numFmtId="2" fontId="3" fillId="0" borderId="1" xfId="0" applyNumberFormat="1" applyFont="1" applyBorder="1"/>
    <xf numFmtId="166" fontId="3" fillId="0" borderId="1" xfId="0" applyNumberFormat="1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3" fontId="3" fillId="0" borderId="2" xfId="0" applyNumberFormat="1" applyFont="1" applyBorder="1"/>
    <xf numFmtId="165" fontId="3" fillId="0" borderId="2" xfId="0" applyNumberFormat="1" applyFont="1" applyBorder="1"/>
    <xf numFmtId="164" fontId="3" fillId="0" borderId="2" xfId="0" applyNumberFormat="1" applyFont="1" applyBorder="1"/>
    <xf numFmtId="2" fontId="3" fillId="0" borderId="2" xfId="0" applyNumberFormat="1" applyFont="1" applyBorder="1"/>
    <xf numFmtId="166" fontId="3" fillId="0" borderId="2" xfId="0" applyNumberFormat="1" applyFont="1" applyBorder="1"/>
    <xf numFmtId="0" fontId="4" fillId="0" borderId="0" xfId="0" applyFont="1" applyAlignment="1">
      <alignment horizontal="left"/>
    </xf>
    <xf numFmtId="165" fontId="0" fillId="0" borderId="1" xfId="0" applyNumberFormat="1" applyBorder="1"/>
    <xf numFmtId="165" fontId="0" fillId="0" borderId="0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79"/>
  <sheetViews>
    <sheetView windowProtection="1" tabSelected="1" zoomScale="110" zoomScaleNormal="110" workbookViewId="0">
      <pane xSplit="8" ySplit="1" topLeftCell="I2" activePane="bottomRight" state="frozen"/>
      <selection pane="topRight" activeCell="C1" sqref="C1"/>
      <selection pane="bottomLeft" activeCell="A54" sqref="A54"/>
      <selection pane="bottomRight" activeCell="G15" sqref="G15"/>
    </sheetView>
  </sheetViews>
  <sheetFormatPr defaultRowHeight="12.75" x14ac:dyDescent="0.2"/>
  <cols>
    <col min="1" max="1" width="18.85546875" bestFit="1" customWidth="1"/>
    <col min="2" max="2" width="13" bestFit="1" customWidth="1"/>
    <col min="3" max="3" width="23.28515625" customWidth="1"/>
    <col min="4" max="4" width="5.42578125" bestFit="1" customWidth="1"/>
    <col min="6" max="6" width="8.140625" bestFit="1" customWidth="1"/>
    <col min="7" max="7" width="12.140625"/>
    <col min="8" max="8" width="16.7109375"/>
    <col min="9" max="9" width="10.28515625" style="1"/>
    <col min="10" max="11" width="9.5703125"/>
    <col min="12" max="12" width="9.7109375"/>
    <col min="13" max="13" width="9.85546875"/>
    <col min="14" max="14" width="8.42578125"/>
    <col min="15" max="15" width="8.7109375"/>
    <col min="16" max="16" width="8.42578125" style="2"/>
    <col min="17" max="17" width="9.85546875"/>
    <col min="18" max="18" width="10.85546875"/>
    <col min="20" max="20" width="7"/>
    <col min="22" max="1031" width="8.42578125"/>
  </cols>
  <sheetData>
    <row r="1" spans="1:24 1030:1030" s="9" customFormat="1" ht="38.25" x14ac:dyDescent="0.2">
      <c r="A1" s="39" t="s">
        <v>149</v>
      </c>
      <c r="B1" s="39" t="s">
        <v>150</v>
      </c>
      <c r="C1" s="39" t="s">
        <v>151</v>
      </c>
      <c r="D1" s="39" t="s">
        <v>152</v>
      </c>
      <c r="E1" s="39" t="s">
        <v>153</v>
      </c>
      <c r="F1" s="39" t="s">
        <v>154</v>
      </c>
      <c r="G1" s="3" t="s">
        <v>0</v>
      </c>
      <c r="H1" s="3" t="s">
        <v>1</v>
      </c>
      <c r="I1" s="4" t="s">
        <v>2</v>
      </c>
      <c r="J1" s="3" t="s">
        <v>3</v>
      </c>
      <c r="K1" s="4" t="s">
        <v>4</v>
      </c>
      <c r="L1" s="4" t="s">
        <v>5</v>
      </c>
      <c r="M1" s="3" t="s">
        <v>6</v>
      </c>
      <c r="N1" s="5" t="s">
        <v>7</v>
      </c>
      <c r="O1" s="4" t="s">
        <v>8</v>
      </c>
      <c r="P1" s="6" t="s">
        <v>9</v>
      </c>
      <c r="Q1" s="4" t="s">
        <v>10</v>
      </c>
      <c r="R1" s="7" t="s">
        <v>11</v>
      </c>
      <c r="S1" s="8" t="s">
        <v>12</v>
      </c>
      <c r="T1" s="4" t="s">
        <v>13</v>
      </c>
      <c r="U1" s="3" t="s">
        <v>14</v>
      </c>
      <c r="V1" s="4" t="s">
        <v>15</v>
      </c>
      <c r="W1" s="3" t="s">
        <v>16</v>
      </c>
      <c r="X1" s="3" t="s">
        <v>17</v>
      </c>
      <c r="AMP1"/>
    </row>
    <row r="2" spans="1:24 1030:1030" s="41" customFormat="1" x14ac:dyDescent="0.2">
      <c r="A2" s="41" t="s">
        <v>155</v>
      </c>
      <c r="B2" s="41" t="s">
        <v>156</v>
      </c>
      <c r="C2" s="41" t="s">
        <v>157</v>
      </c>
      <c r="D2" s="41">
        <v>4</v>
      </c>
      <c r="E2" s="41" t="s">
        <v>158</v>
      </c>
      <c r="F2" s="41">
        <v>1</v>
      </c>
      <c r="G2" s="41" t="s">
        <v>60</v>
      </c>
      <c r="H2" s="40" t="s">
        <v>61</v>
      </c>
      <c r="I2" s="47">
        <v>94601</v>
      </c>
      <c r="J2" s="45">
        <f t="shared" ref="J2:J15" si="0">(I2-K2)/I2</f>
        <v>0.15369816386718957</v>
      </c>
      <c r="K2" s="47">
        <v>80061</v>
      </c>
      <c r="L2" s="47">
        <v>699</v>
      </c>
      <c r="M2" s="47">
        <v>80038</v>
      </c>
      <c r="N2" s="79">
        <f t="shared" ref="N2:N15" si="1">M2/K2</f>
        <v>0.9997127190517231</v>
      </c>
      <c r="O2" s="47">
        <v>692</v>
      </c>
      <c r="P2" s="45">
        <f t="shared" ref="P2:P15" si="2">O2/L2</f>
        <v>0.98998569384835478</v>
      </c>
      <c r="Q2" s="47">
        <v>663.85037250842004</v>
      </c>
      <c r="R2" s="48">
        <v>4.2583554369780803</v>
      </c>
      <c r="S2" s="49">
        <v>0.651165909566499</v>
      </c>
      <c r="T2" s="47">
        <v>705.97493915186203</v>
      </c>
      <c r="U2" s="47">
        <v>14703</v>
      </c>
      <c r="V2" s="45">
        <f t="shared" ref="V2:V15" si="3">U2/M2</f>
        <v>0.18370024238486718</v>
      </c>
      <c r="W2" s="41">
        <v>94</v>
      </c>
      <c r="X2" s="45">
        <f>W2/O2</f>
        <v>0.13583815028901733</v>
      </c>
    </row>
    <row r="3" spans="1:24 1030:1030" s="29" customFormat="1" x14ac:dyDescent="0.2">
      <c r="A3" s="29" t="s">
        <v>159</v>
      </c>
      <c r="B3" s="29" t="s">
        <v>156</v>
      </c>
      <c r="C3" s="29" t="s">
        <v>157</v>
      </c>
      <c r="D3" s="29">
        <v>4</v>
      </c>
      <c r="E3" s="29" t="s">
        <v>158</v>
      </c>
      <c r="F3" s="29">
        <v>1</v>
      </c>
      <c r="G3" s="29" t="s">
        <v>64</v>
      </c>
      <c r="H3" s="11" t="s">
        <v>65</v>
      </c>
      <c r="I3" s="12">
        <v>140904</v>
      </c>
      <c r="J3" s="16">
        <f t="shared" si="0"/>
        <v>0.21340771021404645</v>
      </c>
      <c r="K3" s="12">
        <v>110834</v>
      </c>
      <c r="L3" s="12">
        <v>678</v>
      </c>
      <c r="M3" s="12">
        <v>110818</v>
      </c>
      <c r="N3" s="80">
        <f t="shared" si="1"/>
        <v>0.9998556399660754</v>
      </c>
      <c r="O3" s="12">
        <v>675</v>
      </c>
      <c r="P3" s="16">
        <f t="shared" si="2"/>
        <v>0.99557522123893805</v>
      </c>
      <c r="Q3" s="12">
        <v>635.02854516760101</v>
      </c>
      <c r="R3" s="13">
        <v>4.2523509197112697</v>
      </c>
      <c r="S3" s="14">
        <v>0.65273038451397003</v>
      </c>
      <c r="T3" s="12">
        <v>682.82951310196597</v>
      </c>
      <c r="U3" s="12">
        <v>16799</v>
      </c>
      <c r="V3" s="16">
        <f t="shared" si="3"/>
        <v>0.15159089678572074</v>
      </c>
      <c r="W3" s="29">
        <v>99</v>
      </c>
      <c r="X3" s="16">
        <f>W3/O3</f>
        <v>0.14666666666666667</v>
      </c>
    </row>
    <row r="4" spans="1:24 1030:1030" s="29" customFormat="1" x14ac:dyDescent="0.2">
      <c r="A4" s="29" t="s">
        <v>160</v>
      </c>
      <c r="B4" s="29" t="s">
        <v>156</v>
      </c>
      <c r="C4" s="29" t="s">
        <v>157</v>
      </c>
      <c r="D4" s="29">
        <v>4</v>
      </c>
      <c r="E4" s="29" t="s">
        <v>158</v>
      </c>
      <c r="F4" s="29">
        <v>1</v>
      </c>
      <c r="G4" s="29" t="s">
        <v>66</v>
      </c>
      <c r="H4" s="11" t="s">
        <v>67</v>
      </c>
      <c r="I4" s="12">
        <v>115230</v>
      </c>
      <c r="J4" s="16">
        <f t="shared" si="0"/>
        <v>0.19120020827909398</v>
      </c>
      <c r="K4" s="12">
        <v>93198</v>
      </c>
      <c r="L4" s="12">
        <v>684</v>
      </c>
      <c r="M4" s="12">
        <v>93184</v>
      </c>
      <c r="N4" s="80">
        <f t="shared" si="1"/>
        <v>0.99984978218416709</v>
      </c>
      <c r="O4" s="12">
        <v>680</v>
      </c>
      <c r="P4" s="16">
        <f t="shared" si="2"/>
        <v>0.99415204678362568</v>
      </c>
      <c r="Q4" s="12">
        <v>639.67396521256705</v>
      </c>
      <c r="R4" s="13">
        <v>4.1861815409401801</v>
      </c>
      <c r="S4" s="14">
        <v>0.64184636289055297</v>
      </c>
      <c r="T4" s="12">
        <v>697.50486310298004</v>
      </c>
      <c r="U4" s="12">
        <v>19125</v>
      </c>
      <c r="V4" s="16">
        <f t="shared" si="3"/>
        <v>0.20523909684065933</v>
      </c>
      <c r="W4" s="29">
        <v>99</v>
      </c>
      <c r="X4" s="16">
        <f>W4/O4</f>
        <v>0.14558823529411766</v>
      </c>
    </row>
    <row r="5" spans="1:24 1030:1030" s="29" customFormat="1" x14ac:dyDescent="0.2">
      <c r="A5" s="29" t="s">
        <v>161</v>
      </c>
      <c r="B5" s="29" t="s">
        <v>156</v>
      </c>
      <c r="C5" s="29" t="s">
        <v>157</v>
      </c>
      <c r="D5" s="29">
        <v>4</v>
      </c>
      <c r="E5" s="29" t="s">
        <v>158</v>
      </c>
      <c r="F5" s="29">
        <v>1</v>
      </c>
      <c r="G5" s="29" t="s">
        <v>68</v>
      </c>
      <c r="H5" s="11" t="s">
        <v>69</v>
      </c>
      <c r="I5" s="12">
        <v>98580</v>
      </c>
      <c r="J5" s="16">
        <f t="shared" si="0"/>
        <v>0.15302292554270644</v>
      </c>
      <c r="K5" s="12">
        <v>83495</v>
      </c>
      <c r="L5" s="12">
        <v>706</v>
      </c>
      <c r="M5" s="12">
        <v>83477</v>
      </c>
      <c r="N5" s="80">
        <f t="shared" si="1"/>
        <v>0.9997844182286364</v>
      </c>
      <c r="O5" s="12">
        <v>703</v>
      </c>
      <c r="P5" s="16">
        <f t="shared" si="2"/>
        <v>0.99575070821529743</v>
      </c>
      <c r="Q5" s="12">
        <v>663.74657272838704</v>
      </c>
      <c r="R5" s="13">
        <v>4.1573904714432404</v>
      </c>
      <c r="S5" s="14">
        <v>0.63419742663239198</v>
      </c>
      <c r="T5" s="12">
        <v>727.303957917395</v>
      </c>
      <c r="U5" s="12">
        <v>14400</v>
      </c>
      <c r="V5" s="16">
        <f t="shared" si="3"/>
        <v>0.17250260550810403</v>
      </c>
      <c r="W5" s="29">
        <v>86</v>
      </c>
      <c r="X5" s="16">
        <f>W5/O5</f>
        <v>0.12233285917496443</v>
      </c>
    </row>
    <row r="6" spans="1:24 1030:1030" s="29" customFormat="1" x14ac:dyDescent="0.2">
      <c r="A6" s="29" t="s">
        <v>162</v>
      </c>
      <c r="B6" s="29" t="s">
        <v>156</v>
      </c>
      <c r="C6" s="29" t="s">
        <v>157</v>
      </c>
      <c r="D6" s="29">
        <v>4</v>
      </c>
      <c r="E6" s="29" t="s">
        <v>158</v>
      </c>
      <c r="F6" s="29">
        <v>1</v>
      </c>
      <c r="G6" s="29" t="s">
        <v>70</v>
      </c>
      <c r="H6" s="11" t="s">
        <v>71</v>
      </c>
      <c r="I6" s="12">
        <v>84086</v>
      </c>
      <c r="J6" s="16">
        <f t="shared" si="0"/>
        <v>0.16828009418928241</v>
      </c>
      <c r="K6" s="12">
        <v>69936</v>
      </c>
      <c r="L6" s="12">
        <v>682</v>
      </c>
      <c r="M6" s="12">
        <v>69903</v>
      </c>
      <c r="N6" s="80">
        <f t="shared" si="1"/>
        <v>0.99952814001372681</v>
      </c>
      <c r="O6" s="12">
        <v>677</v>
      </c>
      <c r="P6" s="16">
        <f t="shared" si="2"/>
        <v>0.99266862170087977</v>
      </c>
      <c r="Q6" s="12">
        <v>649.66405698322001</v>
      </c>
      <c r="R6" s="13">
        <v>4.20630704447745</v>
      </c>
      <c r="S6" s="14">
        <v>0.64536962180940904</v>
      </c>
      <c r="T6" s="12">
        <v>702.18830789801302</v>
      </c>
      <c r="U6" s="12">
        <v>10400</v>
      </c>
      <c r="V6" s="16">
        <f t="shared" si="3"/>
        <v>0.14877759180578803</v>
      </c>
      <c r="W6" s="29">
        <v>102</v>
      </c>
      <c r="X6" s="16">
        <f>W6/O6</f>
        <v>0.15066469719350073</v>
      </c>
    </row>
    <row r="7" spans="1:24 1030:1030" s="29" customFormat="1" x14ac:dyDescent="0.2">
      <c r="A7" s="29" t="s">
        <v>163</v>
      </c>
      <c r="B7" s="29" t="s">
        <v>156</v>
      </c>
      <c r="C7" s="29" t="s">
        <v>157</v>
      </c>
      <c r="D7" s="29">
        <v>4</v>
      </c>
      <c r="E7" s="29" t="s">
        <v>158</v>
      </c>
      <c r="F7" s="29">
        <v>1</v>
      </c>
      <c r="G7" s="29" t="s">
        <v>72</v>
      </c>
      <c r="H7" s="11" t="s">
        <v>73</v>
      </c>
      <c r="I7" s="12">
        <v>117583</v>
      </c>
      <c r="J7" s="16">
        <f t="shared" si="0"/>
        <v>0.33178265565600468</v>
      </c>
      <c r="K7" s="12">
        <v>78571</v>
      </c>
      <c r="L7" s="12">
        <v>734</v>
      </c>
      <c r="M7" s="12">
        <v>78560</v>
      </c>
      <c r="N7" s="80">
        <f t="shared" si="1"/>
        <v>0.99985999923635949</v>
      </c>
      <c r="O7" s="12">
        <v>728</v>
      </c>
      <c r="P7" s="16">
        <f t="shared" si="2"/>
        <v>0.99182561307901906</v>
      </c>
      <c r="Q7" s="12">
        <v>692.45142440146401</v>
      </c>
      <c r="R7" s="13">
        <v>4.3400196919690002</v>
      </c>
      <c r="S7" s="14">
        <v>0.65854650041466101</v>
      </c>
      <c r="T7" s="12">
        <v>752.043110118041</v>
      </c>
      <c r="U7" s="12">
        <v>13971</v>
      </c>
      <c r="V7" s="16">
        <f t="shared" si="3"/>
        <v>0.17783859470468433</v>
      </c>
      <c r="W7" s="29">
        <v>110</v>
      </c>
      <c r="X7" s="16">
        <f>W7/O7</f>
        <v>0.15109890109890109</v>
      </c>
    </row>
    <row r="8" spans="1:24 1030:1030" s="29" customFormat="1" x14ac:dyDescent="0.2">
      <c r="A8" s="29" t="s">
        <v>164</v>
      </c>
      <c r="B8" s="29" t="s">
        <v>156</v>
      </c>
      <c r="C8" s="29" t="s">
        <v>157</v>
      </c>
      <c r="D8" s="29">
        <v>4</v>
      </c>
      <c r="E8" s="29" t="s">
        <v>158</v>
      </c>
      <c r="F8" s="29">
        <v>1</v>
      </c>
      <c r="G8" s="29" t="s">
        <v>74</v>
      </c>
      <c r="H8" s="11" t="s">
        <v>75</v>
      </c>
      <c r="I8" s="12">
        <v>110634</v>
      </c>
      <c r="J8" s="16">
        <f t="shared" si="0"/>
        <v>0.17223457526619304</v>
      </c>
      <c r="K8" s="12">
        <v>91579</v>
      </c>
      <c r="L8" s="12">
        <v>679</v>
      </c>
      <c r="M8" s="12">
        <v>91308</v>
      </c>
      <c r="N8" s="80">
        <f t="shared" si="1"/>
        <v>0.99704080629838721</v>
      </c>
      <c r="O8" s="12">
        <v>667</v>
      </c>
      <c r="P8" s="16">
        <f t="shared" si="2"/>
        <v>0.9823269513991163</v>
      </c>
      <c r="Q8" s="12">
        <v>633.45167240063904</v>
      </c>
      <c r="R8" s="13">
        <v>4.1638090937159502</v>
      </c>
      <c r="S8" s="14">
        <v>0.64031116863925497</v>
      </c>
      <c r="T8" s="12">
        <v>679.17556855767998</v>
      </c>
      <c r="U8" s="12">
        <v>15207</v>
      </c>
      <c r="V8" s="16">
        <f t="shared" si="3"/>
        <v>0.16654619529504533</v>
      </c>
      <c r="W8" s="29">
        <v>89</v>
      </c>
      <c r="X8" s="16">
        <f>W8/O8</f>
        <v>0.13343328335832083</v>
      </c>
    </row>
    <row r="9" spans="1:24 1030:1030" s="29" customFormat="1" x14ac:dyDescent="0.2">
      <c r="A9" s="29" t="s">
        <v>165</v>
      </c>
      <c r="B9" s="29" t="s">
        <v>156</v>
      </c>
      <c r="C9" s="29" t="s">
        <v>157</v>
      </c>
      <c r="D9" s="29">
        <v>4</v>
      </c>
      <c r="E9" s="29" t="s">
        <v>158</v>
      </c>
      <c r="F9" s="29">
        <v>1</v>
      </c>
      <c r="G9" s="29" t="s">
        <v>76</v>
      </c>
      <c r="H9" s="11" t="s">
        <v>77</v>
      </c>
      <c r="I9" s="12">
        <v>56769</v>
      </c>
      <c r="J9" s="16">
        <f t="shared" si="0"/>
        <v>0.17507794747133118</v>
      </c>
      <c r="K9" s="12">
        <v>46830</v>
      </c>
      <c r="L9" s="12">
        <v>628</v>
      </c>
      <c r="M9" s="12">
        <v>46826</v>
      </c>
      <c r="N9" s="80">
        <f t="shared" si="1"/>
        <v>0.99991458466794791</v>
      </c>
      <c r="O9" s="12">
        <v>625</v>
      </c>
      <c r="P9" s="16">
        <f t="shared" si="2"/>
        <v>0.99522292993630568</v>
      </c>
      <c r="Q9" s="12">
        <v>625</v>
      </c>
      <c r="R9" s="13">
        <v>4.1195207835563297</v>
      </c>
      <c r="S9" s="14">
        <v>0.63990054411698305</v>
      </c>
      <c r="T9" s="12">
        <v>657.62669553708099</v>
      </c>
      <c r="U9" s="12">
        <v>9206</v>
      </c>
      <c r="V9" s="16">
        <f t="shared" si="3"/>
        <v>0.19660017938751975</v>
      </c>
      <c r="W9" s="29">
        <v>83</v>
      </c>
      <c r="X9" s="16">
        <f>W9/O9</f>
        <v>0.1328</v>
      </c>
    </row>
    <row r="10" spans="1:24 1030:1030" s="29" customFormat="1" x14ac:dyDescent="0.2">
      <c r="A10" s="29" t="s">
        <v>166</v>
      </c>
      <c r="B10" s="29" t="s">
        <v>156</v>
      </c>
      <c r="C10" s="29" t="s">
        <v>157</v>
      </c>
      <c r="D10" s="29">
        <v>4</v>
      </c>
      <c r="E10" s="29" t="s">
        <v>158</v>
      </c>
      <c r="F10" s="29">
        <v>1</v>
      </c>
      <c r="G10" s="29" t="s">
        <v>78</v>
      </c>
      <c r="H10" s="11" t="s">
        <v>79</v>
      </c>
      <c r="I10" s="12">
        <v>78652</v>
      </c>
      <c r="J10" s="16">
        <f t="shared" si="0"/>
        <v>0.15321924426588007</v>
      </c>
      <c r="K10" s="12">
        <v>66601</v>
      </c>
      <c r="L10" s="12">
        <v>588</v>
      </c>
      <c r="M10" s="12">
        <v>66591</v>
      </c>
      <c r="N10" s="80">
        <f t="shared" si="1"/>
        <v>0.99984985210432276</v>
      </c>
      <c r="O10" s="12">
        <v>587</v>
      </c>
      <c r="P10" s="16">
        <f t="shared" si="2"/>
        <v>0.99829931972789121</v>
      </c>
      <c r="Q10" s="12">
        <v>571.35781138354798</v>
      </c>
      <c r="R10" s="13">
        <v>4.2257140289738402</v>
      </c>
      <c r="S10" s="14">
        <v>0.66285452188839999</v>
      </c>
      <c r="T10" s="12">
        <v>603.58127147622804</v>
      </c>
      <c r="U10" s="12">
        <v>12780</v>
      </c>
      <c r="V10" s="16">
        <f t="shared" si="3"/>
        <v>0.19191782673334234</v>
      </c>
      <c r="W10" s="29">
        <v>75</v>
      </c>
      <c r="X10" s="16">
        <f>W10/O10</f>
        <v>0.12776831345826234</v>
      </c>
    </row>
    <row r="11" spans="1:24 1030:1030" s="42" customFormat="1" x14ac:dyDescent="0.2">
      <c r="A11" s="42" t="s">
        <v>167</v>
      </c>
      <c r="B11" s="42" t="s">
        <v>156</v>
      </c>
      <c r="C11" s="42" t="s">
        <v>157</v>
      </c>
      <c r="D11" s="42">
        <v>4</v>
      </c>
      <c r="E11" s="42" t="s">
        <v>158</v>
      </c>
      <c r="F11" s="42">
        <v>1</v>
      </c>
      <c r="G11" s="42" t="s">
        <v>80</v>
      </c>
      <c r="H11" s="52" t="s">
        <v>81</v>
      </c>
      <c r="I11" s="56">
        <v>108400</v>
      </c>
      <c r="J11" s="54">
        <f t="shared" si="0"/>
        <v>0.1679520295202952</v>
      </c>
      <c r="K11" s="56">
        <v>90194</v>
      </c>
      <c r="L11" s="56">
        <v>619</v>
      </c>
      <c r="M11" s="56">
        <v>90162</v>
      </c>
      <c r="N11" s="81">
        <f t="shared" si="1"/>
        <v>0.99964520921569067</v>
      </c>
      <c r="O11" s="56">
        <v>615</v>
      </c>
      <c r="P11" s="54">
        <f t="shared" si="2"/>
        <v>0.99353796445880449</v>
      </c>
      <c r="Q11" s="56">
        <v>592.34361096642897</v>
      </c>
      <c r="R11" s="57">
        <v>4.3445069685557298</v>
      </c>
      <c r="S11" s="58">
        <v>0.67654352551006003</v>
      </c>
      <c r="T11" s="56">
        <v>622.38292122093696</v>
      </c>
      <c r="U11" s="56">
        <v>15820</v>
      </c>
      <c r="V11" s="54">
        <f t="shared" si="3"/>
        <v>0.17546194627448369</v>
      </c>
      <c r="W11" s="42">
        <v>76</v>
      </c>
      <c r="X11" s="54">
        <f>W11/O11</f>
        <v>0.12357723577235773</v>
      </c>
    </row>
    <row r="12" spans="1:24 1030:1030" s="41" customFormat="1" x14ac:dyDescent="0.2">
      <c r="A12" s="41" t="s">
        <v>168</v>
      </c>
      <c r="B12" s="41" t="s">
        <v>156</v>
      </c>
      <c r="C12" s="41" t="s">
        <v>157</v>
      </c>
      <c r="D12" s="41">
        <v>4</v>
      </c>
      <c r="E12" s="41" t="s">
        <v>158</v>
      </c>
      <c r="F12" s="41">
        <v>1</v>
      </c>
      <c r="G12" s="41" t="s">
        <v>82</v>
      </c>
      <c r="H12" s="40" t="s">
        <v>83</v>
      </c>
      <c r="I12" s="47">
        <v>106602</v>
      </c>
      <c r="J12" s="45">
        <f t="shared" si="0"/>
        <v>0.16834580964709855</v>
      </c>
      <c r="K12" s="47">
        <v>88656</v>
      </c>
      <c r="L12" s="47">
        <v>743</v>
      </c>
      <c r="M12" s="47">
        <v>88493</v>
      </c>
      <c r="N12" s="79">
        <f t="shared" si="1"/>
        <v>0.99816143295434034</v>
      </c>
      <c r="O12" s="47">
        <v>739</v>
      </c>
      <c r="P12" s="45">
        <f t="shared" si="2"/>
        <v>0.99461641991924632</v>
      </c>
      <c r="Q12" s="47">
        <v>706.26341050167002</v>
      </c>
      <c r="R12" s="48">
        <v>4.3952957095823004</v>
      </c>
      <c r="S12" s="49">
        <v>0.66541975277798604</v>
      </c>
      <c r="T12" s="47">
        <v>752.06827459526005</v>
      </c>
      <c r="U12" s="47">
        <v>18504</v>
      </c>
      <c r="V12" s="45">
        <f t="shared" si="3"/>
        <v>0.20910128484738905</v>
      </c>
      <c r="W12" s="41">
        <v>151</v>
      </c>
      <c r="X12" s="45">
        <f>W12/O12</f>
        <v>0.20433017591339647</v>
      </c>
    </row>
    <row r="13" spans="1:24 1030:1030" s="29" customFormat="1" x14ac:dyDescent="0.2">
      <c r="A13" s="29" t="s">
        <v>169</v>
      </c>
      <c r="B13" s="29" t="s">
        <v>156</v>
      </c>
      <c r="C13" s="29" t="s">
        <v>157</v>
      </c>
      <c r="D13" s="29">
        <v>4</v>
      </c>
      <c r="E13" s="29" t="s">
        <v>158</v>
      </c>
      <c r="F13" s="29">
        <v>1</v>
      </c>
      <c r="G13" s="29" t="s">
        <v>86</v>
      </c>
      <c r="H13" s="11" t="s">
        <v>87</v>
      </c>
      <c r="I13" s="12">
        <v>87431</v>
      </c>
      <c r="J13" s="16">
        <f t="shared" si="0"/>
        <v>0.15540254600770895</v>
      </c>
      <c r="K13" s="12">
        <v>73844</v>
      </c>
      <c r="L13" s="12">
        <v>780</v>
      </c>
      <c r="M13" s="12">
        <v>73831</v>
      </c>
      <c r="N13" s="80">
        <f t="shared" si="1"/>
        <v>0.99982395319863493</v>
      </c>
      <c r="O13" s="12">
        <v>777</v>
      </c>
      <c r="P13" s="16">
        <f t="shared" si="2"/>
        <v>0.99615384615384617</v>
      </c>
      <c r="Q13" s="12">
        <v>749.13517126514103</v>
      </c>
      <c r="R13" s="13">
        <v>4.4253017978568403</v>
      </c>
      <c r="S13" s="14">
        <v>0.66491495151216895</v>
      </c>
      <c r="T13" s="12">
        <v>795.88776393106298</v>
      </c>
      <c r="U13" s="12">
        <v>12547</v>
      </c>
      <c r="V13" s="16">
        <f t="shared" si="3"/>
        <v>0.16994216521515354</v>
      </c>
      <c r="W13" s="29">
        <v>153</v>
      </c>
      <c r="X13" s="16">
        <f>W13/O13</f>
        <v>0.19691119691119691</v>
      </c>
    </row>
    <row r="14" spans="1:24 1030:1030" s="29" customFormat="1" x14ac:dyDescent="0.2">
      <c r="A14" s="29" t="s">
        <v>170</v>
      </c>
      <c r="B14" s="29" t="s">
        <v>156</v>
      </c>
      <c r="C14" s="29" t="s">
        <v>157</v>
      </c>
      <c r="D14" s="29">
        <v>4</v>
      </c>
      <c r="E14" s="29" t="s">
        <v>158</v>
      </c>
      <c r="F14" s="29">
        <v>1</v>
      </c>
      <c r="G14" s="29" t="s">
        <v>88</v>
      </c>
      <c r="H14" s="11" t="s">
        <v>89</v>
      </c>
      <c r="I14" s="12">
        <v>73998</v>
      </c>
      <c r="J14" s="16">
        <f t="shared" si="0"/>
        <v>0.17089651071650586</v>
      </c>
      <c r="K14" s="12">
        <v>61352</v>
      </c>
      <c r="L14" s="12">
        <v>745</v>
      </c>
      <c r="M14" s="12">
        <v>61323</v>
      </c>
      <c r="N14" s="80">
        <f t="shared" si="1"/>
        <v>0.99952731777285175</v>
      </c>
      <c r="O14" s="12">
        <v>739</v>
      </c>
      <c r="P14" s="16">
        <f t="shared" si="2"/>
        <v>0.99194630872483225</v>
      </c>
      <c r="Q14" s="12">
        <v>724.76799886882202</v>
      </c>
      <c r="R14" s="13">
        <v>4.3879884418528396</v>
      </c>
      <c r="S14" s="14">
        <v>0.664313479023659</v>
      </c>
      <c r="T14" s="12">
        <v>754.77257260737804</v>
      </c>
      <c r="U14" s="12">
        <v>9014</v>
      </c>
      <c r="V14" s="16">
        <f t="shared" si="3"/>
        <v>0.14699215628720055</v>
      </c>
      <c r="W14" s="29">
        <v>148</v>
      </c>
      <c r="X14" s="16">
        <f>W14/O14</f>
        <v>0.20027063599458728</v>
      </c>
    </row>
    <row r="15" spans="1:24 1030:1030" s="42" customFormat="1" x14ac:dyDescent="0.2">
      <c r="A15" s="42" t="s">
        <v>171</v>
      </c>
      <c r="B15" s="42" t="s">
        <v>156</v>
      </c>
      <c r="C15" s="42" t="s">
        <v>157</v>
      </c>
      <c r="D15" s="42">
        <v>4</v>
      </c>
      <c r="E15" s="42" t="s">
        <v>158</v>
      </c>
      <c r="F15" s="42">
        <v>1</v>
      </c>
      <c r="G15" s="42" t="s">
        <v>90</v>
      </c>
      <c r="H15" s="52" t="s">
        <v>91</v>
      </c>
      <c r="I15" s="56">
        <v>105645</v>
      </c>
      <c r="J15" s="54">
        <f t="shared" si="0"/>
        <v>0.17006010696199536</v>
      </c>
      <c r="K15" s="56">
        <v>87679</v>
      </c>
      <c r="L15" s="56">
        <v>805</v>
      </c>
      <c r="M15" s="56">
        <v>87646</v>
      </c>
      <c r="N15" s="81">
        <f t="shared" si="1"/>
        <v>0.99962362709428709</v>
      </c>
      <c r="O15" s="56">
        <v>800</v>
      </c>
      <c r="P15" s="54">
        <f t="shared" si="2"/>
        <v>0.99378881987577639</v>
      </c>
      <c r="Q15" s="56">
        <v>764.74655189136104</v>
      </c>
      <c r="R15" s="57">
        <v>4.4254798638366504</v>
      </c>
      <c r="S15" s="58">
        <v>0.66203992754274299</v>
      </c>
      <c r="T15" s="56">
        <v>815.03122516413998</v>
      </c>
      <c r="U15" s="56">
        <v>17192</v>
      </c>
      <c r="V15" s="54">
        <f t="shared" si="3"/>
        <v>0.19615270520046552</v>
      </c>
      <c r="W15" s="42">
        <v>168</v>
      </c>
      <c r="X15" s="54">
        <f>W15/O15</f>
        <v>0.21</v>
      </c>
    </row>
    <row r="16" spans="1:24 1030:1030" s="41" customFormat="1" x14ac:dyDescent="0.2">
      <c r="A16" s="41" t="s">
        <v>172</v>
      </c>
      <c r="B16" s="41" t="s">
        <v>156</v>
      </c>
      <c r="C16" s="41" t="s">
        <v>157</v>
      </c>
      <c r="D16" s="41">
        <v>4</v>
      </c>
      <c r="E16" s="41" t="s">
        <v>158</v>
      </c>
      <c r="F16" s="41">
        <v>1</v>
      </c>
      <c r="G16" s="41" t="s">
        <v>38</v>
      </c>
      <c r="H16" s="40" t="s">
        <v>39</v>
      </c>
      <c r="I16" s="47">
        <v>116739</v>
      </c>
      <c r="J16" s="45">
        <f t="shared" ref="J16:J25" si="4">(I16-K16)/I16</f>
        <v>0.14927316492346174</v>
      </c>
      <c r="K16" s="47">
        <v>99313</v>
      </c>
      <c r="L16" s="47">
        <v>870</v>
      </c>
      <c r="M16" s="47">
        <v>99301</v>
      </c>
      <c r="N16" s="79">
        <f t="shared" ref="N16:N25" si="5">M16/K16</f>
        <v>0.99987916989719372</v>
      </c>
      <c r="O16" s="47">
        <v>862</v>
      </c>
      <c r="P16" s="45">
        <f t="shared" ref="P16:P25" si="6">O16/L16</f>
        <v>0.99080459770114937</v>
      </c>
      <c r="Q16" s="47">
        <v>685.21312074994398</v>
      </c>
      <c r="R16" s="48">
        <v>2.0652612487312401</v>
      </c>
      <c r="S16" s="49">
        <v>0.30554568011284</v>
      </c>
      <c r="T16" s="47">
        <v>1054.55904313428</v>
      </c>
      <c r="U16" s="47">
        <v>71779</v>
      </c>
      <c r="V16" s="45">
        <f t="shared" ref="V16:V25" si="7">U16/M16</f>
        <v>0.72284267026515348</v>
      </c>
      <c r="W16" s="41">
        <v>84</v>
      </c>
      <c r="X16" s="45">
        <f t="shared" ref="X16:X25" si="8">W16/O16</f>
        <v>9.7447795823665889E-2</v>
      </c>
    </row>
    <row r="17" spans="1:24" s="29" customFormat="1" x14ac:dyDescent="0.2">
      <c r="A17" s="29" t="s">
        <v>173</v>
      </c>
      <c r="B17" s="29" t="s">
        <v>156</v>
      </c>
      <c r="C17" s="29" t="s">
        <v>157</v>
      </c>
      <c r="D17" s="29">
        <v>4</v>
      </c>
      <c r="E17" s="29" t="s">
        <v>158</v>
      </c>
      <c r="F17" s="29">
        <v>1</v>
      </c>
      <c r="G17" s="29" t="s">
        <v>42</v>
      </c>
      <c r="H17" s="11" t="s">
        <v>43</v>
      </c>
      <c r="I17" s="12">
        <v>83093</v>
      </c>
      <c r="J17" s="16">
        <f t="shared" si="4"/>
        <v>0.16609100646263825</v>
      </c>
      <c r="K17" s="12">
        <v>69292</v>
      </c>
      <c r="L17" s="12">
        <v>1000</v>
      </c>
      <c r="M17" s="12">
        <v>69231</v>
      </c>
      <c r="N17" s="80">
        <f t="shared" si="5"/>
        <v>0.99911966749408299</v>
      </c>
      <c r="O17" s="12">
        <v>988</v>
      </c>
      <c r="P17" s="16">
        <f t="shared" si="6"/>
        <v>0.98799999999999999</v>
      </c>
      <c r="Q17" s="12">
        <v>922.68193403206897</v>
      </c>
      <c r="R17" s="13">
        <v>4.6562412187606501</v>
      </c>
      <c r="S17" s="14">
        <v>0.67524006292826999</v>
      </c>
      <c r="T17" s="12">
        <v>1076.76198235224</v>
      </c>
      <c r="U17" s="12">
        <v>7389</v>
      </c>
      <c r="V17" s="16">
        <f t="shared" si="7"/>
        <v>0.10672964423451922</v>
      </c>
      <c r="W17" s="29">
        <v>88</v>
      </c>
      <c r="X17" s="16">
        <f t="shared" si="8"/>
        <v>8.9068825910931168E-2</v>
      </c>
    </row>
    <row r="18" spans="1:24" s="29" customFormat="1" x14ac:dyDescent="0.2">
      <c r="A18" s="29" t="s">
        <v>174</v>
      </c>
      <c r="B18" s="29" t="s">
        <v>156</v>
      </c>
      <c r="C18" s="29" t="s">
        <v>157</v>
      </c>
      <c r="D18" s="29">
        <v>4</v>
      </c>
      <c r="E18" s="29" t="s">
        <v>158</v>
      </c>
      <c r="F18" s="29">
        <v>1</v>
      </c>
      <c r="G18" s="29" t="s">
        <v>44</v>
      </c>
      <c r="H18" s="11" t="s">
        <v>45</v>
      </c>
      <c r="I18" s="12">
        <v>112041</v>
      </c>
      <c r="J18" s="16">
        <f t="shared" si="4"/>
        <v>0.15002543711676974</v>
      </c>
      <c r="K18" s="12">
        <v>95232</v>
      </c>
      <c r="L18" s="12">
        <v>1115</v>
      </c>
      <c r="M18" s="12">
        <v>95204</v>
      </c>
      <c r="N18" s="80">
        <f t="shared" si="5"/>
        <v>0.99970598118279574</v>
      </c>
      <c r="O18" s="12">
        <v>1106</v>
      </c>
      <c r="P18" s="16">
        <f t="shared" si="6"/>
        <v>0.99192825112107619</v>
      </c>
      <c r="Q18" s="12">
        <v>982.37878446503601</v>
      </c>
      <c r="R18" s="13">
        <v>4.6016883963957804</v>
      </c>
      <c r="S18" s="14">
        <v>0.65658628721004797</v>
      </c>
      <c r="T18" s="12">
        <v>1173.6417004034199</v>
      </c>
      <c r="U18" s="12">
        <v>10884</v>
      </c>
      <c r="V18" s="16">
        <f t="shared" si="7"/>
        <v>0.1143229276080837</v>
      </c>
      <c r="W18" s="29">
        <v>117</v>
      </c>
      <c r="X18" s="16">
        <f t="shared" si="8"/>
        <v>0.1057866184448463</v>
      </c>
    </row>
    <row r="19" spans="1:24" s="29" customFormat="1" x14ac:dyDescent="0.2">
      <c r="A19" s="29" t="s">
        <v>175</v>
      </c>
      <c r="B19" s="29" t="s">
        <v>156</v>
      </c>
      <c r="C19" s="29" t="s">
        <v>157</v>
      </c>
      <c r="D19" s="29">
        <v>4</v>
      </c>
      <c r="E19" s="29" t="s">
        <v>158</v>
      </c>
      <c r="F19" s="29">
        <v>1</v>
      </c>
      <c r="G19" s="29" t="s">
        <v>46</v>
      </c>
      <c r="H19" s="11" t="s">
        <v>47</v>
      </c>
      <c r="I19" s="12">
        <v>103806</v>
      </c>
      <c r="J19" s="16">
        <f t="shared" si="4"/>
        <v>0.15832418164653295</v>
      </c>
      <c r="K19" s="12">
        <v>87371</v>
      </c>
      <c r="L19" s="12">
        <v>1008</v>
      </c>
      <c r="M19" s="12">
        <v>87346</v>
      </c>
      <c r="N19" s="80">
        <f t="shared" si="5"/>
        <v>0.99971386386787375</v>
      </c>
      <c r="O19" s="12">
        <v>999</v>
      </c>
      <c r="P19" s="16">
        <f t="shared" si="6"/>
        <v>0.9910714285714286</v>
      </c>
      <c r="Q19" s="12">
        <v>870.64732466738405</v>
      </c>
      <c r="R19" s="13">
        <v>3.8455435867166701</v>
      </c>
      <c r="S19" s="14">
        <v>0.55678009571220499</v>
      </c>
      <c r="T19" s="12">
        <v>1119.5824307278499</v>
      </c>
      <c r="U19" s="12">
        <v>32280</v>
      </c>
      <c r="V19" s="16">
        <f t="shared" si="7"/>
        <v>0.36956471962081833</v>
      </c>
      <c r="W19" s="29">
        <v>99</v>
      </c>
      <c r="X19" s="16">
        <f t="shared" si="8"/>
        <v>9.90990990990991E-2</v>
      </c>
    </row>
    <row r="20" spans="1:24" s="29" customFormat="1" x14ac:dyDescent="0.2">
      <c r="A20" s="29" t="s">
        <v>176</v>
      </c>
      <c r="B20" s="29" t="s">
        <v>156</v>
      </c>
      <c r="C20" s="29" t="s">
        <v>157</v>
      </c>
      <c r="D20" s="29">
        <v>4</v>
      </c>
      <c r="E20" s="29" t="s">
        <v>158</v>
      </c>
      <c r="F20" s="29">
        <v>1</v>
      </c>
      <c r="G20" s="29" t="s">
        <v>48</v>
      </c>
      <c r="H20" s="11" t="s">
        <v>49</v>
      </c>
      <c r="I20" s="12">
        <v>125107</v>
      </c>
      <c r="J20" s="16">
        <f t="shared" si="4"/>
        <v>0.15059908718137274</v>
      </c>
      <c r="K20" s="12">
        <v>106266</v>
      </c>
      <c r="L20" s="12">
        <v>1065</v>
      </c>
      <c r="M20" s="12">
        <v>106226</v>
      </c>
      <c r="N20" s="80">
        <f t="shared" si="5"/>
        <v>0.99962358609527036</v>
      </c>
      <c r="O20" s="12">
        <v>1052</v>
      </c>
      <c r="P20" s="16">
        <f t="shared" si="6"/>
        <v>0.98779342723004693</v>
      </c>
      <c r="Q20" s="12">
        <v>887.80438434222901</v>
      </c>
      <c r="R20" s="13">
        <v>3.78009768879574</v>
      </c>
      <c r="S20" s="14">
        <v>0.54323858928618596</v>
      </c>
      <c r="T20" s="12">
        <v>1149.70176678549</v>
      </c>
      <c r="U20" s="12">
        <v>42039</v>
      </c>
      <c r="V20" s="16">
        <f t="shared" si="7"/>
        <v>0.39575056954041382</v>
      </c>
      <c r="W20" s="29">
        <v>108</v>
      </c>
      <c r="X20" s="16">
        <f t="shared" si="8"/>
        <v>0.10266159695817491</v>
      </c>
    </row>
    <row r="21" spans="1:24" s="29" customFormat="1" x14ac:dyDescent="0.2">
      <c r="A21" s="29" t="s">
        <v>177</v>
      </c>
      <c r="B21" s="29" t="s">
        <v>156</v>
      </c>
      <c r="C21" s="29" t="s">
        <v>157</v>
      </c>
      <c r="D21" s="29">
        <v>4</v>
      </c>
      <c r="E21" s="29" t="s">
        <v>158</v>
      </c>
      <c r="F21" s="29">
        <v>1</v>
      </c>
      <c r="G21" s="29" t="s">
        <v>50</v>
      </c>
      <c r="H21" s="11" t="s">
        <v>51</v>
      </c>
      <c r="I21" s="12">
        <v>114477</v>
      </c>
      <c r="J21" s="16">
        <f t="shared" si="4"/>
        <v>0.15441529739598348</v>
      </c>
      <c r="K21" s="12">
        <v>96800</v>
      </c>
      <c r="L21" s="12">
        <v>1081</v>
      </c>
      <c r="M21" s="12">
        <v>96767</v>
      </c>
      <c r="N21" s="80">
        <f t="shared" si="5"/>
        <v>0.99965909090909089</v>
      </c>
      <c r="O21" s="12">
        <v>1071</v>
      </c>
      <c r="P21" s="16">
        <f t="shared" si="6"/>
        <v>0.99074930619796486</v>
      </c>
      <c r="Q21" s="12">
        <v>953.272411280131</v>
      </c>
      <c r="R21" s="13">
        <v>4.5965958099477504</v>
      </c>
      <c r="S21" s="14">
        <v>0.65888280853118797</v>
      </c>
      <c r="T21" s="12">
        <v>1129.6881096561001</v>
      </c>
      <c r="U21" s="12">
        <v>16669</v>
      </c>
      <c r="V21" s="16">
        <f t="shared" si="7"/>
        <v>0.17225913792925274</v>
      </c>
      <c r="W21" s="29">
        <v>119</v>
      </c>
      <c r="X21" s="16">
        <f t="shared" si="8"/>
        <v>0.1111111111111111</v>
      </c>
    </row>
    <row r="22" spans="1:24" s="29" customFormat="1" x14ac:dyDescent="0.2">
      <c r="A22" s="29" t="s">
        <v>178</v>
      </c>
      <c r="B22" s="29" t="s">
        <v>156</v>
      </c>
      <c r="C22" s="29" t="s">
        <v>157</v>
      </c>
      <c r="D22" s="29">
        <v>4</v>
      </c>
      <c r="E22" s="29" t="s">
        <v>158</v>
      </c>
      <c r="F22" s="29">
        <v>1</v>
      </c>
      <c r="G22" s="29" t="s">
        <v>52</v>
      </c>
      <c r="H22" s="11" t="s">
        <v>53</v>
      </c>
      <c r="I22" s="12">
        <v>88930</v>
      </c>
      <c r="J22" s="16">
        <f t="shared" si="4"/>
        <v>0.18270549870684807</v>
      </c>
      <c r="K22" s="12">
        <v>72682</v>
      </c>
      <c r="L22" s="12">
        <v>1028</v>
      </c>
      <c r="M22" s="12">
        <v>72650</v>
      </c>
      <c r="N22" s="80">
        <f t="shared" si="5"/>
        <v>0.99955972592939102</v>
      </c>
      <c r="O22" s="12">
        <v>1019</v>
      </c>
      <c r="P22" s="16">
        <f t="shared" si="6"/>
        <v>0.99124513618677046</v>
      </c>
      <c r="Q22" s="12">
        <v>943.92700456825696</v>
      </c>
      <c r="R22" s="13">
        <v>4.5841222903667003</v>
      </c>
      <c r="S22" s="14">
        <v>0.66181640200915304</v>
      </c>
      <c r="T22" s="12">
        <v>1098.48534263803</v>
      </c>
      <c r="U22" s="12">
        <v>12412</v>
      </c>
      <c r="V22" s="16">
        <f t="shared" si="7"/>
        <v>0.17084652443220921</v>
      </c>
      <c r="W22" s="29">
        <v>98</v>
      </c>
      <c r="X22" s="16">
        <f t="shared" si="8"/>
        <v>9.6172718351324835E-2</v>
      </c>
    </row>
    <row r="23" spans="1:24" s="29" customFormat="1" x14ac:dyDescent="0.2">
      <c r="A23" s="29" t="s">
        <v>179</v>
      </c>
      <c r="B23" s="29" t="s">
        <v>156</v>
      </c>
      <c r="C23" s="29" t="s">
        <v>157</v>
      </c>
      <c r="D23" s="29">
        <v>4</v>
      </c>
      <c r="E23" s="29" t="s">
        <v>158</v>
      </c>
      <c r="F23" s="29">
        <v>1</v>
      </c>
      <c r="G23" s="29" t="s">
        <v>54</v>
      </c>
      <c r="H23" s="11" t="s">
        <v>55</v>
      </c>
      <c r="I23" s="12">
        <v>114104</v>
      </c>
      <c r="J23" s="16">
        <f t="shared" si="4"/>
        <v>0.16311435181939282</v>
      </c>
      <c r="K23" s="12">
        <v>95492</v>
      </c>
      <c r="L23" s="12">
        <v>1075</v>
      </c>
      <c r="M23" s="12">
        <v>95395</v>
      </c>
      <c r="N23" s="80">
        <f t="shared" si="5"/>
        <v>0.99898420810120214</v>
      </c>
      <c r="O23" s="12">
        <v>1064</v>
      </c>
      <c r="P23" s="16">
        <f t="shared" si="6"/>
        <v>0.98976744186046517</v>
      </c>
      <c r="Q23" s="12">
        <v>944.21605516674299</v>
      </c>
      <c r="R23" s="13">
        <v>4.5631820148350597</v>
      </c>
      <c r="S23" s="14">
        <v>0.65470861765486699</v>
      </c>
      <c r="T23" s="12">
        <v>1133.84373111472</v>
      </c>
      <c r="U23" s="15">
        <v>16908</v>
      </c>
      <c r="V23" s="16">
        <f t="shared" si="7"/>
        <v>0.17724199381518949</v>
      </c>
      <c r="W23" s="11">
        <v>118</v>
      </c>
      <c r="X23" s="16">
        <f t="shared" si="8"/>
        <v>0.11090225563909774</v>
      </c>
    </row>
    <row r="24" spans="1:24" s="29" customFormat="1" x14ac:dyDescent="0.2">
      <c r="A24" s="29" t="s">
        <v>180</v>
      </c>
      <c r="B24" s="29" t="s">
        <v>156</v>
      </c>
      <c r="C24" s="29" t="s">
        <v>157</v>
      </c>
      <c r="D24" s="29">
        <v>4</v>
      </c>
      <c r="E24" s="29" t="s">
        <v>158</v>
      </c>
      <c r="F24" s="29">
        <v>1</v>
      </c>
      <c r="G24" s="29" t="s">
        <v>56</v>
      </c>
      <c r="H24" s="11" t="s">
        <v>57</v>
      </c>
      <c r="I24" s="12">
        <v>123840</v>
      </c>
      <c r="J24" s="16">
        <f t="shared" si="4"/>
        <v>0.15804263565891472</v>
      </c>
      <c r="K24" s="12">
        <v>104268</v>
      </c>
      <c r="L24" s="12">
        <v>1058</v>
      </c>
      <c r="M24" s="12">
        <v>104258</v>
      </c>
      <c r="N24" s="80">
        <f t="shared" si="5"/>
        <v>0.99990409329803964</v>
      </c>
      <c r="O24" s="12">
        <v>1052</v>
      </c>
      <c r="P24" s="16">
        <f t="shared" si="6"/>
        <v>0.99432892249527405</v>
      </c>
      <c r="Q24" s="12">
        <v>887.672400363826</v>
      </c>
      <c r="R24" s="13">
        <v>4.1227270318008502</v>
      </c>
      <c r="S24" s="14">
        <v>0.592477920188622</v>
      </c>
      <c r="T24" s="12">
        <v>1157.2940133679199</v>
      </c>
      <c r="U24" s="12">
        <v>38461</v>
      </c>
      <c r="V24" s="16">
        <f t="shared" si="7"/>
        <v>0.36890214659786297</v>
      </c>
      <c r="W24" s="29">
        <v>105</v>
      </c>
      <c r="X24" s="16">
        <f t="shared" si="8"/>
        <v>9.9809885931558942E-2</v>
      </c>
    </row>
    <row r="25" spans="1:24" s="42" customFormat="1" x14ac:dyDescent="0.2">
      <c r="A25" s="42" t="s">
        <v>181</v>
      </c>
      <c r="B25" s="42" t="s">
        <v>156</v>
      </c>
      <c r="C25" s="42" t="s">
        <v>157</v>
      </c>
      <c r="D25" s="42">
        <v>4</v>
      </c>
      <c r="E25" s="42" t="s">
        <v>158</v>
      </c>
      <c r="F25" s="42">
        <v>1</v>
      </c>
      <c r="G25" s="42" t="s">
        <v>58</v>
      </c>
      <c r="H25" s="52" t="s">
        <v>59</v>
      </c>
      <c r="I25" s="56">
        <v>63906</v>
      </c>
      <c r="J25" s="54">
        <f t="shared" si="4"/>
        <v>0.16550871592651706</v>
      </c>
      <c r="K25" s="56">
        <v>53329</v>
      </c>
      <c r="L25" s="56">
        <v>946</v>
      </c>
      <c r="M25" s="56">
        <v>53308</v>
      </c>
      <c r="N25" s="81">
        <f t="shared" si="5"/>
        <v>0.99960621800521288</v>
      </c>
      <c r="O25" s="56">
        <v>938</v>
      </c>
      <c r="P25" s="54">
        <f t="shared" si="6"/>
        <v>0.9915433403805497</v>
      </c>
      <c r="Q25" s="56">
        <v>915.92157461932402</v>
      </c>
      <c r="R25" s="57">
        <v>4.6932934675923104</v>
      </c>
      <c r="S25" s="58">
        <v>0.68577804603656201</v>
      </c>
      <c r="T25" s="56">
        <v>1045.3740017953501</v>
      </c>
      <c r="U25" s="56">
        <v>8505</v>
      </c>
      <c r="V25" s="54">
        <f t="shared" si="7"/>
        <v>0.15954453365348539</v>
      </c>
      <c r="W25" s="42">
        <v>99</v>
      </c>
      <c r="X25" s="54">
        <f t="shared" si="8"/>
        <v>0.10554371002132196</v>
      </c>
    </row>
    <row r="26" spans="1:24" s="41" customFormat="1" x14ac:dyDescent="0.2">
      <c r="A26" s="41" t="s">
        <v>182</v>
      </c>
      <c r="B26" s="41" t="s">
        <v>156</v>
      </c>
      <c r="C26" s="41" t="s">
        <v>157</v>
      </c>
      <c r="D26" s="41">
        <v>4</v>
      </c>
      <c r="E26" s="41" t="s">
        <v>158</v>
      </c>
      <c r="F26" s="41">
        <v>1</v>
      </c>
      <c r="G26" s="41" t="s">
        <v>92</v>
      </c>
      <c r="H26" s="40" t="s">
        <v>93</v>
      </c>
      <c r="I26" s="47">
        <v>131976</v>
      </c>
      <c r="J26" s="45">
        <f t="shared" ref="J26:J49" si="9">(I26-K26)/I26</f>
        <v>0.1772216160514033</v>
      </c>
      <c r="K26" s="47">
        <v>108587</v>
      </c>
      <c r="L26" s="47">
        <v>1075</v>
      </c>
      <c r="M26" s="47">
        <v>108548</v>
      </c>
      <c r="N26" s="79">
        <f t="shared" ref="N26:N49" si="10">M26/K26</f>
        <v>0.99964084098464823</v>
      </c>
      <c r="O26" s="47">
        <v>1060</v>
      </c>
      <c r="P26" s="45">
        <f t="shared" ref="P26:P49" si="11">O26/L26</f>
        <v>0.98604651162790702</v>
      </c>
      <c r="Q26" s="47">
        <v>935.01551331697794</v>
      </c>
      <c r="R26" s="48">
        <v>4.4745051534798099</v>
      </c>
      <c r="S26" s="49">
        <v>0.64233270417894595</v>
      </c>
      <c r="T26" s="47">
        <v>1103.8133139557799</v>
      </c>
      <c r="U26" s="47">
        <v>26051</v>
      </c>
      <c r="V26" s="45">
        <f t="shared" ref="V26:V49" si="12">U26/M26</f>
        <v>0.23999520949257472</v>
      </c>
      <c r="W26" s="41">
        <v>89</v>
      </c>
      <c r="X26" s="45">
        <f t="shared" ref="X26:X49" si="13">W26/O26</f>
        <v>8.3962264150943391E-2</v>
      </c>
    </row>
    <row r="27" spans="1:24" s="29" customFormat="1" x14ac:dyDescent="0.2">
      <c r="A27" s="29" t="s">
        <v>183</v>
      </c>
      <c r="B27" s="29" t="s">
        <v>156</v>
      </c>
      <c r="C27" s="29" t="s">
        <v>157</v>
      </c>
      <c r="D27" s="29">
        <v>4</v>
      </c>
      <c r="E27" s="29" t="s">
        <v>158</v>
      </c>
      <c r="F27" s="29">
        <v>1</v>
      </c>
      <c r="G27" s="29" t="s">
        <v>96</v>
      </c>
      <c r="H27" s="11" t="s">
        <v>97</v>
      </c>
      <c r="I27" s="12">
        <v>117441</v>
      </c>
      <c r="J27" s="16">
        <f t="shared" si="9"/>
        <v>0.15697243722379747</v>
      </c>
      <c r="K27" s="12">
        <v>99006</v>
      </c>
      <c r="L27" s="12">
        <v>1118</v>
      </c>
      <c r="M27" s="12">
        <v>98970</v>
      </c>
      <c r="N27" s="80">
        <f t="shared" si="10"/>
        <v>0.99963638567359558</v>
      </c>
      <c r="O27" s="12">
        <v>1110</v>
      </c>
      <c r="P27" s="16">
        <f t="shared" si="11"/>
        <v>0.99284436493738815</v>
      </c>
      <c r="Q27" s="12">
        <v>991.435615482554</v>
      </c>
      <c r="R27" s="13">
        <v>4.4609086282185899</v>
      </c>
      <c r="S27" s="14">
        <v>0.63617160314530397</v>
      </c>
      <c r="T27" s="12">
        <v>1164.05985379565</v>
      </c>
      <c r="U27" s="12">
        <v>19976</v>
      </c>
      <c r="V27" s="16">
        <f t="shared" si="12"/>
        <v>0.20183894109326059</v>
      </c>
      <c r="W27" s="29">
        <v>99</v>
      </c>
      <c r="X27" s="16">
        <f t="shared" si="13"/>
        <v>8.9189189189189194E-2</v>
      </c>
    </row>
    <row r="28" spans="1:24" s="29" customFormat="1" x14ac:dyDescent="0.2">
      <c r="A28" s="29" t="s">
        <v>184</v>
      </c>
      <c r="B28" s="29" t="s">
        <v>156</v>
      </c>
      <c r="C28" s="29" t="s">
        <v>157</v>
      </c>
      <c r="D28" s="29">
        <v>4</v>
      </c>
      <c r="E28" s="29" t="s">
        <v>158</v>
      </c>
      <c r="F28" s="29">
        <v>1</v>
      </c>
      <c r="G28" s="29" t="s">
        <v>98</v>
      </c>
      <c r="H28" s="11" t="s">
        <v>99</v>
      </c>
      <c r="I28" s="12">
        <v>124957</v>
      </c>
      <c r="J28" s="16">
        <f t="shared" si="9"/>
        <v>0.20027689525196668</v>
      </c>
      <c r="K28" s="12">
        <v>99931</v>
      </c>
      <c r="L28" s="12">
        <v>1150</v>
      </c>
      <c r="M28" s="12">
        <v>99877</v>
      </c>
      <c r="N28" s="80">
        <f t="shared" si="10"/>
        <v>0.99945962714272851</v>
      </c>
      <c r="O28" s="12">
        <v>1135</v>
      </c>
      <c r="P28" s="16">
        <f t="shared" si="11"/>
        <v>0.9869565217391304</v>
      </c>
      <c r="Q28" s="12">
        <v>1008.77981315743</v>
      </c>
      <c r="R28" s="13">
        <v>4.59616917182655</v>
      </c>
      <c r="S28" s="14">
        <v>0.65338579811331998</v>
      </c>
      <c r="T28" s="12">
        <v>1201.7251935489801</v>
      </c>
      <c r="U28" s="12">
        <v>13161</v>
      </c>
      <c r="V28" s="16">
        <f t="shared" si="12"/>
        <v>0.13177207965797932</v>
      </c>
      <c r="W28" s="29">
        <v>91</v>
      </c>
      <c r="X28" s="16">
        <f t="shared" si="13"/>
        <v>8.0176211453744498E-2</v>
      </c>
    </row>
    <row r="29" spans="1:24" s="29" customFormat="1" x14ac:dyDescent="0.2">
      <c r="A29" s="29" t="s">
        <v>185</v>
      </c>
      <c r="B29" s="29" t="s">
        <v>156</v>
      </c>
      <c r="C29" s="29" t="s">
        <v>157</v>
      </c>
      <c r="D29" s="29">
        <v>4</v>
      </c>
      <c r="E29" s="29" t="s">
        <v>158</v>
      </c>
      <c r="F29" s="29">
        <v>1</v>
      </c>
      <c r="G29" s="29" t="s">
        <v>100</v>
      </c>
      <c r="H29" s="11" t="s">
        <v>101</v>
      </c>
      <c r="I29" s="12">
        <v>115283</v>
      </c>
      <c r="J29" s="16">
        <f t="shared" si="9"/>
        <v>0.16160231777452008</v>
      </c>
      <c r="K29" s="12">
        <v>96653</v>
      </c>
      <c r="L29" s="12">
        <v>1144</v>
      </c>
      <c r="M29" s="12">
        <v>96108</v>
      </c>
      <c r="N29" s="80">
        <f t="shared" si="10"/>
        <v>0.9943612717660083</v>
      </c>
      <c r="O29" s="12">
        <v>1131</v>
      </c>
      <c r="P29" s="16">
        <f t="shared" si="11"/>
        <v>0.98863636363636365</v>
      </c>
      <c r="Q29" s="12">
        <v>995.21939489116198</v>
      </c>
      <c r="R29" s="13">
        <v>4.5087160088622902</v>
      </c>
      <c r="S29" s="14">
        <v>0.64127540974602804</v>
      </c>
      <c r="T29" s="12">
        <v>1209.5809756608101</v>
      </c>
      <c r="U29" s="12">
        <v>26321</v>
      </c>
      <c r="V29" s="16">
        <f t="shared" si="12"/>
        <v>0.27386898073001209</v>
      </c>
      <c r="W29" s="29">
        <v>88</v>
      </c>
      <c r="X29" s="16">
        <f t="shared" si="13"/>
        <v>7.7807250221043331E-2</v>
      </c>
    </row>
    <row r="30" spans="1:24" s="29" customFormat="1" x14ac:dyDescent="0.2">
      <c r="A30" s="29" t="s">
        <v>186</v>
      </c>
      <c r="B30" s="29" t="s">
        <v>156</v>
      </c>
      <c r="C30" s="29" t="s">
        <v>157</v>
      </c>
      <c r="D30" s="29">
        <v>4</v>
      </c>
      <c r="E30" s="29" t="s">
        <v>158</v>
      </c>
      <c r="F30" s="29">
        <v>1</v>
      </c>
      <c r="G30" s="29" t="s">
        <v>102</v>
      </c>
      <c r="H30" s="11" t="s">
        <v>103</v>
      </c>
      <c r="I30" s="12">
        <v>117730</v>
      </c>
      <c r="J30" s="16">
        <f t="shared" si="9"/>
        <v>0.1580141000594581</v>
      </c>
      <c r="K30" s="12">
        <v>99127</v>
      </c>
      <c r="L30" s="12">
        <v>1102</v>
      </c>
      <c r="M30" s="12">
        <v>99071</v>
      </c>
      <c r="N30" s="80">
        <f t="shared" si="10"/>
        <v>0.99943506814490501</v>
      </c>
      <c r="O30" s="12">
        <v>1090</v>
      </c>
      <c r="P30" s="16">
        <f t="shared" si="11"/>
        <v>0.98911070780399279</v>
      </c>
      <c r="Q30" s="12">
        <v>973.856574598414</v>
      </c>
      <c r="R30" s="13">
        <v>4.4041100952682202</v>
      </c>
      <c r="S30" s="14">
        <v>0.62970436103266703</v>
      </c>
      <c r="T30" s="12">
        <v>1146.63225170853</v>
      </c>
      <c r="U30" s="12">
        <v>18476</v>
      </c>
      <c r="V30" s="16">
        <f t="shared" si="12"/>
        <v>0.18649251546870427</v>
      </c>
      <c r="W30" s="29">
        <v>103</v>
      </c>
      <c r="X30" s="16">
        <f t="shared" si="13"/>
        <v>9.4495412844036702E-2</v>
      </c>
    </row>
    <row r="31" spans="1:24" s="29" customFormat="1" x14ac:dyDescent="0.2">
      <c r="A31" s="29" t="s">
        <v>187</v>
      </c>
      <c r="B31" s="29" t="s">
        <v>156</v>
      </c>
      <c r="C31" s="29" t="s">
        <v>157</v>
      </c>
      <c r="D31" s="29">
        <v>4</v>
      </c>
      <c r="E31" s="29" t="s">
        <v>158</v>
      </c>
      <c r="F31" s="29">
        <v>1</v>
      </c>
      <c r="G31" s="29" t="s">
        <v>104</v>
      </c>
      <c r="H31" s="11" t="s">
        <v>105</v>
      </c>
      <c r="I31" s="12">
        <v>114637</v>
      </c>
      <c r="J31" s="16">
        <f t="shared" si="9"/>
        <v>0.1494979805821855</v>
      </c>
      <c r="K31" s="12">
        <v>97499</v>
      </c>
      <c r="L31" s="12">
        <v>1226</v>
      </c>
      <c r="M31" s="12">
        <v>97436</v>
      </c>
      <c r="N31" s="80">
        <f t="shared" si="10"/>
        <v>0.99935383952655921</v>
      </c>
      <c r="O31" s="12">
        <v>1210</v>
      </c>
      <c r="P31" s="16">
        <f t="shared" si="11"/>
        <v>0.98694942903752036</v>
      </c>
      <c r="Q31" s="12">
        <v>1063.1845910117299</v>
      </c>
      <c r="R31" s="13">
        <v>4.6112607492704898</v>
      </c>
      <c r="S31" s="14">
        <v>0.64962196762327895</v>
      </c>
      <c r="T31" s="12">
        <v>1297.63728577656</v>
      </c>
      <c r="U31" s="12">
        <v>16255</v>
      </c>
      <c r="V31" s="16">
        <f t="shared" si="12"/>
        <v>0.16682745597109896</v>
      </c>
      <c r="W31" s="29">
        <v>99</v>
      </c>
      <c r="X31" s="16">
        <f t="shared" si="13"/>
        <v>8.1818181818181818E-2</v>
      </c>
    </row>
    <row r="32" spans="1:24" s="29" customFormat="1" x14ac:dyDescent="0.2">
      <c r="A32" s="29" t="s">
        <v>188</v>
      </c>
      <c r="B32" s="29" t="s">
        <v>156</v>
      </c>
      <c r="C32" s="29" t="s">
        <v>157</v>
      </c>
      <c r="D32" s="29">
        <v>4</v>
      </c>
      <c r="E32" s="29" t="s">
        <v>158</v>
      </c>
      <c r="F32" s="29">
        <v>1</v>
      </c>
      <c r="G32" s="29" t="s">
        <v>110</v>
      </c>
      <c r="H32" s="11" t="s">
        <v>111</v>
      </c>
      <c r="I32" s="12">
        <v>115047</v>
      </c>
      <c r="J32" s="16">
        <f t="shared" si="9"/>
        <v>0.19804949281597956</v>
      </c>
      <c r="K32" s="12">
        <v>92262</v>
      </c>
      <c r="L32" s="12">
        <v>1151</v>
      </c>
      <c r="M32" s="12">
        <v>92205</v>
      </c>
      <c r="N32" s="80">
        <f t="shared" si="10"/>
        <v>0.99938219418612217</v>
      </c>
      <c r="O32" s="12">
        <v>1139</v>
      </c>
      <c r="P32" s="16">
        <f t="shared" si="11"/>
        <v>0.98957428323197216</v>
      </c>
      <c r="Q32" s="12">
        <v>1023.98587733871</v>
      </c>
      <c r="R32" s="13">
        <v>4.6069957129471701</v>
      </c>
      <c r="S32" s="14">
        <v>0.65459750909923498</v>
      </c>
      <c r="T32" s="12">
        <v>1204.8377334480399</v>
      </c>
      <c r="U32" s="12">
        <v>11395</v>
      </c>
      <c r="V32" s="16">
        <f t="shared" si="12"/>
        <v>0.12358331977658478</v>
      </c>
      <c r="W32" s="29">
        <v>90</v>
      </c>
      <c r="X32" s="16">
        <f t="shared" si="13"/>
        <v>7.9016681299385425E-2</v>
      </c>
    </row>
    <row r="33" spans="1:24" s="29" customFormat="1" x14ac:dyDescent="0.2">
      <c r="A33" s="29" t="s">
        <v>189</v>
      </c>
      <c r="B33" s="29" t="s">
        <v>156</v>
      </c>
      <c r="C33" s="29" t="s">
        <v>157</v>
      </c>
      <c r="D33" s="29">
        <v>4</v>
      </c>
      <c r="E33" s="29" t="s">
        <v>158</v>
      </c>
      <c r="F33" s="29">
        <v>1</v>
      </c>
      <c r="G33" s="29" t="s">
        <v>112</v>
      </c>
      <c r="H33" s="11" t="s">
        <v>113</v>
      </c>
      <c r="I33" s="12">
        <v>115068</v>
      </c>
      <c r="J33" s="16">
        <f t="shared" si="9"/>
        <v>0.15152779226196683</v>
      </c>
      <c r="K33" s="12">
        <v>97632</v>
      </c>
      <c r="L33" s="12">
        <v>1190</v>
      </c>
      <c r="M33" s="12">
        <v>96823</v>
      </c>
      <c r="N33" s="80">
        <f t="shared" si="10"/>
        <v>0.99171378236643726</v>
      </c>
      <c r="O33" s="12">
        <v>1177</v>
      </c>
      <c r="P33" s="16">
        <f t="shared" si="11"/>
        <v>0.98907563025210088</v>
      </c>
      <c r="Q33" s="12">
        <v>1049.55041548281</v>
      </c>
      <c r="R33" s="13">
        <v>4.5464225898405699</v>
      </c>
      <c r="S33" s="14">
        <v>0.64299250272999198</v>
      </c>
      <c r="T33" s="12">
        <v>1238.40915203638</v>
      </c>
      <c r="U33" s="12">
        <v>21082</v>
      </c>
      <c r="V33" s="16">
        <f t="shared" si="12"/>
        <v>0.21773752104355371</v>
      </c>
      <c r="W33" s="29">
        <v>112</v>
      </c>
      <c r="X33" s="16">
        <f t="shared" si="13"/>
        <v>9.5157179269328804E-2</v>
      </c>
    </row>
    <row r="34" spans="1:24" s="29" customFormat="1" x14ac:dyDescent="0.2">
      <c r="A34" s="29" t="s">
        <v>190</v>
      </c>
      <c r="B34" s="29" t="s">
        <v>156</v>
      </c>
      <c r="C34" s="29" t="s">
        <v>157</v>
      </c>
      <c r="D34" s="29">
        <v>4</v>
      </c>
      <c r="E34" s="29" t="s">
        <v>158</v>
      </c>
      <c r="F34" s="29">
        <v>1</v>
      </c>
      <c r="G34" s="29" t="s">
        <v>114</v>
      </c>
      <c r="H34" s="11" t="s">
        <v>115</v>
      </c>
      <c r="I34" s="12">
        <v>123381</v>
      </c>
      <c r="J34" s="16">
        <f t="shared" si="9"/>
        <v>0.1452006386720808</v>
      </c>
      <c r="K34" s="12">
        <v>105466</v>
      </c>
      <c r="L34" s="12">
        <v>1098</v>
      </c>
      <c r="M34" s="12">
        <v>105435</v>
      </c>
      <c r="N34" s="80">
        <f t="shared" si="10"/>
        <v>0.9997060664100279</v>
      </c>
      <c r="O34" s="12">
        <v>1090</v>
      </c>
      <c r="P34" s="16">
        <f t="shared" si="11"/>
        <v>0.9927140255009107</v>
      </c>
      <c r="Q34" s="12">
        <v>956.34243076036103</v>
      </c>
      <c r="R34" s="13">
        <v>4.4223921218461797</v>
      </c>
      <c r="S34" s="14">
        <v>0.63231834470147397</v>
      </c>
      <c r="T34" s="12">
        <v>1146.43650082824</v>
      </c>
      <c r="U34" s="12">
        <v>22513</v>
      </c>
      <c r="V34" s="16">
        <f t="shared" si="12"/>
        <v>0.21352492056717409</v>
      </c>
      <c r="W34" s="29">
        <v>89</v>
      </c>
      <c r="X34" s="16">
        <f t="shared" si="13"/>
        <v>8.1651376146788995E-2</v>
      </c>
    </row>
    <row r="35" spans="1:24" s="42" customFormat="1" x14ac:dyDescent="0.2">
      <c r="A35" s="42" t="s">
        <v>191</v>
      </c>
      <c r="B35" s="42" t="s">
        <v>156</v>
      </c>
      <c r="C35" s="42" t="s">
        <v>157</v>
      </c>
      <c r="D35" s="42">
        <v>4</v>
      </c>
      <c r="E35" s="42" t="s">
        <v>158</v>
      </c>
      <c r="F35" s="42">
        <v>1</v>
      </c>
      <c r="G35" s="42" t="s">
        <v>116</v>
      </c>
      <c r="H35" s="52" t="s">
        <v>117</v>
      </c>
      <c r="I35" s="56">
        <v>125030</v>
      </c>
      <c r="J35" s="54">
        <f t="shared" si="9"/>
        <v>0.22065104374950012</v>
      </c>
      <c r="K35" s="56">
        <v>97442</v>
      </c>
      <c r="L35" s="56">
        <v>1203</v>
      </c>
      <c r="M35" s="56">
        <v>97399</v>
      </c>
      <c r="N35" s="81">
        <f t="shared" si="10"/>
        <v>0.99955871184909995</v>
      </c>
      <c r="O35" s="56">
        <v>1189</v>
      </c>
      <c r="P35" s="54">
        <f t="shared" si="11"/>
        <v>0.98836242726517043</v>
      </c>
      <c r="Q35" s="56">
        <v>1049.3138136504699</v>
      </c>
      <c r="R35" s="57">
        <v>4.5290836294488903</v>
      </c>
      <c r="S35" s="58">
        <v>0.63962266992236005</v>
      </c>
      <c r="T35" s="56">
        <v>1269.55240319885</v>
      </c>
      <c r="U35" s="56">
        <v>14778</v>
      </c>
      <c r="V35" s="54">
        <f t="shared" si="12"/>
        <v>0.1517264037618456</v>
      </c>
      <c r="W35" s="42">
        <v>121</v>
      </c>
      <c r="X35" s="54">
        <f t="shared" si="13"/>
        <v>0.10176619007569386</v>
      </c>
    </row>
    <row r="36" spans="1:24" s="41" customFormat="1" x14ac:dyDescent="0.2">
      <c r="A36" s="40" t="s">
        <v>18</v>
      </c>
      <c r="B36" s="41" t="s">
        <v>192</v>
      </c>
      <c r="C36" s="41" t="s">
        <v>193</v>
      </c>
      <c r="D36" s="41">
        <v>4</v>
      </c>
      <c r="E36" s="41" t="s">
        <v>158</v>
      </c>
      <c r="F36" s="41">
        <v>1</v>
      </c>
      <c r="G36" s="40" t="s">
        <v>18</v>
      </c>
      <c r="H36" s="40" t="s">
        <v>19</v>
      </c>
      <c r="I36" s="47">
        <v>121013</v>
      </c>
      <c r="J36" s="45">
        <f t="shared" si="9"/>
        <v>0.1342500392519812</v>
      </c>
      <c r="K36" s="47">
        <v>104767</v>
      </c>
      <c r="L36" s="47">
        <v>1218</v>
      </c>
      <c r="M36" s="47">
        <v>104236</v>
      </c>
      <c r="N36" s="79">
        <f t="shared" si="10"/>
        <v>0.99493161014441567</v>
      </c>
      <c r="O36" s="47">
        <v>1205</v>
      </c>
      <c r="P36" s="45">
        <f t="shared" si="11"/>
        <v>0.98932676518883411</v>
      </c>
      <c r="Q36" s="47">
        <v>1033.46102775192</v>
      </c>
      <c r="R36" s="48">
        <v>4.4788700625235602</v>
      </c>
      <c r="S36" s="49">
        <v>0.631339412889104</v>
      </c>
      <c r="T36" s="47">
        <v>1299.45858509441</v>
      </c>
      <c r="U36" s="47">
        <v>30112</v>
      </c>
      <c r="V36" s="45">
        <f t="shared" si="12"/>
        <v>0.28888291952876166</v>
      </c>
      <c r="W36" s="41">
        <v>101</v>
      </c>
      <c r="X36" s="45">
        <f t="shared" si="13"/>
        <v>8.381742738589211E-2</v>
      </c>
    </row>
    <row r="37" spans="1:24" s="29" customFormat="1" x14ac:dyDescent="0.2">
      <c r="A37" s="29" t="s">
        <v>20</v>
      </c>
      <c r="B37" s="29" t="s">
        <v>192</v>
      </c>
      <c r="C37" s="29" t="s">
        <v>193</v>
      </c>
      <c r="D37" s="29">
        <v>4</v>
      </c>
      <c r="E37" s="29" t="s">
        <v>158</v>
      </c>
      <c r="F37" s="29">
        <v>1</v>
      </c>
      <c r="G37" s="29" t="s">
        <v>20</v>
      </c>
      <c r="H37" s="11" t="s">
        <v>21</v>
      </c>
      <c r="I37" s="12">
        <v>133636</v>
      </c>
      <c r="J37" s="16">
        <f t="shared" si="9"/>
        <v>0.13511329282528661</v>
      </c>
      <c r="K37" s="12">
        <v>115580</v>
      </c>
      <c r="L37" s="12">
        <v>1217</v>
      </c>
      <c r="M37" s="12">
        <v>115040</v>
      </c>
      <c r="N37" s="80">
        <f t="shared" si="10"/>
        <v>0.99532791140335697</v>
      </c>
      <c r="O37" s="12">
        <v>1201</v>
      </c>
      <c r="P37" s="16">
        <f t="shared" si="11"/>
        <v>0.98685291700903865</v>
      </c>
      <c r="Q37" s="12">
        <v>1017.47360598785</v>
      </c>
      <c r="R37" s="13">
        <v>4.4674942219582698</v>
      </c>
      <c r="S37" s="14">
        <v>0.63003117146507703</v>
      </c>
      <c r="T37" s="12">
        <v>1285.38087440608</v>
      </c>
      <c r="U37" s="12">
        <v>33437</v>
      </c>
      <c r="V37" s="16">
        <f t="shared" si="12"/>
        <v>0.29065542420027818</v>
      </c>
      <c r="W37" s="29">
        <v>99</v>
      </c>
      <c r="X37" s="16">
        <f t="shared" si="13"/>
        <v>8.2431307243963359E-2</v>
      </c>
    </row>
    <row r="38" spans="1:24" s="29" customFormat="1" x14ac:dyDescent="0.2">
      <c r="A38" s="29" t="s">
        <v>22</v>
      </c>
      <c r="B38" s="29" t="s">
        <v>192</v>
      </c>
      <c r="C38" s="29" t="s">
        <v>193</v>
      </c>
      <c r="D38" s="29">
        <v>4</v>
      </c>
      <c r="E38" s="29" t="s">
        <v>158</v>
      </c>
      <c r="F38" s="29">
        <v>1</v>
      </c>
      <c r="G38" s="29" t="s">
        <v>22</v>
      </c>
      <c r="H38" s="11" t="s">
        <v>23</v>
      </c>
      <c r="I38" s="12">
        <v>120607</v>
      </c>
      <c r="J38" s="16">
        <f t="shared" si="9"/>
        <v>0.13487608513602029</v>
      </c>
      <c r="K38" s="12">
        <v>104340</v>
      </c>
      <c r="L38" s="12">
        <v>1176</v>
      </c>
      <c r="M38" s="12">
        <v>103853</v>
      </c>
      <c r="N38" s="80">
        <f t="shared" si="10"/>
        <v>0.99533256660916236</v>
      </c>
      <c r="O38" s="12">
        <v>1166</v>
      </c>
      <c r="P38" s="16">
        <f t="shared" si="11"/>
        <v>0.99149659863945583</v>
      </c>
      <c r="Q38" s="12">
        <v>1002.21347115228</v>
      </c>
      <c r="R38" s="13">
        <v>4.4634580495744496</v>
      </c>
      <c r="S38" s="14">
        <v>0.632098385043244</v>
      </c>
      <c r="T38" s="12">
        <v>1264.76761504307</v>
      </c>
      <c r="U38" s="12">
        <v>29761</v>
      </c>
      <c r="V38" s="16">
        <f t="shared" si="12"/>
        <v>0.28656851511270737</v>
      </c>
      <c r="W38" s="29">
        <v>96</v>
      </c>
      <c r="X38" s="16">
        <f t="shared" si="13"/>
        <v>8.2332761578044603E-2</v>
      </c>
    </row>
    <row r="39" spans="1:24" s="29" customFormat="1" x14ac:dyDescent="0.2">
      <c r="A39" s="29" t="s">
        <v>24</v>
      </c>
      <c r="B39" s="29" t="s">
        <v>192</v>
      </c>
      <c r="C39" s="29" t="s">
        <v>193</v>
      </c>
      <c r="D39" s="29">
        <v>4</v>
      </c>
      <c r="E39" s="29" t="s">
        <v>158</v>
      </c>
      <c r="F39" s="29">
        <v>1</v>
      </c>
      <c r="G39" s="29" t="s">
        <v>24</v>
      </c>
      <c r="H39" s="11" t="s">
        <v>25</v>
      </c>
      <c r="I39" s="12">
        <v>113032</v>
      </c>
      <c r="J39" s="16">
        <f t="shared" si="9"/>
        <v>0.14265871611579023</v>
      </c>
      <c r="K39" s="12">
        <v>96907</v>
      </c>
      <c r="L39" s="12">
        <v>1153</v>
      </c>
      <c r="M39" s="12">
        <v>96387</v>
      </c>
      <c r="N39" s="80">
        <f t="shared" si="10"/>
        <v>0.99463403056538746</v>
      </c>
      <c r="O39" s="12">
        <v>1140</v>
      </c>
      <c r="P39" s="16">
        <f t="shared" si="11"/>
        <v>0.98872506504770163</v>
      </c>
      <c r="Q39" s="12">
        <v>993.72544691806104</v>
      </c>
      <c r="R39" s="13">
        <v>4.4751769556871501</v>
      </c>
      <c r="S39" s="14">
        <v>0.63578840425661598</v>
      </c>
      <c r="T39" s="12">
        <v>1243.8347850141499</v>
      </c>
      <c r="U39" s="12">
        <v>27200</v>
      </c>
      <c r="V39" s="16">
        <f t="shared" si="12"/>
        <v>0.2821957317895567</v>
      </c>
      <c r="W39" s="29">
        <v>102</v>
      </c>
      <c r="X39" s="16">
        <f t="shared" si="13"/>
        <v>8.9473684210526316E-2</v>
      </c>
    </row>
    <row r="40" spans="1:24" s="29" customFormat="1" x14ac:dyDescent="0.2">
      <c r="A40" s="29" t="s">
        <v>26</v>
      </c>
      <c r="B40" s="29" t="s">
        <v>192</v>
      </c>
      <c r="C40" s="29" t="s">
        <v>193</v>
      </c>
      <c r="D40" s="29">
        <v>4</v>
      </c>
      <c r="E40" s="29" t="s">
        <v>158</v>
      </c>
      <c r="F40" s="29">
        <v>1</v>
      </c>
      <c r="G40" s="29" t="s">
        <v>26</v>
      </c>
      <c r="H40" s="11" t="s">
        <v>27</v>
      </c>
      <c r="I40" s="12">
        <v>126128</v>
      </c>
      <c r="J40" s="16">
        <f t="shared" si="9"/>
        <v>0.1345537866294558</v>
      </c>
      <c r="K40" s="12">
        <v>109157</v>
      </c>
      <c r="L40" s="12">
        <v>1202</v>
      </c>
      <c r="M40" s="12">
        <v>108676</v>
      </c>
      <c r="N40" s="80">
        <f t="shared" si="10"/>
        <v>0.99559350293613791</v>
      </c>
      <c r="O40" s="12">
        <v>1186</v>
      </c>
      <c r="P40" s="16">
        <f t="shared" si="11"/>
        <v>0.98668885191347755</v>
      </c>
      <c r="Q40" s="12">
        <v>1026.6713184170201</v>
      </c>
      <c r="R40" s="13">
        <v>4.4683038913091702</v>
      </c>
      <c r="S40" s="14">
        <v>0.63126423627445205</v>
      </c>
      <c r="T40" s="12">
        <v>1259.9514470143699</v>
      </c>
      <c r="U40" s="12">
        <v>30853</v>
      </c>
      <c r="V40" s="16">
        <f t="shared" si="12"/>
        <v>0.28389892892634988</v>
      </c>
      <c r="W40" s="29">
        <v>93</v>
      </c>
      <c r="X40" s="16">
        <f t="shared" si="13"/>
        <v>7.8414839797639121E-2</v>
      </c>
    </row>
    <row r="41" spans="1:24" s="29" customFormat="1" x14ac:dyDescent="0.2">
      <c r="A41" s="29" t="s">
        <v>28</v>
      </c>
      <c r="B41" s="29" t="s">
        <v>192</v>
      </c>
      <c r="C41" s="29" t="s">
        <v>193</v>
      </c>
      <c r="D41" s="29">
        <v>4</v>
      </c>
      <c r="E41" s="29" t="s">
        <v>158</v>
      </c>
      <c r="F41" s="29">
        <v>1</v>
      </c>
      <c r="G41" s="29" t="s">
        <v>28</v>
      </c>
      <c r="H41" s="11" t="s">
        <v>29</v>
      </c>
      <c r="I41" s="12">
        <v>143630</v>
      </c>
      <c r="J41" s="16">
        <f t="shared" si="9"/>
        <v>0.13048805959757712</v>
      </c>
      <c r="K41" s="12">
        <v>124888</v>
      </c>
      <c r="L41" s="12">
        <v>1172</v>
      </c>
      <c r="M41" s="12">
        <v>124351</v>
      </c>
      <c r="N41" s="80">
        <f t="shared" si="10"/>
        <v>0.99570014733200951</v>
      </c>
      <c r="O41" s="12">
        <v>1162</v>
      </c>
      <c r="P41" s="16">
        <f t="shared" si="11"/>
        <v>0.99146757679180886</v>
      </c>
      <c r="Q41" s="12">
        <v>993.63866824542504</v>
      </c>
      <c r="R41" s="13">
        <v>4.4701830202011701</v>
      </c>
      <c r="S41" s="14">
        <v>0.63335897739552605</v>
      </c>
      <c r="T41" s="12">
        <v>1225.53775779031</v>
      </c>
      <c r="U41" s="12">
        <v>35673</v>
      </c>
      <c r="V41" s="16">
        <f t="shared" si="12"/>
        <v>0.2868734469364943</v>
      </c>
      <c r="W41" s="29">
        <v>102</v>
      </c>
      <c r="X41" s="16">
        <f t="shared" si="13"/>
        <v>8.7779690189328741E-2</v>
      </c>
    </row>
    <row r="42" spans="1:24" s="29" customFormat="1" x14ac:dyDescent="0.2">
      <c r="A42" s="29" t="s">
        <v>30</v>
      </c>
      <c r="B42" s="29" t="s">
        <v>192</v>
      </c>
      <c r="C42" s="29" t="s">
        <v>193</v>
      </c>
      <c r="D42" s="29">
        <v>4</v>
      </c>
      <c r="E42" s="29" t="s">
        <v>158</v>
      </c>
      <c r="F42" s="29">
        <v>1</v>
      </c>
      <c r="G42" s="29" t="s">
        <v>30</v>
      </c>
      <c r="H42" s="11" t="s">
        <v>31</v>
      </c>
      <c r="I42" s="12">
        <v>123822</v>
      </c>
      <c r="J42" s="16">
        <f t="shared" si="9"/>
        <v>0.13567055935132691</v>
      </c>
      <c r="K42" s="12">
        <v>107023</v>
      </c>
      <c r="L42" s="12">
        <v>1151</v>
      </c>
      <c r="M42" s="12">
        <v>106586</v>
      </c>
      <c r="N42" s="80">
        <f t="shared" si="10"/>
        <v>0.99591676555506758</v>
      </c>
      <c r="O42" s="12">
        <v>1145</v>
      </c>
      <c r="P42" s="16">
        <f t="shared" si="11"/>
        <v>0.99478714161598614</v>
      </c>
      <c r="Q42" s="12">
        <v>995.09831406156002</v>
      </c>
      <c r="R42" s="13">
        <v>4.4401258352419299</v>
      </c>
      <c r="S42" s="14">
        <v>0.63041672888366695</v>
      </c>
      <c r="T42" s="12">
        <v>1212.3188833772199</v>
      </c>
      <c r="U42" s="12">
        <v>30120</v>
      </c>
      <c r="V42" s="16">
        <f t="shared" si="12"/>
        <v>0.28258870771020583</v>
      </c>
      <c r="W42" s="29">
        <v>96</v>
      </c>
      <c r="X42" s="16">
        <f t="shared" si="13"/>
        <v>8.3842794759825326E-2</v>
      </c>
    </row>
    <row r="43" spans="1:24" s="29" customFormat="1" x14ac:dyDescent="0.2">
      <c r="A43" s="29" t="s">
        <v>32</v>
      </c>
      <c r="B43" s="29" t="s">
        <v>192</v>
      </c>
      <c r="C43" s="29" t="s">
        <v>193</v>
      </c>
      <c r="D43" s="29">
        <v>4</v>
      </c>
      <c r="E43" s="29" t="s">
        <v>158</v>
      </c>
      <c r="F43" s="29">
        <v>1</v>
      </c>
      <c r="G43" s="29" t="s">
        <v>32</v>
      </c>
      <c r="H43" s="11" t="s">
        <v>33</v>
      </c>
      <c r="I43" s="12">
        <v>117985</v>
      </c>
      <c r="J43" s="16">
        <f t="shared" si="9"/>
        <v>0.13481374751027672</v>
      </c>
      <c r="K43" s="12">
        <v>102079</v>
      </c>
      <c r="L43" s="12">
        <v>1173</v>
      </c>
      <c r="M43" s="12">
        <v>101611</v>
      </c>
      <c r="N43" s="80">
        <f t="shared" si="10"/>
        <v>0.99541531558890661</v>
      </c>
      <c r="O43" s="12">
        <v>1162</v>
      </c>
      <c r="P43" s="16">
        <f t="shared" si="11"/>
        <v>0.99062233589087811</v>
      </c>
      <c r="Q43" s="12">
        <v>1019.34455287226</v>
      </c>
      <c r="R43" s="13">
        <v>4.451840026757</v>
      </c>
      <c r="S43" s="14">
        <v>0.63076004587132095</v>
      </c>
      <c r="T43" s="12">
        <v>1231.7343158093599</v>
      </c>
      <c r="U43" s="12">
        <v>29107</v>
      </c>
      <c r="V43" s="16">
        <f t="shared" si="12"/>
        <v>0.28645520662133039</v>
      </c>
      <c r="W43" s="29">
        <v>90</v>
      </c>
      <c r="X43" s="16">
        <f t="shared" si="13"/>
        <v>7.7452667814113599E-2</v>
      </c>
    </row>
    <row r="44" spans="1:24" s="29" customFormat="1" x14ac:dyDescent="0.2">
      <c r="A44" s="29" t="s">
        <v>34</v>
      </c>
      <c r="B44" s="29" t="s">
        <v>192</v>
      </c>
      <c r="C44" s="29" t="s">
        <v>193</v>
      </c>
      <c r="D44" s="29">
        <v>4</v>
      </c>
      <c r="E44" s="29" t="s">
        <v>158</v>
      </c>
      <c r="F44" s="29">
        <v>1</v>
      </c>
      <c r="G44" s="29" t="s">
        <v>34</v>
      </c>
      <c r="H44" s="11" t="s">
        <v>35</v>
      </c>
      <c r="I44" s="12">
        <v>138009</v>
      </c>
      <c r="J44" s="16">
        <f t="shared" si="9"/>
        <v>0.13836778760805454</v>
      </c>
      <c r="K44" s="12">
        <v>118913</v>
      </c>
      <c r="L44" s="12">
        <v>1200</v>
      </c>
      <c r="M44" s="12">
        <v>118357</v>
      </c>
      <c r="N44" s="80">
        <f t="shared" si="10"/>
        <v>0.99532431273283828</v>
      </c>
      <c r="O44" s="12">
        <v>1190</v>
      </c>
      <c r="P44" s="16">
        <f t="shared" si="11"/>
        <v>0.9916666666666667</v>
      </c>
      <c r="Q44" s="12">
        <v>1014.38792381939</v>
      </c>
      <c r="R44" s="13">
        <v>4.4394776466187498</v>
      </c>
      <c r="S44" s="14">
        <v>0.62689357979641702</v>
      </c>
      <c r="T44" s="12">
        <v>1247.44884613055</v>
      </c>
      <c r="U44" s="12">
        <v>34177</v>
      </c>
      <c r="V44" s="16">
        <f t="shared" si="12"/>
        <v>0.2887619659166758</v>
      </c>
      <c r="W44" s="29">
        <v>89</v>
      </c>
      <c r="X44" s="16">
        <f t="shared" si="13"/>
        <v>7.4789915966386553E-2</v>
      </c>
    </row>
    <row r="45" spans="1:24" s="42" customFormat="1" x14ac:dyDescent="0.2">
      <c r="A45" s="42" t="s">
        <v>36</v>
      </c>
      <c r="B45" s="42" t="s">
        <v>192</v>
      </c>
      <c r="C45" s="42" t="s">
        <v>193</v>
      </c>
      <c r="D45" s="42">
        <v>4</v>
      </c>
      <c r="E45" s="42" t="s">
        <v>158</v>
      </c>
      <c r="F45" s="42">
        <v>1</v>
      </c>
      <c r="G45" s="42" t="s">
        <v>36</v>
      </c>
      <c r="H45" s="52" t="s">
        <v>37</v>
      </c>
      <c r="I45" s="56">
        <v>129373</v>
      </c>
      <c r="J45" s="54">
        <f t="shared" si="9"/>
        <v>0.14380125683102349</v>
      </c>
      <c r="K45" s="56">
        <v>110769</v>
      </c>
      <c r="L45" s="56">
        <v>1197</v>
      </c>
      <c r="M45" s="56">
        <v>110283</v>
      </c>
      <c r="N45" s="81">
        <f t="shared" si="10"/>
        <v>0.99561249085935599</v>
      </c>
      <c r="O45" s="56">
        <v>1178</v>
      </c>
      <c r="P45" s="54">
        <f t="shared" si="11"/>
        <v>0.98412698412698407</v>
      </c>
      <c r="Q45" s="56">
        <v>1013.52233525825</v>
      </c>
      <c r="R45" s="57">
        <v>4.4476758380041597</v>
      </c>
      <c r="S45" s="58">
        <v>0.62895138167036002</v>
      </c>
      <c r="T45" s="56">
        <v>1259.2138551916901</v>
      </c>
      <c r="U45" s="56">
        <v>32326</v>
      </c>
      <c r="V45" s="54">
        <f t="shared" si="12"/>
        <v>0.29311861302285935</v>
      </c>
      <c r="W45" s="42">
        <v>98</v>
      </c>
      <c r="X45" s="54">
        <f t="shared" si="13"/>
        <v>8.3191850594227498E-2</v>
      </c>
    </row>
    <row r="46" spans="1:24" s="41" customFormat="1" x14ac:dyDescent="0.2">
      <c r="A46" s="41" t="s">
        <v>194</v>
      </c>
      <c r="B46" s="41" t="s">
        <v>192</v>
      </c>
      <c r="C46" s="41" t="s">
        <v>195</v>
      </c>
      <c r="D46" s="41">
        <v>4</v>
      </c>
      <c r="E46" s="41" t="s">
        <v>158</v>
      </c>
      <c r="F46" s="41">
        <v>10</v>
      </c>
      <c r="G46" s="41" t="s">
        <v>62</v>
      </c>
      <c r="H46" s="40" t="s">
        <v>63</v>
      </c>
      <c r="I46" s="47">
        <v>87982</v>
      </c>
      <c r="J46" s="45">
        <f t="shared" si="9"/>
        <v>0.18836807528812713</v>
      </c>
      <c r="K46" s="47">
        <v>71409</v>
      </c>
      <c r="L46" s="47">
        <v>824</v>
      </c>
      <c r="M46" s="47">
        <v>71396</v>
      </c>
      <c r="N46" s="79">
        <f t="shared" si="10"/>
        <v>0.99981795011833241</v>
      </c>
      <c r="O46" s="47">
        <v>819</v>
      </c>
      <c r="P46" s="45">
        <f t="shared" si="11"/>
        <v>0.9939320388349514</v>
      </c>
      <c r="Q46" s="47">
        <v>789.58477504961604</v>
      </c>
      <c r="R46" s="48">
        <v>4.5006125126131602</v>
      </c>
      <c r="S46" s="49">
        <v>0.67092368794936796</v>
      </c>
      <c r="T46" s="47">
        <v>841.64333280496498</v>
      </c>
      <c r="U46" s="46">
        <v>11913</v>
      </c>
      <c r="V46" s="45">
        <f t="shared" si="12"/>
        <v>0.16685808728780324</v>
      </c>
      <c r="W46" s="40">
        <v>165</v>
      </c>
      <c r="X46" s="45">
        <f t="shared" si="13"/>
        <v>0.20146520146520147</v>
      </c>
    </row>
    <row r="47" spans="1:24" s="29" customFormat="1" x14ac:dyDescent="0.2">
      <c r="A47" s="29" t="s">
        <v>196</v>
      </c>
      <c r="B47" s="29" t="s">
        <v>192</v>
      </c>
      <c r="C47" s="29" t="s">
        <v>195</v>
      </c>
      <c r="D47" s="29">
        <v>4</v>
      </c>
      <c r="E47" s="29" t="s">
        <v>158</v>
      </c>
      <c r="F47" s="29">
        <v>4</v>
      </c>
      <c r="G47" s="29" t="s">
        <v>84</v>
      </c>
      <c r="H47" s="11" t="s">
        <v>85</v>
      </c>
      <c r="I47" s="12">
        <v>82328</v>
      </c>
      <c r="J47" s="16">
        <f t="shared" si="9"/>
        <v>0.16374744922748033</v>
      </c>
      <c r="K47" s="12">
        <v>68847</v>
      </c>
      <c r="L47" s="12">
        <v>816</v>
      </c>
      <c r="M47" s="12">
        <v>68810</v>
      </c>
      <c r="N47" s="80">
        <f t="shared" si="10"/>
        <v>0.99946257643760805</v>
      </c>
      <c r="O47" s="12">
        <v>812</v>
      </c>
      <c r="P47" s="16">
        <f t="shared" si="11"/>
        <v>0.99509803921568629</v>
      </c>
      <c r="Q47" s="12">
        <v>789.97825546719196</v>
      </c>
      <c r="R47" s="13">
        <v>4.4280552057664604</v>
      </c>
      <c r="S47" s="14">
        <v>0.66095305335257304</v>
      </c>
      <c r="T47" s="12">
        <v>827.40072241433597</v>
      </c>
      <c r="U47" s="15">
        <v>12141</v>
      </c>
      <c r="V47" s="16">
        <f t="shared" si="12"/>
        <v>0.17644237756140096</v>
      </c>
      <c r="W47" s="11">
        <v>208</v>
      </c>
      <c r="X47" s="16">
        <f t="shared" si="13"/>
        <v>0.25615763546798032</v>
      </c>
    </row>
    <row r="48" spans="1:24" s="29" customFormat="1" x14ac:dyDescent="0.2">
      <c r="A48" s="29" t="s">
        <v>197</v>
      </c>
      <c r="B48" s="29" t="s">
        <v>192</v>
      </c>
      <c r="C48" s="29" t="s">
        <v>195</v>
      </c>
      <c r="D48" s="29">
        <v>4</v>
      </c>
      <c r="E48" s="29" t="s">
        <v>158</v>
      </c>
      <c r="F48" s="29">
        <v>10</v>
      </c>
      <c r="G48" s="29" t="s">
        <v>40</v>
      </c>
      <c r="H48" s="11" t="s">
        <v>41</v>
      </c>
      <c r="I48" s="12">
        <v>123401</v>
      </c>
      <c r="J48" s="16">
        <f t="shared" si="9"/>
        <v>0.15589014675731963</v>
      </c>
      <c r="K48" s="12">
        <v>104164</v>
      </c>
      <c r="L48" s="12">
        <v>1285</v>
      </c>
      <c r="M48" s="12">
        <v>104137</v>
      </c>
      <c r="N48" s="80">
        <f t="shared" si="10"/>
        <v>0.9997407933643101</v>
      </c>
      <c r="O48" s="12">
        <v>1275</v>
      </c>
      <c r="P48" s="16">
        <f t="shared" si="11"/>
        <v>0.99221789883268485</v>
      </c>
      <c r="Q48" s="12">
        <v>1091.50710559039</v>
      </c>
      <c r="R48" s="13">
        <v>4.27729121050952</v>
      </c>
      <c r="S48" s="14">
        <v>0.59816386348614003</v>
      </c>
      <c r="T48" s="12">
        <v>1370.4103835902799</v>
      </c>
      <c r="U48" s="15">
        <v>41338</v>
      </c>
      <c r="V48" s="16">
        <f t="shared" si="12"/>
        <v>0.39695785359670432</v>
      </c>
      <c r="W48" s="11">
        <v>241</v>
      </c>
      <c r="X48" s="16">
        <f t="shared" si="13"/>
        <v>0.18901960784313726</v>
      </c>
    </row>
    <row r="49" spans="1:24 1030:1030" s="42" customFormat="1" x14ac:dyDescent="0.2">
      <c r="A49" s="42" t="s">
        <v>198</v>
      </c>
      <c r="B49" s="42" t="s">
        <v>192</v>
      </c>
      <c r="C49" s="42" t="s">
        <v>195</v>
      </c>
      <c r="D49" s="42">
        <v>4</v>
      </c>
      <c r="E49" s="42" t="s">
        <v>158</v>
      </c>
      <c r="F49" s="42">
        <v>10</v>
      </c>
      <c r="G49" s="42" t="s">
        <v>94</v>
      </c>
      <c r="H49" s="52" t="s">
        <v>95</v>
      </c>
      <c r="I49" s="56">
        <v>133581</v>
      </c>
      <c r="J49" s="54">
        <f t="shared" si="9"/>
        <v>0.14989407176170264</v>
      </c>
      <c r="K49" s="56">
        <v>113558</v>
      </c>
      <c r="L49" s="56">
        <v>1529</v>
      </c>
      <c r="M49" s="56">
        <v>113401</v>
      </c>
      <c r="N49" s="81">
        <f t="shared" si="10"/>
        <v>0.99861744659116924</v>
      </c>
      <c r="O49" s="56">
        <v>1517</v>
      </c>
      <c r="P49" s="54">
        <f t="shared" si="11"/>
        <v>0.99215173315892735</v>
      </c>
      <c r="Q49" s="56">
        <v>1306.0536817386401</v>
      </c>
      <c r="R49" s="57">
        <v>4.8186554240954296</v>
      </c>
      <c r="S49" s="58">
        <v>0.65788272462405895</v>
      </c>
      <c r="T49" s="56">
        <v>1600.4048959877</v>
      </c>
      <c r="U49" s="56">
        <v>23301</v>
      </c>
      <c r="V49" s="54">
        <f t="shared" si="12"/>
        <v>0.20547437853281716</v>
      </c>
      <c r="W49" s="42">
        <v>232</v>
      </c>
      <c r="X49" s="54">
        <f t="shared" si="13"/>
        <v>0.15293342122610415</v>
      </c>
    </row>
    <row r="50" spans="1:24 1030:1030" s="41" customFormat="1" x14ac:dyDescent="0.2">
      <c r="A50" s="41" t="s">
        <v>199</v>
      </c>
      <c r="B50" s="41" t="s">
        <v>192</v>
      </c>
      <c r="C50" s="41" t="s">
        <v>200</v>
      </c>
      <c r="D50" s="41">
        <v>1</v>
      </c>
      <c r="E50" s="41" t="s">
        <v>158</v>
      </c>
      <c r="F50" s="41">
        <v>3</v>
      </c>
      <c r="G50" s="41" t="s">
        <v>118</v>
      </c>
      <c r="H50" s="40" t="s">
        <v>118</v>
      </c>
      <c r="I50" s="47">
        <v>149616</v>
      </c>
      <c r="J50" s="45">
        <f t="shared" ref="J50:J61" si="14">(I50-K50)/I50</f>
        <v>0.10722783659501657</v>
      </c>
      <c r="K50" s="47">
        <v>133573</v>
      </c>
      <c r="L50" s="47">
        <v>1155</v>
      </c>
      <c r="M50" s="47">
        <v>133482</v>
      </c>
      <c r="N50" s="79">
        <f t="shared" ref="N50:N61" si="15">M50/K50</f>
        <v>0.99931872459254489</v>
      </c>
      <c r="O50" s="47">
        <v>1144</v>
      </c>
      <c r="P50" s="45">
        <f t="shared" ref="P50:P61" si="16">O50/L50</f>
        <v>0.99047619047619051</v>
      </c>
      <c r="Q50" s="47">
        <v>990.09213549424805</v>
      </c>
      <c r="R50" s="48">
        <v>4.5190403835606796</v>
      </c>
      <c r="S50" s="49">
        <v>0.64170075927430703</v>
      </c>
      <c r="T50" s="47">
        <v>1180.4494817812599</v>
      </c>
      <c r="U50" s="47">
        <v>17481</v>
      </c>
      <c r="V50" s="45">
        <f t="shared" ref="V50:V61" si="17">U50/M50</f>
        <v>0.13096147795208343</v>
      </c>
      <c r="W50" s="41">
        <v>139</v>
      </c>
      <c r="X50" s="45">
        <f t="shared" ref="X50:X61" si="18">W50/O50</f>
        <v>0.1215034965034965</v>
      </c>
    </row>
    <row r="51" spans="1:24 1030:1030" s="11" customFormat="1" x14ac:dyDescent="0.2">
      <c r="A51" s="29" t="s">
        <v>201</v>
      </c>
      <c r="B51" s="29" t="s">
        <v>192</v>
      </c>
      <c r="C51" s="29" t="s">
        <v>200</v>
      </c>
      <c r="D51" s="29">
        <v>1</v>
      </c>
      <c r="E51" s="29" t="s">
        <v>158</v>
      </c>
      <c r="F51" s="29">
        <v>3</v>
      </c>
      <c r="G51" s="29" t="s">
        <v>119</v>
      </c>
      <c r="H51" s="11" t="s">
        <v>119</v>
      </c>
      <c r="I51" s="12">
        <v>137681</v>
      </c>
      <c r="J51" s="16">
        <f t="shared" si="14"/>
        <v>0.11017496967628068</v>
      </c>
      <c r="K51" s="12">
        <v>122512</v>
      </c>
      <c r="L51" s="12">
        <v>1461</v>
      </c>
      <c r="M51" s="12">
        <v>122430</v>
      </c>
      <c r="N51" s="80">
        <f t="shared" si="15"/>
        <v>0.99933067781115315</v>
      </c>
      <c r="O51" s="12">
        <v>1446</v>
      </c>
      <c r="P51" s="16">
        <f t="shared" si="16"/>
        <v>0.98973305954825463</v>
      </c>
      <c r="Q51" s="12">
        <v>1147.9638001225201</v>
      </c>
      <c r="R51" s="13">
        <v>4.58251365264322</v>
      </c>
      <c r="S51" s="14">
        <v>0.62976405308025596</v>
      </c>
      <c r="T51" s="12">
        <v>1634.0272618341701</v>
      </c>
      <c r="U51" s="12">
        <v>14563</v>
      </c>
      <c r="V51" s="16">
        <f t="shared" si="17"/>
        <v>0.11894960385526424</v>
      </c>
      <c r="W51" s="29">
        <v>170</v>
      </c>
      <c r="X51" s="16">
        <f t="shared" si="18"/>
        <v>0.11756569847856155</v>
      </c>
      <c r="AMP51" s="29"/>
    </row>
    <row r="52" spans="1:24 1030:1030" s="29" customFormat="1" x14ac:dyDescent="0.2">
      <c r="A52" s="29" t="s">
        <v>202</v>
      </c>
      <c r="B52" s="29" t="s">
        <v>192</v>
      </c>
      <c r="C52" s="29" t="s">
        <v>200</v>
      </c>
      <c r="D52" s="29">
        <v>1</v>
      </c>
      <c r="E52" s="29" t="s">
        <v>158</v>
      </c>
      <c r="F52" s="29">
        <v>5</v>
      </c>
      <c r="G52" s="29" t="s">
        <v>120</v>
      </c>
      <c r="H52" s="11" t="s">
        <v>120</v>
      </c>
      <c r="I52" s="12">
        <v>133271</v>
      </c>
      <c r="J52" s="16">
        <f t="shared" si="14"/>
        <v>0.11476615317661007</v>
      </c>
      <c r="K52" s="12">
        <v>117976</v>
      </c>
      <c r="L52" s="12">
        <v>1192</v>
      </c>
      <c r="M52" s="12">
        <v>117912</v>
      </c>
      <c r="N52" s="80">
        <f t="shared" si="15"/>
        <v>0.99945751678307448</v>
      </c>
      <c r="O52" s="12">
        <v>1184</v>
      </c>
      <c r="P52" s="16">
        <f t="shared" si="16"/>
        <v>0.99328859060402686</v>
      </c>
      <c r="Q52" s="12">
        <v>1018.49576673706</v>
      </c>
      <c r="R52" s="13">
        <v>4.5225423401203901</v>
      </c>
      <c r="S52" s="14">
        <v>0.63907921145591295</v>
      </c>
      <c r="T52" s="12">
        <v>1248.7591249434599</v>
      </c>
      <c r="U52" s="12">
        <v>15160</v>
      </c>
      <c r="V52" s="16">
        <f t="shared" si="17"/>
        <v>0.12857045932559874</v>
      </c>
      <c r="W52" s="29">
        <v>150</v>
      </c>
      <c r="X52" s="16">
        <f t="shared" si="18"/>
        <v>0.1266891891891892</v>
      </c>
    </row>
    <row r="53" spans="1:24 1030:1030" s="29" customFormat="1" x14ac:dyDescent="0.2">
      <c r="A53" s="29" t="s">
        <v>203</v>
      </c>
      <c r="B53" s="29" t="s">
        <v>192</v>
      </c>
      <c r="C53" s="29" t="s">
        <v>200</v>
      </c>
      <c r="D53" s="29">
        <v>1</v>
      </c>
      <c r="E53" s="29" t="s">
        <v>158</v>
      </c>
      <c r="F53" s="29">
        <v>5</v>
      </c>
      <c r="G53" s="11" t="s">
        <v>121</v>
      </c>
      <c r="H53" s="11" t="s">
        <v>121</v>
      </c>
      <c r="I53" s="12">
        <v>139074</v>
      </c>
      <c r="J53" s="16">
        <f t="shared" si="14"/>
        <v>0.11580165954815422</v>
      </c>
      <c r="K53" s="12">
        <v>122969</v>
      </c>
      <c r="L53" s="12">
        <v>1727</v>
      </c>
      <c r="M53" s="12">
        <v>122905</v>
      </c>
      <c r="N53" s="80">
        <f t="shared" si="15"/>
        <v>0.99947954362481606</v>
      </c>
      <c r="O53" s="12">
        <v>1706</v>
      </c>
      <c r="P53" s="16">
        <f t="shared" si="16"/>
        <v>0.98784018529241457</v>
      </c>
      <c r="Q53" s="12">
        <v>1279.6478706975399</v>
      </c>
      <c r="R53" s="13">
        <v>4.5983785474483003</v>
      </c>
      <c r="S53" s="14">
        <v>0.61790327606702</v>
      </c>
      <c r="T53" s="12">
        <v>2089.09558318575</v>
      </c>
      <c r="U53" s="12">
        <v>13992</v>
      </c>
      <c r="V53" s="16">
        <f t="shared" si="17"/>
        <v>0.11384402587364224</v>
      </c>
      <c r="W53" s="29">
        <v>224</v>
      </c>
      <c r="X53" s="16">
        <f t="shared" si="18"/>
        <v>0.13130128956623682</v>
      </c>
    </row>
    <row r="54" spans="1:24 1030:1030" s="29" customFormat="1" x14ac:dyDescent="0.2">
      <c r="A54" s="29" t="s">
        <v>204</v>
      </c>
      <c r="B54" s="29" t="s">
        <v>192</v>
      </c>
      <c r="C54" s="29" t="s">
        <v>200</v>
      </c>
      <c r="D54" s="29">
        <v>2</v>
      </c>
      <c r="E54" s="29" t="s">
        <v>158</v>
      </c>
      <c r="F54" s="29">
        <v>3</v>
      </c>
      <c r="G54" s="11" t="s">
        <v>122</v>
      </c>
      <c r="H54" s="11" t="s">
        <v>122</v>
      </c>
      <c r="I54" s="12">
        <v>106641</v>
      </c>
      <c r="J54" s="16">
        <f t="shared" si="14"/>
        <v>0.14853574141277745</v>
      </c>
      <c r="K54" s="12">
        <v>90801</v>
      </c>
      <c r="L54" s="12">
        <v>1127</v>
      </c>
      <c r="M54" s="12">
        <v>90755</v>
      </c>
      <c r="N54" s="80">
        <f t="shared" si="15"/>
        <v>0.9994933976498056</v>
      </c>
      <c r="O54" s="12">
        <v>1117</v>
      </c>
      <c r="P54" s="16">
        <f t="shared" si="16"/>
        <v>0.99112688553682338</v>
      </c>
      <c r="Q54" s="12">
        <v>1007.77491022961</v>
      </c>
      <c r="R54" s="13">
        <v>4.5538639858173804</v>
      </c>
      <c r="S54" s="14">
        <v>0.64884629238829294</v>
      </c>
      <c r="T54" s="12">
        <v>1190.6482594239901</v>
      </c>
      <c r="U54" s="15">
        <v>11896</v>
      </c>
      <c r="V54" s="16">
        <f t="shared" si="17"/>
        <v>0.13107817751088094</v>
      </c>
      <c r="W54" s="11">
        <v>146</v>
      </c>
      <c r="X54" s="16">
        <f t="shared" si="18"/>
        <v>0.13070725156669652</v>
      </c>
    </row>
    <row r="55" spans="1:24 1030:1030" s="29" customFormat="1" x14ac:dyDescent="0.2">
      <c r="A55" s="29" t="s">
        <v>205</v>
      </c>
      <c r="B55" s="29" t="s">
        <v>192</v>
      </c>
      <c r="C55" s="29" t="s">
        <v>200</v>
      </c>
      <c r="D55" s="29">
        <v>2</v>
      </c>
      <c r="E55" s="29" t="s">
        <v>158</v>
      </c>
      <c r="F55" s="29">
        <v>3</v>
      </c>
      <c r="G55" s="29" t="s">
        <v>123</v>
      </c>
      <c r="H55" s="11" t="s">
        <v>123</v>
      </c>
      <c r="I55" s="12">
        <v>121054</v>
      </c>
      <c r="J55" s="16">
        <f t="shared" si="14"/>
        <v>0.14873527516645463</v>
      </c>
      <c r="K55" s="12">
        <v>103049</v>
      </c>
      <c r="L55" s="12">
        <v>1455</v>
      </c>
      <c r="M55" s="12">
        <v>103008</v>
      </c>
      <c r="N55" s="80">
        <f t="shared" si="15"/>
        <v>0.99960213102504636</v>
      </c>
      <c r="O55" s="12">
        <v>1440</v>
      </c>
      <c r="P55" s="16">
        <f t="shared" si="16"/>
        <v>0.98969072164948457</v>
      </c>
      <c r="Q55" s="12">
        <v>1175.20449203058</v>
      </c>
      <c r="R55" s="13">
        <v>4.5595918461106901</v>
      </c>
      <c r="S55" s="14">
        <v>0.62697223116503897</v>
      </c>
      <c r="T55" s="12">
        <v>1681.1467092954699</v>
      </c>
      <c r="U55" s="12">
        <v>12846</v>
      </c>
      <c r="V55" s="16">
        <f t="shared" si="17"/>
        <v>0.12470876048462255</v>
      </c>
      <c r="W55" s="29">
        <v>179</v>
      </c>
      <c r="X55" s="16">
        <f t="shared" si="18"/>
        <v>0.12430555555555556</v>
      </c>
    </row>
    <row r="56" spans="1:24 1030:1030" s="29" customFormat="1" x14ac:dyDescent="0.2">
      <c r="A56" s="29" t="s">
        <v>206</v>
      </c>
      <c r="B56" s="29" t="s">
        <v>192</v>
      </c>
      <c r="C56" s="29" t="s">
        <v>200</v>
      </c>
      <c r="D56" s="29">
        <v>2</v>
      </c>
      <c r="E56" s="29" t="s">
        <v>158</v>
      </c>
      <c r="F56" s="29">
        <v>5</v>
      </c>
      <c r="G56" s="29" t="s">
        <v>124</v>
      </c>
      <c r="H56" s="11" t="s">
        <v>124</v>
      </c>
      <c r="I56" s="12">
        <v>124613</v>
      </c>
      <c r="J56" s="16">
        <f t="shared" si="14"/>
        <v>0.14617255021546707</v>
      </c>
      <c r="K56" s="12">
        <v>106398</v>
      </c>
      <c r="L56" s="12">
        <v>1290</v>
      </c>
      <c r="M56" s="12">
        <v>106341</v>
      </c>
      <c r="N56" s="80">
        <f t="shared" si="15"/>
        <v>0.99946427564427898</v>
      </c>
      <c r="O56" s="12">
        <v>1275</v>
      </c>
      <c r="P56" s="16">
        <f t="shared" si="16"/>
        <v>0.98837209302325579</v>
      </c>
      <c r="Q56" s="12">
        <v>1093.8273434662201</v>
      </c>
      <c r="R56" s="13">
        <v>4.52545542842633</v>
      </c>
      <c r="S56" s="14">
        <v>0.63286874095705004</v>
      </c>
      <c r="T56" s="12">
        <v>1379.98242537436</v>
      </c>
      <c r="U56" s="12">
        <v>12607</v>
      </c>
      <c r="V56" s="16">
        <f t="shared" si="17"/>
        <v>0.11855258084840278</v>
      </c>
      <c r="W56" s="29">
        <v>165</v>
      </c>
      <c r="X56" s="16">
        <f t="shared" si="18"/>
        <v>0.12941176470588237</v>
      </c>
    </row>
    <row r="57" spans="1:24 1030:1030" s="29" customFormat="1" x14ac:dyDescent="0.2">
      <c r="A57" s="29" t="s">
        <v>207</v>
      </c>
      <c r="B57" s="29" t="s">
        <v>192</v>
      </c>
      <c r="C57" s="29" t="s">
        <v>200</v>
      </c>
      <c r="D57" s="29">
        <v>2</v>
      </c>
      <c r="E57" s="29" t="s">
        <v>158</v>
      </c>
      <c r="F57" s="29">
        <v>5</v>
      </c>
      <c r="G57" s="29" t="s">
        <v>125</v>
      </c>
      <c r="H57" s="11" t="s">
        <v>125</v>
      </c>
      <c r="I57" s="12">
        <v>136653</v>
      </c>
      <c r="J57" s="16">
        <f t="shared" si="14"/>
        <v>0.14085310970121404</v>
      </c>
      <c r="K57" s="12">
        <v>117405</v>
      </c>
      <c r="L57" s="12">
        <v>1702</v>
      </c>
      <c r="M57" s="12">
        <v>117360</v>
      </c>
      <c r="N57" s="80">
        <f t="shared" si="15"/>
        <v>0.99961671138367192</v>
      </c>
      <c r="O57" s="12">
        <v>1683</v>
      </c>
      <c r="P57" s="16">
        <f t="shared" si="16"/>
        <v>0.98883666274970627</v>
      </c>
      <c r="Q57" s="12">
        <v>1269.5446902266599</v>
      </c>
      <c r="R57" s="13">
        <v>4.6012844315635197</v>
      </c>
      <c r="S57" s="14">
        <v>0.61942353840049502</v>
      </c>
      <c r="T57" s="12">
        <v>2126.4800856265801</v>
      </c>
      <c r="U57" s="12">
        <v>14445</v>
      </c>
      <c r="V57" s="16">
        <f t="shared" si="17"/>
        <v>0.12308282208588957</v>
      </c>
      <c r="W57" s="29">
        <v>218</v>
      </c>
      <c r="X57" s="16">
        <f t="shared" si="18"/>
        <v>0.12953060011883541</v>
      </c>
    </row>
    <row r="58" spans="1:24 1030:1030" s="29" customFormat="1" x14ac:dyDescent="0.2">
      <c r="A58" s="29" t="s">
        <v>208</v>
      </c>
      <c r="B58" s="29" t="s">
        <v>192</v>
      </c>
      <c r="C58" s="29" t="s">
        <v>200</v>
      </c>
      <c r="D58" s="29">
        <v>3</v>
      </c>
      <c r="E58" s="29" t="s">
        <v>158</v>
      </c>
      <c r="F58" s="29">
        <v>3</v>
      </c>
      <c r="G58" s="29" t="s">
        <v>126</v>
      </c>
      <c r="H58" s="11" t="s">
        <v>126</v>
      </c>
      <c r="I58" s="12">
        <v>137127</v>
      </c>
      <c r="J58" s="16">
        <f t="shared" si="14"/>
        <v>0.14079648792724991</v>
      </c>
      <c r="K58" s="12">
        <v>117820</v>
      </c>
      <c r="L58" s="12">
        <v>2311</v>
      </c>
      <c r="M58" s="12">
        <v>117767</v>
      </c>
      <c r="N58" s="80">
        <f t="shared" si="15"/>
        <v>0.99955016126294349</v>
      </c>
      <c r="O58" s="12">
        <v>2294</v>
      </c>
      <c r="P58" s="16">
        <f t="shared" si="16"/>
        <v>0.99264387710947644</v>
      </c>
      <c r="Q58" s="12">
        <v>1759.5977993353099</v>
      </c>
      <c r="R58" s="13">
        <v>5.0183429635880898</v>
      </c>
      <c r="S58" s="14">
        <v>0.64852792027350803</v>
      </c>
      <c r="T58" s="12">
        <v>2712.03585573487</v>
      </c>
      <c r="U58" s="12">
        <v>30093</v>
      </c>
      <c r="V58" s="16">
        <f t="shared" si="17"/>
        <v>0.25552998717807196</v>
      </c>
      <c r="W58" s="29">
        <v>339</v>
      </c>
      <c r="X58" s="16">
        <f t="shared" si="18"/>
        <v>0.14777680906713164</v>
      </c>
    </row>
    <row r="59" spans="1:24 1030:1030" s="29" customFormat="1" x14ac:dyDescent="0.2">
      <c r="A59" s="29" t="s">
        <v>209</v>
      </c>
      <c r="B59" s="29" t="s">
        <v>192</v>
      </c>
      <c r="C59" s="29" t="s">
        <v>200</v>
      </c>
      <c r="D59" s="29">
        <v>3</v>
      </c>
      <c r="E59" s="29" t="s">
        <v>158</v>
      </c>
      <c r="F59" s="29">
        <v>3</v>
      </c>
      <c r="G59" s="29" t="s">
        <v>127</v>
      </c>
      <c r="H59" s="11" t="s">
        <v>127</v>
      </c>
      <c r="I59" s="12">
        <v>145025</v>
      </c>
      <c r="J59" s="16">
        <f t="shared" si="14"/>
        <v>0.14585761075676607</v>
      </c>
      <c r="K59" s="12">
        <v>123872</v>
      </c>
      <c r="L59" s="12">
        <v>2637</v>
      </c>
      <c r="M59" s="12">
        <v>123803</v>
      </c>
      <c r="N59" s="80">
        <f t="shared" si="15"/>
        <v>0.99944297339188837</v>
      </c>
      <c r="O59" s="12">
        <v>2607</v>
      </c>
      <c r="P59" s="16">
        <f t="shared" si="16"/>
        <v>0.98862343572241185</v>
      </c>
      <c r="Q59" s="12">
        <v>1816.8951076880901</v>
      </c>
      <c r="R59" s="13">
        <v>4.9266121253783899</v>
      </c>
      <c r="S59" s="14">
        <v>0.62632088107841799</v>
      </c>
      <c r="T59" s="12">
        <v>3586.7077249260101</v>
      </c>
      <c r="U59" s="12">
        <v>32505</v>
      </c>
      <c r="V59" s="16">
        <f t="shared" si="17"/>
        <v>0.2625542192030888</v>
      </c>
      <c r="W59" s="29">
        <v>350</v>
      </c>
      <c r="X59" s="16">
        <f t="shared" si="18"/>
        <v>0.13425393172228614</v>
      </c>
    </row>
    <row r="60" spans="1:24 1030:1030" s="29" customFormat="1" x14ac:dyDescent="0.2">
      <c r="A60" s="29" t="s">
        <v>210</v>
      </c>
      <c r="B60" s="29" t="s">
        <v>192</v>
      </c>
      <c r="C60" s="29" t="s">
        <v>200</v>
      </c>
      <c r="D60" s="29">
        <v>3</v>
      </c>
      <c r="E60" s="29" t="s">
        <v>158</v>
      </c>
      <c r="F60" s="29">
        <v>5</v>
      </c>
      <c r="G60" s="29" t="s">
        <v>128</v>
      </c>
      <c r="H60" s="11" t="s">
        <v>128</v>
      </c>
      <c r="I60" s="12">
        <v>140630</v>
      </c>
      <c r="J60" s="16">
        <f t="shared" si="14"/>
        <v>0.14806940197681862</v>
      </c>
      <c r="K60" s="12">
        <v>119807</v>
      </c>
      <c r="L60" s="12">
        <v>2533</v>
      </c>
      <c r="M60" s="12">
        <v>119752</v>
      </c>
      <c r="N60" s="80">
        <f t="shared" si="15"/>
        <v>0.99954092832639163</v>
      </c>
      <c r="O60" s="12">
        <v>2511</v>
      </c>
      <c r="P60" s="16">
        <f t="shared" si="16"/>
        <v>0.99131464666403479</v>
      </c>
      <c r="Q60" s="12">
        <v>1861.1261029677701</v>
      </c>
      <c r="R60" s="13">
        <v>5.0287051489642902</v>
      </c>
      <c r="S60" s="14">
        <v>0.64236393045231699</v>
      </c>
      <c r="T60" s="12">
        <v>3113.7890993449</v>
      </c>
      <c r="U60" s="12">
        <v>28237</v>
      </c>
      <c r="V60" s="16">
        <f t="shared" si="17"/>
        <v>0.23579564433161868</v>
      </c>
      <c r="W60" s="29">
        <v>367</v>
      </c>
      <c r="X60" s="16">
        <f t="shared" si="18"/>
        <v>0.14615690959776981</v>
      </c>
    </row>
    <row r="61" spans="1:24 1030:1030" s="29" customFormat="1" x14ac:dyDescent="0.2">
      <c r="A61" s="29" t="s">
        <v>211</v>
      </c>
      <c r="B61" s="29" t="s">
        <v>192</v>
      </c>
      <c r="C61" s="29" t="s">
        <v>200</v>
      </c>
      <c r="D61" s="29">
        <v>3</v>
      </c>
      <c r="E61" s="29" t="s">
        <v>158</v>
      </c>
      <c r="F61" s="29">
        <v>5</v>
      </c>
      <c r="G61" s="29" t="s">
        <v>129</v>
      </c>
      <c r="H61" s="11" t="s">
        <v>129</v>
      </c>
      <c r="I61" s="12">
        <v>163049</v>
      </c>
      <c r="J61" s="16">
        <f t="shared" si="14"/>
        <v>0.14518948291617856</v>
      </c>
      <c r="K61" s="12">
        <v>139376</v>
      </c>
      <c r="L61" s="12">
        <v>2920</v>
      </c>
      <c r="M61" s="12">
        <v>139319</v>
      </c>
      <c r="N61" s="80">
        <f t="shared" si="15"/>
        <v>0.99959103432441743</v>
      </c>
      <c r="O61" s="12">
        <v>2891</v>
      </c>
      <c r="P61" s="16">
        <f t="shared" si="16"/>
        <v>0.9900684931506849</v>
      </c>
      <c r="Q61" s="12">
        <v>1920.76683836697</v>
      </c>
      <c r="R61" s="13">
        <v>4.9983975436246402</v>
      </c>
      <c r="S61" s="14">
        <v>0.62720205384580796</v>
      </c>
      <c r="T61" s="12">
        <v>3987.42646210163</v>
      </c>
      <c r="U61" s="12">
        <v>36773</v>
      </c>
      <c r="V61" s="16">
        <f t="shared" si="17"/>
        <v>0.26394820519814238</v>
      </c>
      <c r="W61" s="29">
        <v>447</v>
      </c>
      <c r="X61" s="16">
        <f t="shared" si="18"/>
        <v>0.15461777931511589</v>
      </c>
    </row>
    <row r="62" spans="1:24 1030:1030" s="29" customFormat="1" x14ac:dyDescent="0.2">
      <c r="A62" s="29" t="s">
        <v>212</v>
      </c>
      <c r="B62" s="29" t="s">
        <v>192</v>
      </c>
      <c r="C62" s="29" t="s">
        <v>200</v>
      </c>
      <c r="D62" s="29">
        <v>4</v>
      </c>
      <c r="E62" s="29" t="s">
        <v>158</v>
      </c>
      <c r="F62" s="29">
        <v>3</v>
      </c>
      <c r="G62" s="29" t="s">
        <v>106</v>
      </c>
      <c r="H62" s="11" t="s">
        <v>106</v>
      </c>
      <c r="I62" s="12">
        <v>135886</v>
      </c>
      <c r="J62" s="16">
        <f>(I62-K62)/I62</f>
        <v>0.1350028700528384</v>
      </c>
      <c r="K62" s="12">
        <v>117541</v>
      </c>
      <c r="L62" s="12">
        <v>1388</v>
      </c>
      <c r="M62" s="12">
        <v>117246</v>
      </c>
      <c r="N62" s="80">
        <f>M62/K62</f>
        <v>0.99749023744906029</v>
      </c>
      <c r="O62" s="12">
        <v>1372</v>
      </c>
      <c r="P62" s="16">
        <f>O62/L62</f>
        <v>0.98847262247838619</v>
      </c>
      <c r="Q62" s="12">
        <v>1183.4193382353001</v>
      </c>
      <c r="R62" s="13">
        <v>4.6744205509061896</v>
      </c>
      <c r="S62" s="14">
        <v>0.64706596045250397</v>
      </c>
      <c r="T62" s="12">
        <v>1446.80068177661</v>
      </c>
      <c r="U62" s="12">
        <v>20223</v>
      </c>
      <c r="V62" s="16">
        <f>U62/M62</f>
        <v>0.17248349623867765</v>
      </c>
      <c r="W62" s="29">
        <v>165</v>
      </c>
      <c r="X62" s="16">
        <f>W62/O62</f>
        <v>0.12026239067055394</v>
      </c>
    </row>
    <row r="63" spans="1:24 1030:1030" s="29" customFormat="1" x14ac:dyDescent="0.2">
      <c r="A63" s="29" t="s">
        <v>213</v>
      </c>
      <c r="B63" s="29" t="s">
        <v>192</v>
      </c>
      <c r="C63" s="29" t="s">
        <v>200</v>
      </c>
      <c r="D63" s="29">
        <v>4</v>
      </c>
      <c r="E63" s="29" t="s">
        <v>158</v>
      </c>
      <c r="F63" s="29">
        <v>3</v>
      </c>
      <c r="G63" s="29" t="s">
        <v>107</v>
      </c>
      <c r="H63" s="11" t="s">
        <v>107</v>
      </c>
      <c r="I63" s="12">
        <v>146232</v>
      </c>
      <c r="J63" s="16">
        <f>(I63-K63)/I63</f>
        <v>0.13118195743749658</v>
      </c>
      <c r="K63" s="12">
        <v>127049</v>
      </c>
      <c r="L63" s="12">
        <v>1904</v>
      </c>
      <c r="M63" s="12">
        <v>126640</v>
      </c>
      <c r="N63" s="80">
        <f>M63/K63</f>
        <v>0.99678076962431816</v>
      </c>
      <c r="O63" s="12">
        <v>1880</v>
      </c>
      <c r="P63" s="16">
        <f>O63/L63</f>
        <v>0.98739495798319332</v>
      </c>
      <c r="Q63" s="12">
        <v>1433.1617242826801</v>
      </c>
      <c r="R63" s="13">
        <v>4.8439153086948901</v>
      </c>
      <c r="S63" s="14">
        <v>0.64251199429678496</v>
      </c>
      <c r="T63" s="12">
        <v>2209.3461291147701</v>
      </c>
      <c r="U63" s="12">
        <v>21954</v>
      </c>
      <c r="V63" s="16">
        <f>U63/M63</f>
        <v>0.1733575489576753</v>
      </c>
      <c r="W63" s="29">
        <v>195</v>
      </c>
      <c r="X63" s="16">
        <f>W63/O63</f>
        <v>0.10372340425531915</v>
      </c>
    </row>
    <row r="64" spans="1:24 1030:1030" s="29" customFormat="1" x14ac:dyDescent="0.2">
      <c r="A64" s="29" t="s">
        <v>214</v>
      </c>
      <c r="B64" s="29" t="s">
        <v>192</v>
      </c>
      <c r="C64" s="29" t="s">
        <v>200</v>
      </c>
      <c r="D64" s="29">
        <v>4</v>
      </c>
      <c r="E64" s="29" t="s">
        <v>158</v>
      </c>
      <c r="F64" s="29">
        <v>5</v>
      </c>
      <c r="G64" s="29" t="s">
        <v>108</v>
      </c>
      <c r="H64" s="11" t="s">
        <v>108</v>
      </c>
      <c r="I64" s="12">
        <v>142573</v>
      </c>
      <c r="J64" s="16">
        <f>(I64-K64)/I64</f>
        <v>0.15535900906903832</v>
      </c>
      <c r="K64" s="12">
        <v>120423</v>
      </c>
      <c r="L64" s="12">
        <v>1488</v>
      </c>
      <c r="M64" s="12">
        <v>120170</v>
      </c>
      <c r="N64" s="80">
        <f>M64/K64</f>
        <v>0.99789907243632858</v>
      </c>
      <c r="O64" s="12">
        <v>1473</v>
      </c>
      <c r="P64" s="16">
        <f>O64/L64</f>
        <v>0.98991935483870963</v>
      </c>
      <c r="Q64" s="12">
        <v>1247.87208099124</v>
      </c>
      <c r="R64" s="13">
        <v>4.62907613930249</v>
      </c>
      <c r="S64" s="14">
        <v>0.63454973821122695</v>
      </c>
      <c r="T64" s="12">
        <v>1561.8229473204501</v>
      </c>
      <c r="U64" s="12">
        <v>21821</v>
      </c>
      <c r="V64" s="16">
        <f>U64/M64</f>
        <v>0.18158442206873596</v>
      </c>
      <c r="W64" s="29">
        <v>192</v>
      </c>
      <c r="X64" s="16">
        <f>W64/O64</f>
        <v>0.13034623217922606</v>
      </c>
    </row>
    <row r="65" spans="1:24" s="29" customFormat="1" x14ac:dyDescent="0.2">
      <c r="A65" s="29" t="s">
        <v>215</v>
      </c>
      <c r="B65" s="29" t="s">
        <v>192</v>
      </c>
      <c r="C65" s="29" t="s">
        <v>200</v>
      </c>
      <c r="D65" s="29">
        <v>4</v>
      </c>
      <c r="E65" s="29" t="s">
        <v>158</v>
      </c>
      <c r="F65" s="29">
        <v>5</v>
      </c>
      <c r="G65" s="29" t="s">
        <v>109</v>
      </c>
      <c r="H65" s="11" t="s">
        <v>109</v>
      </c>
      <c r="I65" s="12">
        <v>148809</v>
      </c>
      <c r="J65" s="16">
        <f>(I65-K65)/I65</f>
        <v>0.13651728054082751</v>
      </c>
      <c r="K65" s="12">
        <v>128494</v>
      </c>
      <c r="L65" s="12">
        <v>2082</v>
      </c>
      <c r="M65" s="12">
        <v>128263</v>
      </c>
      <c r="N65" s="80">
        <f>M65/K65</f>
        <v>0.99820225068874813</v>
      </c>
      <c r="O65" s="12">
        <v>2064</v>
      </c>
      <c r="P65" s="16">
        <f>O65/L65</f>
        <v>0.99135446685878958</v>
      </c>
      <c r="Q65" s="12">
        <v>1483.0815377071301</v>
      </c>
      <c r="R65" s="13">
        <v>4.7524685619628402</v>
      </c>
      <c r="S65" s="14">
        <v>0.62267017720005702</v>
      </c>
      <c r="T65" s="12">
        <v>2650.7536373968601</v>
      </c>
      <c r="U65" s="12">
        <v>24039</v>
      </c>
      <c r="V65" s="16">
        <f>U65/M65</f>
        <v>0.1874195987931048</v>
      </c>
      <c r="W65" s="29">
        <v>230</v>
      </c>
      <c r="X65" s="16">
        <f>W65/O65</f>
        <v>0.11143410852713179</v>
      </c>
    </row>
    <row r="66" spans="1:24" s="29" customFormat="1" x14ac:dyDescent="0.2">
      <c r="A66" s="29" t="s">
        <v>216</v>
      </c>
      <c r="B66" s="29" t="s">
        <v>192</v>
      </c>
      <c r="C66" s="29" t="s">
        <v>200</v>
      </c>
      <c r="D66" s="29">
        <v>5</v>
      </c>
      <c r="E66" s="29" t="s">
        <v>158</v>
      </c>
      <c r="F66" s="29">
        <v>3</v>
      </c>
      <c r="G66" s="29" t="s">
        <v>130</v>
      </c>
      <c r="H66" s="11" t="s">
        <v>130</v>
      </c>
      <c r="I66" s="12">
        <v>132520</v>
      </c>
      <c r="J66" s="16">
        <f t="shared" ref="J66:J70" si="19">(I66-K66)/I66</f>
        <v>0.13580591608813763</v>
      </c>
      <c r="K66" s="12">
        <v>114523</v>
      </c>
      <c r="L66" s="12">
        <v>2172</v>
      </c>
      <c r="M66" s="12">
        <v>114417</v>
      </c>
      <c r="N66" s="80">
        <f t="shared" ref="N66:N70" si="20">M66/K66</f>
        <v>0.99907442173187921</v>
      </c>
      <c r="O66" s="12">
        <v>2148</v>
      </c>
      <c r="P66" s="16">
        <f t="shared" ref="P66:P70" si="21">O66/L66</f>
        <v>0.98895027624309395</v>
      </c>
      <c r="Q66" s="12">
        <v>1609.9519970291001</v>
      </c>
      <c r="R66" s="13">
        <v>5.1082508896287404</v>
      </c>
      <c r="S66" s="14">
        <v>0.66580502752877702</v>
      </c>
      <c r="T66" s="12">
        <v>2673.9446559109801</v>
      </c>
      <c r="U66" s="12">
        <v>43224</v>
      </c>
      <c r="V66" s="16">
        <f t="shared" ref="V66:V70" si="22">U66/M66</f>
        <v>0.37777602978578356</v>
      </c>
      <c r="W66" s="29">
        <v>302</v>
      </c>
      <c r="X66" s="16">
        <f t="shared" ref="X66:X70" si="23">W66/O66</f>
        <v>0.14059590316573556</v>
      </c>
    </row>
    <row r="67" spans="1:24" s="29" customFormat="1" x14ac:dyDescent="0.2">
      <c r="A67" s="29" t="s">
        <v>217</v>
      </c>
      <c r="B67" s="29" t="s">
        <v>192</v>
      </c>
      <c r="C67" s="29" t="s">
        <v>200</v>
      </c>
      <c r="D67" s="29">
        <v>5</v>
      </c>
      <c r="E67" s="29" t="s">
        <v>158</v>
      </c>
      <c r="F67" s="29">
        <v>3</v>
      </c>
      <c r="G67" s="29" t="s">
        <v>131</v>
      </c>
      <c r="H67" s="11" t="s">
        <v>131</v>
      </c>
      <c r="I67" s="12">
        <v>138115</v>
      </c>
      <c r="J67" s="16">
        <f t="shared" si="19"/>
        <v>0.16700575607283785</v>
      </c>
      <c r="K67" s="12">
        <v>115049</v>
      </c>
      <c r="L67" s="12">
        <v>2332</v>
      </c>
      <c r="M67" s="12">
        <v>114983</v>
      </c>
      <c r="N67" s="80">
        <f t="shared" si="20"/>
        <v>0.9994263313892342</v>
      </c>
      <c r="O67" s="12">
        <v>2308</v>
      </c>
      <c r="P67" s="16">
        <f t="shared" si="21"/>
        <v>0.98970840480274447</v>
      </c>
      <c r="Q67" s="12">
        <v>1649.7015230976299</v>
      </c>
      <c r="R67" s="13">
        <v>4.84811967633948</v>
      </c>
      <c r="S67" s="14">
        <v>0.62603746672589999</v>
      </c>
      <c r="T67" s="12">
        <v>3244.5349728204101</v>
      </c>
      <c r="U67" s="12">
        <v>31276</v>
      </c>
      <c r="V67" s="16">
        <f t="shared" si="22"/>
        <v>0.27200542688919233</v>
      </c>
      <c r="W67" s="29">
        <v>280</v>
      </c>
      <c r="X67" s="16">
        <f t="shared" si="23"/>
        <v>0.12131715771230503</v>
      </c>
    </row>
    <row r="68" spans="1:24" s="29" customFormat="1" x14ac:dyDescent="0.2">
      <c r="A68" s="29" t="s">
        <v>218</v>
      </c>
      <c r="B68" s="29" t="s">
        <v>192</v>
      </c>
      <c r="C68" s="29" t="s">
        <v>200</v>
      </c>
      <c r="D68" s="29">
        <v>5</v>
      </c>
      <c r="E68" s="29" t="s">
        <v>158</v>
      </c>
      <c r="F68" s="29">
        <v>5</v>
      </c>
      <c r="G68" s="29" t="s">
        <v>132</v>
      </c>
      <c r="H68" s="11" t="s">
        <v>132</v>
      </c>
      <c r="I68" s="12">
        <v>134029</v>
      </c>
      <c r="J68" s="16">
        <f t="shared" si="19"/>
        <v>0.14602063732475806</v>
      </c>
      <c r="K68" s="12">
        <v>114458</v>
      </c>
      <c r="L68" s="12">
        <v>2479</v>
      </c>
      <c r="M68" s="12">
        <v>114367</v>
      </c>
      <c r="N68" s="80">
        <f t="shared" si="20"/>
        <v>0.9992049485400758</v>
      </c>
      <c r="O68" s="12">
        <v>2459</v>
      </c>
      <c r="P68" s="16">
        <f t="shared" si="21"/>
        <v>0.99193223073820092</v>
      </c>
      <c r="Q68" s="12">
        <v>1850.95738656506</v>
      </c>
      <c r="R68" s="13">
        <v>5.0919478086059096</v>
      </c>
      <c r="S68" s="14">
        <v>0.65218588014272205</v>
      </c>
      <c r="T68" s="12">
        <v>2998.7070660914201</v>
      </c>
      <c r="U68" s="12">
        <v>32659</v>
      </c>
      <c r="V68" s="16">
        <f t="shared" si="22"/>
        <v>0.28556314321438875</v>
      </c>
      <c r="W68" s="29">
        <v>295</v>
      </c>
      <c r="X68" s="16">
        <f t="shared" si="23"/>
        <v>0.11996746644977634</v>
      </c>
    </row>
    <row r="69" spans="1:24" s="42" customFormat="1" x14ac:dyDescent="0.2">
      <c r="A69" s="42" t="s">
        <v>219</v>
      </c>
      <c r="B69" s="42" t="s">
        <v>192</v>
      </c>
      <c r="C69" s="42" t="s">
        <v>200</v>
      </c>
      <c r="D69" s="42">
        <v>5</v>
      </c>
      <c r="E69" s="42" t="s">
        <v>158</v>
      </c>
      <c r="F69" s="42">
        <v>5</v>
      </c>
      <c r="G69" s="52" t="s">
        <v>133</v>
      </c>
      <c r="H69" s="52" t="s">
        <v>133</v>
      </c>
      <c r="I69" s="56">
        <v>135234</v>
      </c>
      <c r="J69" s="54">
        <f t="shared" si="19"/>
        <v>0.16035168670600589</v>
      </c>
      <c r="K69" s="56">
        <v>113549</v>
      </c>
      <c r="L69" s="56">
        <v>2477</v>
      </c>
      <c r="M69" s="56">
        <v>113488</v>
      </c>
      <c r="N69" s="81">
        <f t="shared" si="20"/>
        <v>0.9994627869906384</v>
      </c>
      <c r="O69" s="56">
        <v>2455</v>
      </c>
      <c r="P69" s="54">
        <f t="shared" si="21"/>
        <v>0.99111828825191761</v>
      </c>
      <c r="Q69" s="56">
        <v>1756.3601293356601</v>
      </c>
      <c r="R69" s="57">
        <v>4.8578598405006002</v>
      </c>
      <c r="S69" s="58">
        <v>0.62233323735421497</v>
      </c>
      <c r="T69" s="56">
        <v>3472.11886446159</v>
      </c>
      <c r="U69" s="56">
        <v>32696</v>
      </c>
      <c r="V69" s="54">
        <f t="shared" si="22"/>
        <v>0.28810094459326097</v>
      </c>
      <c r="W69" s="42">
        <v>339</v>
      </c>
      <c r="X69" s="54">
        <f t="shared" si="23"/>
        <v>0.13808553971486762</v>
      </c>
    </row>
    <row r="70" spans="1:24" x14ac:dyDescent="0.2">
      <c r="A70" s="17" t="s">
        <v>134</v>
      </c>
      <c r="I70" s="18">
        <f>SUM(I16:I69)</f>
        <v>6688952</v>
      </c>
      <c r="J70" s="33">
        <f t="shared" si="19"/>
        <v>0.1489406711245648</v>
      </c>
      <c r="K70" s="18">
        <f>SUM(K16:K69)</f>
        <v>5692695</v>
      </c>
      <c r="L70" s="18">
        <v>10199</v>
      </c>
      <c r="M70" s="18">
        <f>SUM(M16:M69)</f>
        <v>5683090</v>
      </c>
      <c r="N70" s="19">
        <f t="shared" si="20"/>
        <v>0.99831274993654151</v>
      </c>
      <c r="O70" s="18">
        <v>9190</v>
      </c>
      <c r="P70" s="33">
        <f t="shared" si="21"/>
        <v>0.90106873222864992</v>
      </c>
      <c r="Q70" s="18"/>
      <c r="R70" s="20"/>
      <c r="S70" s="21"/>
      <c r="T70" s="22"/>
      <c r="U70" s="18">
        <f>SUM(U16:U69)</f>
        <v>1317283</v>
      </c>
      <c r="V70" s="23">
        <f t="shared" si="22"/>
        <v>0.23178992414337973</v>
      </c>
      <c r="W70" s="30">
        <v>1538</v>
      </c>
      <c r="X70" s="23">
        <f t="shared" si="23"/>
        <v>0.16735582154515777</v>
      </c>
    </row>
    <row r="71" spans="1:24" x14ac:dyDescent="0.2">
      <c r="A71" s="17" t="s">
        <v>135</v>
      </c>
      <c r="I71" s="18">
        <f t="shared" ref="I71:X71" si="24">MIN(I16:I69)</f>
        <v>63906</v>
      </c>
      <c r="J71" s="23">
        <f t="shared" si="24"/>
        <v>0.10722783659501657</v>
      </c>
      <c r="K71" s="18">
        <f t="shared" si="24"/>
        <v>53329</v>
      </c>
      <c r="L71" s="18">
        <f t="shared" si="24"/>
        <v>816</v>
      </c>
      <c r="M71" s="18">
        <f t="shared" si="24"/>
        <v>53308</v>
      </c>
      <c r="N71" s="23">
        <f t="shared" si="24"/>
        <v>0.99171378236643726</v>
      </c>
      <c r="O71" s="18">
        <f t="shared" si="24"/>
        <v>812</v>
      </c>
      <c r="P71" s="24">
        <f t="shared" si="24"/>
        <v>0.98412698412698407</v>
      </c>
      <c r="Q71" s="18">
        <f t="shared" si="24"/>
        <v>685.21312074994398</v>
      </c>
      <c r="R71" s="20">
        <f t="shared" si="24"/>
        <v>2.0652612487312401</v>
      </c>
      <c r="S71" s="21">
        <f t="shared" si="24"/>
        <v>0.30554568011284</v>
      </c>
      <c r="T71" s="18">
        <f t="shared" si="24"/>
        <v>827.40072241433597</v>
      </c>
      <c r="U71" s="18">
        <f t="shared" si="24"/>
        <v>7389</v>
      </c>
      <c r="V71" s="24">
        <f t="shared" si="24"/>
        <v>0.10672964423451922</v>
      </c>
      <c r="W71" s="18">
        <f t="shared" si="24"/>
        <v>84</v>
      </c>
      <c r="X71" s="24">
        <f t="shared" si="24"/>
        <v>7.4789915966386553E-2</v>
      </c>
    </row>
    <row r="72" spans="1:24" x14ac:dyDescent="0.2">
      <c r="A72" s="17" t="s">
        <v>136</v>
      </c>
      <c r="I72" s="18">
        <f t="shared" ref="I72:O72" si="25">MAX(I16:I69)</f>
        <v>163049</v>
      </c>
      <c r="J72" s="23">
        <f t="shared" si="25"/>
        <v>0.22065104374950012</v>
      </c>
      <c r="K72" s="18">
        <f t="shared" si="25"/>
        <v>139376</v>
      </c>
      <c r="L72" s="18">
        <f t="shared" si="25"/>
        <v>2920</v>
      </c>
      <c r="M72" s="18">
        <f t="shared" si="25"/>
        <v>139319</v>
      </c>
      <c r="N72" s="23">
        <f t="shared" si="25"/>
        <v>0.99990409329803964</v>
      </c>
      <c r="O72" s="18">
        <f t="shared" si="25"/>
        <v>2891</v>
      </c>
      <c r="P72" s="24">
        <f>MAX(P37:P69)</f>
        <v>0.99509803921568629</v>
      </c>
      <c r="Q72" s="18">
        <f>MAX(Q16:Q69)</f>
        <v>1920.76683836697</v>
      </c>
      <c r="R72" s="20">
        <f>MAX(R16:R69)</f>
        <v>5.1082508896287404</v>
      </c>
      <c r="S72" s="21">
        <f>MAX(S16:S69)</f>
        <v>0.68577804603656201</v>
      </c>
      <c r="T72" s="18">
        <f>MAX(T16:T69)</f>
        <v>3987.42646210163</v>
      </c>
      <c r="U72" s="18">
        <f>MAX(U16:U69)</f>
        <v>71779</v>
      </c>
      <c r="V72" s="24">
        <f>MAX(V37:V69)</f>
        <v>0.39695785359670432</v>
      </c>
      <c r="W72" s="18">
        <f>MAX(W16:W69)</f>
        <v>447</v>
      </c>
      <c r="X72" s="24">
        <f>MAX(X37:X69)</f>
        <v>0.25615763546798032</v>
      </c>
    </row>
    <row r="73" spans="1:24" x14ac:dyDescent="0.2">
      <c r="A73" s="17"/>
      <c r="I73" s="18"/>
      <c r="J73" s="23"/>
      <c r="K73" s="18"/>
      <c r="L73" s="18"/>
      <c r="M73" s="18"/>
      <c r="N73" s="23"/>
      <c r="O73" s="18"/>
      <c r="P73" s="24"/>
      <c r="Q73" s="18"/>
      <c r="R73" s="20"/>
      <c r="S73" s="21"/>
      <c r="T73" s="18"/>
      <c r="U73" s="18"/>
      <c r="V73" s="24"/>
      <c r="W73" s="18"/>
      <c r="X73" s="24"/>
    </row>
    <row r="74" spans="1:24" x14ac:dyDescent="0.2">
      <c r="A74" s="78" t="s">
        <v>137</v>
      </c>
      <c r="I74"/>
      <c r="P74"/>
    </row>
    <row r="75" spans="1:24" s="41" customFormat="1" x14ac:dyDescent="0.2">
      <c r="A75" s="41" t="s">
        <v>141</v>
      </c>
      <c r="B75" s="41" t="s">
        <v>192</v>
      </c>
      <c r="C75" s="41" t="s">
        <v>220</v>
      </c>
      <c r="G75" s="64" t="s">
        <v>138</v>
      </c>
      <c r="H75" s="65" t="s">
        <v>139</v>
      </c>
      <c r="I75" s="47"/>
      <c r="K75" s="66">
        <v>880045</v>
      </c>
      <c r="L75" s="66">
        <v>3268</v>
      </c>
      <c r="M75" s="66">
        <v>879720</v>
      </c>
      <c r="N75" s="67">
        <f>M75/K75</f>
        <v>0.99963070070280502</v>
      </c>
      <c r="O75" s="66">
        <v>3227</v>
      </c>
      <c r="P75" s="68">
        <f>O75/L75</f>
        <v>0.98745410036719705</v>
      </c>
      <c r="Q75" s="66">
        <v>1387.2045103856999</v>
      </c>
      <c r="R75" s="69">
        <v>4.7066995013076296</v>
      </c>
      <c r="S75" s="70">
        <v>0.58256219337416304</v>
      </c>
      <c r="T75" s="66">
        <v>3434.1987007074899</v>
      </c>
      <c r="U75" s="66">
        <v>257367</v>
      </c>
      <c r="V75" s="68">
        <f>U75/M75</f>
        <v>0.29255558586823083</v>
      </c>
      <c r="W75" s="65">
        <v>442</v>
      </c>
      <c r="X75" s="68">
        <f>W75/O75</f>
        <v>0.1369693213511001</v>
      </c>
    </row>
    <row r="76" spans="1:24" s="29" customFormat="1" x14ac:dyDescent="0.2">
      <c r="A76" s="29" t="s">
        <v>143</v>
      </c>
      <c r="B76" s="29" t="s">
        <v>192</v>
      </c>
      <c r="C76" s="29" t="s">
        <v>220</v>
      </c>
      <c r="G76" s="28" t="s">
        <v>140</v>
      </c>
      <c r="H76" s="30" t="s">
        <v>141</v>
      </c>
      <c r="K76" s="32">
        <v>811299</v>
      </c>
      <c r="L76" s="32">
        <v>2498</v>
      </c>
      <c r="M76" s="32">
        <v>810881</v>
      </c>
      <c r="N76" s="34">
        <f>M76/K76</f>
        <v>0.9994847768825057</v>
      </c>
      <c r="O76" s="32">
        <v>2469</v>
      </c>
      <c r="P76" s="33">
        <f>O76/L76</f>
        <v>0.98839071257005606</v>
      </c>
      <c r="Q76" s="32">
        <v>1359.3124856838799</v>
      </c>
      <c r="R76" s="35">
        <v>4.59977660633293</v>
      </c>
      <c r="S76" s="36">
        <v>0.58884161517714795</v>
      </c>
      <c r="T76" s="32">
        <v>2516.23957331989</v>
      </c>
      <c r="U76" s="32">
        <v>142428</v>
      </c>
      <c r="V76" s="33">
        <f>U76/M76</f>
        <v>0.17564599491170715</v>
      </c>
      <c r="W76" s="30">
        <v>367</v>
      </c>
      <c r="X76" s="33">
        <f>W76/O76</f>
        <v>0.14864317537464561</v>
      </c>
    </row>
    <row r="77" spans="1:24" s="29" customFormat="1" x14ac:dyDescent="0.2">
      <c r="A77" s="29" t="s">
        <v>139</v>
      </c>
      <c r="B77" s="29" t="s">
        <v>192</v>
      </c>
      <c r="C77" s="29" t="s">
        <v>220</v>
      </c>
      <c r="G77" s="28" t="s">
        <v>142</v>
      </c>
      <c r="H77" s="30" t="s">
        <v>143</v>
      </c>
      <c r="K77" s="32">
        <v>311531</v>
      </c>
      <c r="L77" s="32">
        <v>1648</v>
      </c>
      <c r="M77" s="32">
        <v>311274</v>
      </c>
      <c r="N77" s="34">
        <f>M77/K77</f>
        <v>0.99917504197014106</v>
      </c>
      <c r="O77" s="32">
        <v>1633</v>
      </c>
      <c r="P77" s="33">
        <f>O77/L77</f>
        <v>0.99089805825242716</v>
      </c>
      <c r="Q77" s="32">
        <v>1232.86472018369</v>
      </c>
      <c r="R77" s="35">
        <v>4.5512313171216103</v>
      </c>
      <c r="S77" s="36">
        <v>0.61518305191629197</v>
      </c>
      <c r="T77" s="32">
        <v>1665.95034196654</v>
      </c>
      <c r="U77" s="32">
        <v>57239</v>
      </c>
      <c r="V77" s="33">
        <f>U77/M77</f>
        <v>0.18388622242782887</v>
      </c>
      <c r="W77" s="30">
        <v>353</v>
      </c>
      <c r="X77" s="33">
        <f>W77/O77</f>
        <v>0.21616656460502143</v>
      </c>
    </row>
    <row r="78" spans="1:24" s="29" customFormat="1" x14ac:dyDescent="0.2">
      <c r="A78" s="29" t="s">
        <v>145</v>
      </c>
      <c r="B78" s="29" t="s">
        <v>192</v>
      </c>
      <c r="C78" s="29" t="s">
        <v>220</v>
      </c>
      <c r="G78" s="28" t="s">
        <v>144</v>
      </c>
      <c r="H78" s="30" t="s">
        <v>145</v>
      </c>
      <c r="K78" s="32">
        <v>993605</v>
      </c>
      <c r="L78" s="32">
        <v>3820</v>
      </c>
      <c r="M78" s="32">
        <v>991917</v>
      </c>
      <c r="N78" s="34">
        <f>M78/K78</f>
        <v>0.99830113576320567</v>
      </c>
      <c r="O78" s="32">
        <v>3763</v>
      </c>
      <c r="P78" s="33">
        <f>O78/L78</f>
        <v>0.98507853403141366</v>
      </c>
      <c r="Q78" s="32">
        <v>1632.27142379525</v>
      </c>
      <c r="R78" s="35">
        <v>4.8788020915077404</v>
      </c>
      <c r="S78" s="36">
        <v>0.59259307763959601</v>
      </c>
      <c r="T78" s="32">
        <v>3922.1270101772802</v>
      </c>
      <c r="U78" s="32">
        <v>190054</v>
      </c>
      <c r="V78" s="33">
        <f>U78/M78</f>
        <v>0.19160272482475851</v>
      </c>
      <c r="W78" s="30">
        <v>395</v>
      </c>
      <c r="X78" s="33">
        <f>W78/O78</f>
        <v>0.10496943927717246</v>
      </c>
    </row>
    <row r="79" spans="1:24" s="42" customFormat="1" x14ac:dyDescent="0.2">
      <c r="A79" s="42" t="s">
        <v>221</v>
      </c>
      <c r="B79" s="42" t="s">
        <v>192</v>
      </c>
      <c r="C79" s="42" t="s">
        <v>220</v>
      </c>
      <c r="G79" s="71" t="s">
        <v>146</v>
      </c>
      <c r="H79" s="72" t="s">
        <v>147</v>
      </c>
      <c r="I79" s="56"/>
      <c r="K79" s="73">
        <v>1094423</v>
      </c>
      <c r="L79" s="73">
        <v>3084</v>
      </c>
      <c r="M79" s="73">
        <v>1089370</v>
      </c>
      <c r="N79" s="74">
        <f>M79/K79</f>
        <v>0.99538295521932563</v>
      </c>
      <c r="O79" s="73">
        <v>3024</v>
      </c>
      <c r="P79" s="75">
        <f>O79/L79</f>
        <v>0.98054474708171202</v>
      </c>
      <c r="Q79" s="73">
        <v>1253.2035333715801</v>
      </c>
      <c r="R79" s="76">
        <v>4.4950241251535896</v>
      </c>
      <c r="S79" s="77">
        <v>0.56087294973597801</v>
      </c>
      <c r="T79" s="73">
        <v>3186.4147055978701</v>
      </c>
      <c r="U79" s="73">
        <v>312763</v>
      </c>
      <c r="V79" s="75">
        <f>U79/M79</f>
        <v>0.28710447322764532</v>
      </c>
      <c r="W79" s="72">
        <v>173</v>
      </c>
      <c r="X79" s="75">
        <f>W79/O79</f>
        <v>5.7208994708994709E-2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indowProtection="1" zoomScale="110" zoomScaleNormal="110" workbookViewId="0">
      <pane ySplit="1" topLeftCell="A2" activePane="bottomLeft" state="frozen"/>
      <selection pane="bottomLeft" activeCell="G52" sqref="G52"/>
    </sheetView>
  </sheetViews>
  <sheetFormatPr defaultRowHeight="12.75" x14ac:dyDescent="0.2"/>
  <cols>
    <col min="1" max="1" width="18.85546875" bestFit="1" customWidth="1"/>
    <col min="2" max="2" width="13" bestFit="1" customWidth="1"/>
    <col min="3" max="3" width="23.28515625" customWidth="1"/>
    <col min="4" max="4" width="5.42578125" bestFit="1" customWidth="1"/>
    <col min="6" max="6" width="8.140625" bestFit="1" customWidth="1"/>
    <col min="7" max="7" width="11.28515625"/>
    <col min="8" max="9" width="16"/>
    <col min="10" max="10" width="10.28515625"/>
    <col min="11" max="11" width="8.42578125"/>
    <col min="12" max="12" width="10" bestFit="1" customWidth="1"/>
    <col min="13" max="13" width="9.7109375" style="10"/>
    <col min="14" max="14" width="11"/>
    <col min="15" max="15" width="7.28515625"/>
    <col min="16" max="16" width="8.42578125"/>
    <col min="17" max="17" width="8" style="2"/>
    <col min="18" max="18" width="10.28515625"/>
    <col min="19" max="19" width="10.7109375"/>
    <col min="21" max="1031" width="8.42578125"/>
  </cols>
  <sheetData>
    <row r="1" spans="1:21" ht="38.25" x14ac:dyDescent="0.2">
      <c r="A1" s="39" t="s">
        <v>149</v>
      </c>
      <c r="B1" s="39" t="s">
        <v>150</v>
      </c>
      <c r="C1" s="39" t="s">
        <v>151</v>
      </c>
      <c r="D1" s="39" t="s">
        <v>152</v>
      </c>
      <c r="E1" s="39" t="s">
        <v>153</v>
      </c>
      <c r="F1" s="39" t="s">
        <v>154</v>
      </c>
      <c r="G1" s="3" t="s">
        <v>0</v>
      </c>
      <c r="H1" s="3"/>
      <c r="I1" s="3" t="s">
        <v>1</v>
      </c>
      <c r="J1" s="4" t="s">
        <v>2</v>
      </c>
      <c r="K1" s="3" t="s">
        <v>3</v>
      </c>
      <c r="L1" s="4" t="s">
        <v>4</v>
      </c>
      <c r="M1" s="4" t="s">
        <v>5</v>
      </c>
      <c r="N1" s="3" t="s">
        <v>6</v>
      </c>
      <c r="O1" s="5" t="s">
        <v>7</v>
      </c>
      <c r="P1" s="4" t="s">
        <v>8</v>
      </c>
      <c r="Q1" s="6" t="s">
        <v>9</v>
      </c>
      <c r="R1" s="4" t="s">
        <v>10</v>
      </c>
      <c r="S1" s="7" t="s">
        <v>11</v>
      </c>
      <c r="T1" s="8" t="s">
        <v>12</v>
      </c>
      <c r="U1" s="4" t="s">
        <v>13</v>
      </c>
    </row>
    <row r="2" spans="1:21" s="41" customFormat="1" x14ac:dyDescent="0.2">
      <c r="A2" s="41" t="s">
        <v>155</v>
      </c>
      <c r="B2" s="41" t="s">
        <v>156</v>
      </c>
      <c r="C2" s="41" t="s">
        <v>157</v>
      </c>
      <c r="D2" s="41">
        <v>4</v>
      </c>
      <c r="E2" s="41" t="s">
        <v>158</v>
      </c>
      <c r="F2" s="41">
        <v>1</v>
      </c>
      <c r="G2" s="40" t="s">
        <v>60</v>
      </c>
      <c r="H2" s="41" t="s">
        <v>60</v>
      </c>
      <c r="I2" s="40" t="s">
        <v>61</v>
      </c>
      <c r="J2" s="44">
        <v>137128</v>
      </c>
      <c r="K2" s="45">
        <f t="shared" ref="K2:K33" si="0">(J2-L2)/J2</f>
        <v>0.51586109328510588</v>
      </c>
      <c r="L2" s="46">
        <v>66389</v>
      </c>
      <c r="M2" s="46">
        <v>1410</v>
      </c>
      <c r="N2" s="47">
        <v>4120</v>
      </c>
      <c r="O2" s="45">
        <f t="shared" ref="O2:O49" si="1">N2/L2</f>
        <v>6.2058473542303698E-2</v>
      </c>
      <c r="P2" s="47">
        <v>102</v>
      </c>
      <c r="Q2" s="45">
        <f t="shared" ref="Q2:Q33" si="2">P2/M2</f>
        <v>7.2340425531914887E-2</v>
      </c>
      <c r="R2" s="47">
        <v>99.124306310893004</v>
      </c>
      <c r="S2" s="48">
        <v>2.9642010500838598</v>
      </c>
      <c r="T2" s="49">
        <v>0.64091210256843201</v>
      </c>
      <c r="U2" s="47">
        <v>109.525948808531</v>
      </c>
    </row>
    <row r="3" spans="1:21" s="29" customFormat="1" x14ac:dyDescent="0.2">
      <c r="A3" s="29" t="s">
        <v>159</v>
      </c>
      <c r="B3" s="29" t="s">
        <v>156</v>
      </c>
      <c r="C3" s="29" t="s">
        <v>157</v>
      </c>
      <c r="D3" s="29">
        <v>4</v>
      </c>
      <c r="E3" s="29" t="s">
        <v>158</v>
      </c>
      <c r="F3" s="29">
        <v>1</v>
      </c>
      <c r="G3" s="11" t="s">
        <v>64</v>
      </c>
      <c r="H3" s="29" t="s">
        <v>64</v>
      </c>
      <c r="I3" s="11" t="s">
        <v>65</v>
      </c>
      <c r="J3" s="38">
        <v>142006</v>
      </c>
      <c r="K3" s="16">
        <f t="shared" si="0"/>
        <v>0.62524822894807264</v>
      </c>
      <c r="L3" s="15">
        <v>53217</v>
      </c>
      <c r="M3" s="15">
        <v>1451</v>
      </c>
      <c r="N3" s="12">
        <v>4757</v>
      </c>
      <c r="O3" s="16">
        <f t="shared" si="1"/>
        <v>8.9388729165492231E-2</v>
      </c>
      <c r="P3" s="12">
        <v>122</v>
      </c>
      <c r="Q3" s="16">
        <f t="shared" si="2"/>
        <v>8.4079944865609921E-2</v>
      </c>
      <c r="R3" s="12">
        <v>116.882615122567</v>
      </c>
      <c r="S3" s="13">
        <v>3.3481196731921501</v>
      </c>
      <c r="T3" s="14">
        <v>0.69694109205927701</v>
      </c>
      <c r="U3" s="12">
        <v>128.44354871507301</v>
      </c>
    </row>
    <row r="4" spans="1:21" s="29" customFormat="1" x14ac:dyDescent="0.2">
      <c r="A4" s="29" t="s">
        <v>160</v>
      </c>
      <c r="B4" s="29" t="s">
        <v>156</v>
      </c>
      <c r="C4" s="29" t="s">
        <v>157</v>
      </c>
      <c r="D4" s="29">
        <v>4</v>
      </c>
      <c r="E4" s="29" t="s">
        <v>158</v>
      </c>
      <c r="F4" s="29">
        <v>1</v>
      </c>
      <c r="G4" s="11" t="s">
        <v>66</v>
      </c>
      <c r="H4" s="29" t="s">
        <v>66</v>
      </c>
      <c r="I4" s="11" t="s">
        <v>67</v>
      </c>
      <c r="J4" s="38">
        <v>113843</v>
      </c>
      <c r="K4" s="16">
        <f t="shared" si="0"/>
        <v>0.59984364431717363</v>
      </c>
      <c r="L4" s="15">
        <v>45555</v>
      </c>
      <c r="M4" s="15">
        <v>1442</v>
      </c>
      <c r="N4" s="12">
        <v>6941</v>
      </c>
      <c r="O4" s="16">
        <f t="shared" si="1"/>
        <v>0.15236527274722864</v>
      </c>
      <c r="P4" s="12">
        <v>116</v>
      </c>
      <c r="Q4" s="16">
        <f t="shared" si="2"/>
        <v>8.0443828016643557E-2</v>
      </c>
      <c r="R4" s="12">
        <v>105.377402988681</v>
      </c>
      <c r="S4" s="13">
        <v>2.82966592598595</v>
      </c>
      <c r="T4" s="14">
        <v>0.59526922015281303</v>
      </c>
      <c r="U4" s="12">
        <v>121.63441495005399</v>
      </c>
    </row>
    <row r="5" spans="1:21" s="29" customFormat="1" x14ac:dyDescent="0.2">
      <c r="A5" s="29" t="s">
        <v>161</v>
      </c>
      <c r="B5" s="29" t="s">
        <v>156</v>
      </c>
      <c r="C5" s="29" t="s">
        <v>157</v>
      </c>
      <c r="D5" s="29">
        <v>4</v>
      </c>
      <c r="E5" s="29" t="s">
        <v>158</v>
      </c>
      <c r="F5" s="29">
        <v>1</v>
      </c>
      <c r="G5" s="11" t="s">
        <v>68</v>
      </c>
      <c r="H5" s="29" t="s">
        <v>68</v>
      </c>
      <c r="I5" s="11" t="s">
        <v>69</v>
      </c>
      <c r="J5" s="38">
        <v>122645</v>
      </c>
      <c r="K5" s="16">
        <f t="shared" si="0"/>
        <v>0.61859024012393493</v>
      </c>
      <c r="L5" s="15">
        <v>46778</v>
      </c>
      <c r="M5" s="15">
        <v>1373</v>
      </c>
      <c r="N5" s="12">
        <v>9120</v>
      </c>
      <c r="O5" s="16">
        <f t="shared" si="1"/>
        <v>0.19496344435418358</v>
      </c>
      <c r="P5" s="12">
        <v>123</v>
      </c>
      <c r="Q5" s="16">
        <f t="shared" si="2"/>
        <v>8.9584850691915519E-2</v>
      </c>
      <c r="R5" s="12">
        <v>103.69988278401701</v>
      </c>
      <c r="S5" s="13">
        <v>2.293441205313</v>
      </c>
      <c r="T5" s="14">
        <v>0.47659047034483698</v>
      </c>
      <c r="U5" s="12">
        <v>128.79219524617801</v>
      </c>
    </row>
    <row r="6" spans="1:21" s="29" customFormat="1" x14ac:dyDescent="0.2">
      <c r="A6" s="29" t="s">
        <v>162</v>
      </c>
      <c r="B6" s="29" t="s">
        <v>156</v>
      </c>
      <c r="C6" s="29" t="s">
        <v>157</v>
      </c>
      <c r="D6" s="29">
        <v>4</v>
      </c>
      <c r="E6" s="29" t="s">
        <v>158</v>
      </c>
      <c r="F6" s="29">
        <v>1</v>
      </c>
      <c r="G6" s="11" t="s">
        <v>70</v>
      </c>
      <c r="H6" s="29" t="s">
        <v>70</v>
      </c>
      <c r="I6" s="11" t="s">
        <v>71</v>
      </c>
      <c r="J6" s="38">
        <v>125103</v>
      </c>
      <c r="K6" s="16">
        <f t="shared" si="0"/>
        <v>0.42277163617179442</v>
      </c>
      <c r="L6" s="15">
        <v>72213</v>
      </c>
      <c r="M6" s="15">
        <v>1802</v>
      </c>
      <c r="N6" s="12">
        <v>14929</v>
      </c>
      <c r="O6" s="16">
        <f t="shared" si="1"/>
        <v>0.20673562931882072</v>
      </c>
      <c r="P6" s="12">
        <v>155</v>
      </c>
      <c r="Q6" s="16">
        <f t="shared" si="2"/>
        <v>8.6015538290788007E-2</v>
      </c>
      <c r="R6" s="12">
        <v>104.401289240184</v>
      </c>
      <c r="S6" s="13">
        <v>1.9092594692643301</v>
      </c>
      <c r="T6" s="14">
        <v>0.37856405617272099</v>
      </c>
      <c r="U6" s="12">
        <v>167.970354299528</v>
      </c>
    </row>
    <row r="7" spans="1:21" s="29" customFormat="1" x14ac:dyDescent="0.2">
      <c r="A7" s="29" t="s">
        <v>163</v>
      </c>
      <c r="B7" s="29" t="s">
        <v>156</v>
      </c>
      <c r="C7" s="29" t="s">
        <v>157</v>
      </c>
      <c r="D7" s="29">
        <v>4</v>
      </c>
      <c r="E7" s="29" t="s">
        <v>158</v>
      </c>
      <c r="F7" s="29">
        <v>1</v>
      </c>
      <c r="G7" s="11" t="s">
        <v>72</v>
      </c>
      <c r="H7" s="29" t="s">
        <v>72</v>
      </c>
      <c r="I7" s="11" t="s">
        <v>73</v>
      </c>
      <c r="J7" s="38">
        <v>117251</v>
      </c>
      <c r="K7" s="16">
        <f t="shared" si="0"/>
        <v>0.40098591909663883</v>
      </c>
      <c r="L7" s="15">
        <v>70235</v>
      </c>
      <c r="M7" s="15">
        <v>1854</v>
      </c>
      <c r="N7" s="12">
        <v>19965</v>
      </c>
      <c r="O7" s="16">
        <f t="shared" si="1"/>
        <v>0.28425998433829286</v>
      </c>
      <c r="P7" s="12">
        <v>145</v>
      </c>
      <c r="Q7" s="16">
        <f t="shared" si="2"/>
        <v>7.8209277238403457E-2</v>
      </c>
      <c r="R7" s="12">
        <v>85.422197307161298</v>
      </c>
      <c r="S7" s="13">
        <v>0.98798647516178095</v>
      </c>
      <c r="T7" s="14">
        <v>0.198521063471892</v>
      </c>
      <c r="U7" s="12">
        <v>162.04278594330901</v>
      </c>
    </row>
    <row r="8" spans="1:21" s="29" customFormat="1" x14ac:dyDescent="0.2">
      <c r="A8" s="29" t="s">
        <v>164</v>
      </c>
      <c r="B8" s="29" t="s">
        <v>156</v>
      </c>
      <c r="C8" s="29" t="s">
        <v>157</v>
      </c>
      <c r="D8" s="29">
        <v>4</v>
      </c>
      <c r="E8" s="29" t="s">
        <v>158</v>
      </c>
      <c r="F8" s="29">
        <v>1</v>
      </c>
      <c r="G8" s="11" t="s">
        <v>74</v>
      </c>
      <c r="H8" s="29" t="s">
        <v>74</v>
      </c>
      <c r="I8" s="11" t="s">
        <v>75</v>
      </c>
      <c r="J8" s="38">
        <v>121242</v>
      </c>
      <c r="K8" s="16">
        <f t="shared" si="0"/>
        <v>0.55903894689958922</v>
      </c>
      <c r="L8" s="15">
        <v>53463</v>
      </c>
      <c r="M8" s="15">
        <v>1319</v>
      </c>
      <c r="N8" s="12">
        <v>12595</v>
      </c>
      <c r="O8" s="16">
        <f t="shared" si="1"/>
        <v>0.23558348764566148</v>
      </c>
      <c r="P8" s="12">
        <v>86</v>
      </c>
      <c r="Q8" s="16">
        <f t="shared" si="2"/>
        <v>6.5200909780136471E-2</v>
      </c>
      <c r="R8" s="12">
        <v>72.552504402529607</v>
      </c>
      <c r="S8" s="13">
        <v>2.1344588186384201</v>
      </c>
      <c r="T8" s="14">
        <v>0.479185540928451</v>
      </c>
      <c r="U8" s="12">
        <v>89.068115112924104</v>
      </c>
    </row>
    <row r="9" spans="1:21" s="29" customFormat="1" x14ac:dyDescent="0.2">
      <c r="A9" s="29" t="s">
        <v>165</v>
      </c>
      <c r="B9" s="29" t="s">
        <v>156</v>
      </c>
      <c r="C9" s="29" t="s">
        <v>157</v>
      </c>
      <c r="D9" s="29">
        <v>4</v>
      </c>
      <c r="E9" s="29" t="s">
        <v>158</v>
      </c>
      <c r="F9" s="29">
        <v>1</v>
      </c>
      <c r="G9" s="11" t="s">
        <v>76</v>
      </c>
      <c r="H9" s="29" t="s">
        <v>76</v>
      </c>
      <c r="I9" s="11" t="s">
        <v>77</v>
      </c>
      <c r="J9" s="38">
        <v>121892</v>
      </c>
      <c r="K9" s="16">
        <f t="shared" si="0"/>
        <v>0.60618416302956712</v>
      </c>
      <c r="L9" s="15">
        <v>48003</v>
      </c>
      <c r="M9" s="15">
        <v>1317</v>
      </c>
      <c r="N9" s="12">
        <v>11861</v>
      </c>
      <c r="O9" s="16">
        <f t="shared" si="1"/>
        <v>0.24708872362144033</v>
      </c>
      <c r="P9" s="12">
        <v>117</v>
      </c>
      <c r="Q9" s="16">
        <f t="shared" si="2"/>
        <v>8.8838268792710701E-2</v>
      </c>
      <c r="R9" s="12">
        <v>95.439839242180994</v>
      </c>
      <c r="S9" s="13">
        <v>2.7208126670594002</v>
      </c>
      <c r="T9" s="14">
        <v>0.57133836443438302</v>
      </c>
      <c r="U9" s="12">
        <v>126.16608093821</v>
      </c>
    </row>
    <row r="10" spans="1:21" s="29" customFormat="1" x14ac:dyDescent="0.2">
      <c r="A10" s="29" t="s">
        <v>166</v>
      </c>
      <c r="B10" s="29" t="s">
        <v>156</v>
      </c>
      <c r="C10" s="29" t="s">
        <v>157</v>
      </c>
      <c r="D10" s="29">
        <v>4</v>
      </c>
      <c r="E10" s="29" t="s">
        <v>158</v>
      </c>
      <c r="F10" s="29">
        <v>1</v>
      </c>
      <c r="G10" s="11" t="s">
        <v>78</v>
      </c>
      <c r="H10" s="29" t="s">
        <v>78</v>
      </c>
      <c r="I10" s="11" t="s">
        <v>79</v>
      </c>
      <c r="J10" s="38">
        <v>118277</v>
      </c>
      <c r="K10" s="16">
        <f t="shared" si="0"/>
        <v>0.62271616628761295</v>
      </c>
      <c r="L10" s="15">
        <v>44624</v>
      </c>
      <c r="M10" s="15">
        <v>1357</v>
      </c>
      <c r="N10" s="12">
        <v>5468</v>
      </c>
      <c r="O10" s="16">
        <f t="shared" si="1"/>
        <v>0.122534958766583</v>
      </c>
      <c r="P10" s="12">
        <v>94</v>
      </c>
      <c r="Q10" s="16">
        <f t="shared" si="2"/>
        <v>6.9270449521002211E-2</v>
      </c>
      <c r="R10" s="12">
        <v>89.0681704086807</v>
      </c>
      <c r="S10" s="13">
        <v>2.9137673269970898</v>
      </c>
      <c r="T10" s="14">
        <v>0.641333540224581</v>
      </c>
      <c r="U10" s="12">
        <v>98.0122347812691</v>
      </c>
    </row>
    <row r="11" spans="1:21" s="42" customFormat="1" x14ac:dyDescent="0.2">
      <c r="A11" s="42" t="s">
        <v>167</v>
      </c>
      <c r="B11" s="42" t="s">
        <v>156</v>
      </c>
      <c r="C11" s="42" t="s">
        <v>157</v>
      </c>
      <c r="D11" s="42">
        <v>4</v>
      </c>
      <c r="E11" s="42" t="s">
        <v>158</v>
      </c>
      <c r="F11" s="42">
        <v>1</v>
      </c>
      <c r="G11" s="52" t="s">
        <v>80</v>
      </c>
      <c r="H11" s="42" t="s">
        <v>80</v>
      </c>
      <c r="I11" s="52" t="s">
        <v>81</v>
      </c>
      <c r="J11" s="53">
        <v>113532</v>
      </c>
      <c r="K11" s="54">
        <f t="shared" si="0"/>
        <v>0.55995666420040169</v>
      </c>
      <c r="L11" s="55">
        <v>49959</v>
      </c>
      <c r="M11" s="55">
        <v>1278</v>
      </c>
      <c r="N11" s="56">
        <v>12877</v>
      </c>
      <c r="O11" s="54">
        <f t="shared" si="1"/>
        <v>0.25775135611201183</v>
      </c>
      <c r="P11" s="56">
        <v>96</v>
      </c>
      <c r="Q11" s="54">
        <f t="shared" si="2"/>
        <v>7.5117370892018781E-2</v>
      </c>
      <c r="R11" s="56">
        <v>75.262503677681707</v>
      </c>
      <c r="S11" s="57">
        <v>1.9964134716920801</v>
      </c>
      <c r="T11" s="58">
        <v>0.43739289553412802</v>
      </c>
      <c r="U11" s="56">
        <v>103.552472400949</v>
      </c>
    </row>
    <row r="12" spans="1:21" s="41" customFormat="1" x14ac:dyDescent="0.2">
      <c r="A12" s="41" t="s">
        <v>168</v>
      </c>
      <c r="B12" s="41" t="s">
        <v>156</v>
      </c>
      <c r="C12" s="41" t="s">
        <v>157</v>
      </c>
      <c r="D12" s="41">
        <v>4</v>
      </c>
      <c r="E12" s="41" t="s">
        <v>158</v>
      </c>
      <c r="F12" s="41">
        <v>1</v>
      </c>
      <c r="G12" s="40" t="s">
        <v>82</v>
      </c>
      <c r="H12" s="41" t="s">
        <v>82</v>
      </c>
      <c r="I12" s="40" t="s">
        <v>83</v>
      </c>
      <c r="J12" s="44">
        <v>113978</v>
      </c>
      <c r="K12" s="45">
        <f t="shared" si="0"/>
        <v>0.50616785695485089</v>
      </c>
      <c r="L12" s="46">
        <v>56286</v>
      </c>
      <c r="M12" s="46">
        <v>1191</v>
      </c>
      <c r="N12" s="47">
        <v>32786</v>
      </c>
      <c r="O12" s="45">
        <f t="shared" si="1"/>
        <v>0.58248942898767009</v>
      </c>
      <c r="P12" s="47">
        <v>100</v>
      </c>
      <c r="Q12" s="45">
        <f t="shared" si="2"/>
        <v>8.3963056255247692E-2</v>
      </c>
      <c r="R12" s="47">
        <v>59.693149344201601</v>
      </c>
      <c r="S12" s="48">
        <v>1.04874592763993</v>
      </c>
      <c r="T12" s="49">
        <v>0.22773228464626499</v>
      </c>
      <c r="U12" s="47">
        <v>104.881832778353</v>
      </c>
    </row>
    <row r="13" spans="1:21" s="29" customFormat="1" x14ac:dyDescent="0.2">
      <c r="A13" s="29" t="s">
        <v>169</v>
      </c>
      <c r="B13" s="29" t="s">
        <v>156</v>
      </c>
      <c r="C13" s="29" t="s">
        <v>157</v>
      </c>
      <c r="D13" s="29">
        <v>4</v>
      </c>
      <c r="E13" s="29" t="s">
        <v>158</v>
      </c>
      <c r="F13" s="29">
        <v>1</v>
      </c>
      <c r="G13" s="11" t="s">
        <v>86</v>
      </c>
      <c r="H13" s="29" t="s">
        <v>86</v>
      </c>
      <c r="I13" s="11" t="s">
        <v>87</v>
      </c>
      <c r="J13" s="38">
        <v>118652</v>
      </c>
      <c r="K13" s="16">
        <f t="shared" si="0"/>
        <v>0.4649057748710515</v>
      </c>
      <c r="L13" s="15">
        <v>63490</v>
      </c>
      <c r="M13" s="15">
        <v>1159</v>
      </c>
      <c r="N13" s="12">
        <v>33031</v>
      </c>
      <c r="O13" s="16">
        <f t="shared" si="1"/>
        <v>0.52025515829264446</v>
      </c>
      <c r="P13" s="12">
        <v>90</v>
      </c>
      <c r="Q13" s="16">
        <f t="shared" si="2"/>
        <v>7.7653149266609142E-2</v>
      </c>
      <c r="R13" s="12">
        <v>47.780660734106696</v>
      </c>
      <c r="S13" s="13">
        <v>0.94530851811449201</v>
      </c>
      <c r="T13" s="14">
        <v>0.21007744490782199</v>
      </c>
      <c r="U13" s="12">
        <v>92.919398708728906</v>
      </c>
    </row>
    <row r="14" spans="1:21" s="29" customFormat="1" x14ac:dyDescent="0.2">
      <c r="A14" s="29" t="s">
        <v>170</v>
      </c>
      <c r="B14" s="29" t="s">
        <v>156</v>
      </c>
      <c r="C14" s="29" t="s">
        <v>157</v>
      </c>
      <c r="D14" s="29">
        <v>4</v>
      </c>
      <c r="E14" s="29" t="s">
        <v>158</v>
      </c>
      <c r="F14" s="29">
        <v>1</v>
      </c>
      <c r="G14" s="11" t="s">
        <v>88</v>
      </c>
      <c r="H14" s="29" t="s">
        <v>88</v>
      </c>
      <c r="I14" s="11" t="s">
        <v>89</v>
      </c>
      <c r="J14" s="38">
        <v>110889</v>
      </c>
      <c r="K14" s="16">
        <f t="shared" si="0"/>
        <v>0.59031103175247324</v>
      </c>
      <c r="L14" s="15">
        <v>45430</v>
      </c>
      <c r="M14" s="15">
        <v>1407</v>
      </c>
      <c r="N14" s="12">
        <v>4792</v>
      </c>
      <c r="O14" s="16">
        <f t="shared" si="1"/>
        <v>0.10548095971824785</v>
      </c>
      <c r="P14" s="12">
        <v>128</v>
      </c>
      <c r="Q14" s="16">
        <f t="shared" si="2"/>
        <v>9.097370291400142E-2</v>
      </c>
      <c r="R14" s="12">
        <v>121.24928287839001</v>
      </c>
      <c r="S14" s="13">
        <v>3.2856034414866899</v>
      </c>
      <c r="T14" s="14">
        <v>0.67716054162293804</v>
      </c>
      <c r="U14" s="12">
        <v>136.89954889067201</v>
      </c>
    </row>
    <row r="15" spans="1:21" s="42" customFormat="1" x14ac:dyDescent="0.2">
      <c r="A15" s="42" t="s">
        <v>171</v>
      </c>
      <c r="B15" s="42" t="s">
        <v>156</v>
      </c>
      <c r="C15" s="42" t="s">
        <v>157</v>
      </c>
      <c r="D15" s="42">
        <v>4</v>
      </c>
      <c r="E15" s="42" t="s">
        <v>158</v>
      </c>
      <c r="F15" s="42">
        <v>1</v>
      </c>
      <c r="G15" s="52" t="s">
        <v>90</v>
      </c>
      <c r="H15" s="42" t="s">
        <v>90</v>
      </c>
      <c r="I15" s="52" t="s">
        <v>91</v>
      </c>
      <c r="J15" s="53">
        <v>81315</v>
      </c>
      <c r="K15" s="54">
        <f t="shared" si="0"/>
        <v>0.69589866568283831</v>
      </c>
      <c r="L15" s="55">
        <v>24728</v>
      </c>
      <c r="M15" s="55">
        <v>1323</v>
      </c>
      <c r="N15" s="56">
        <v>3433</v>
      </c>
      <c r="O15" s="54">
        <f t="shared" si="1"/>
        <v>0.13883047557424782</v>
      </c>
      <c r="P15" s="56">
        <v>114</v>
      </c>
      <c r="Q15" s="54">
        <f t="shared" si="2"/>
        <v>8.6167800453514742E-2</v>
      </c>
      <c r="R15" s="56">
        <v>113.520449005521</v>
      </c>
      <c r="S15" s="57">
        <v>3.1213514991886901</v>
      </c>
      <c r="T15" s="58">
        <v>0.65904153577998603</v>
      </c>
      <c r="U15" s="56">
        <v>120.071050490611</v>
      </c>
    </row>
    <row r="16" spans="1:21" s="41" customFormat="1" x14ac:dyDescent="0.2">
      <c r="A16" s="41" t="s">
        <v>172</v>
      </c>
      <c r="B16" s="41" t="s">
        <v>156</v>
      </c>
      <c r="C16" s="41" t="s">
        <v>157</v>
      </c>
      <c r="D16" s="41">
        <v>4</v>
      </c>
      <c r="E16" s="41" t="s">
        <v>158</v>
      </c>
      <c r="F16" s="41">
        <v>1</v>
      </c>
      <c r="G16" s="40" t="s">
        <v>38</v>
      </c>
      <c r="H16" s="41" t="s">
        <v>38</v>
      </c>
      <c r="I16" s="40" t="s">
        <v>39</v>
      </c>
      <c r="J16" s="44">
        <v>110814</v>
      </c>
      <c r="K16" s="45">
        <f t="shared" si="0"/>
        <v>0.46228815853592509</v>
      </c>
      <c r="L16" s="46">
        <v>59586</v>
      </c>
      <c r="M16" s="46">
        <v>2011</v>
      </c>
      <c r="N16" s="47">
        <v>4199</v>
      </c>
      <c r="O16" s="45">
        <f t="shared" si="1"/>
        <v>7.0469573389722415E-2</v>
      </c>
      <c r="P16" s="47">
        <v>146</v>
      </c>
      <c r="Q16" s="45">
        <f t="shared" si="2"/>
        <v>7.2600696171059173E-2</v>
      </c>
      <c r="R16" s="47">
        <v>140.418272814017</v>
      </c>
      <c r="S16" s="48">
        <v>3.1326781017651699</v>
      </c>
      <c r="T16" s="49">
        <v>0.62859658467411605</v>
      </c>
      <c r="U16" s="47">
        <v>157.88333481186899</v>
      </c>
    </row>
    <row r="17" spans="1:21" s="29" customFormat="1" x14ac:dyDescent="0.2">
      <c r="A17" s="29" t="s">
        <v>173</v>
      </c>
      <c r="B17" s="29" t="s">
        <v>156</v>
      </c>
      <c r="C17" s="29" t="s">
        <v>157</v>
      </c>
      <c r="D17" s="29">
        <v>4</v>
      </c>
      <c r="E17" s="29" t="s">
        <v>158</v>
      </c>
      <c r="F17" s="29">
        <v>1</v>
      </c>
      <c r="G17" s="11" t="s">
        <v>42</v>
      </c>
      <c r="H17" s="29" t="s">
        <v>42</v>
      </c>
      <c r="I17" s="11" t="s">
        <v>43</v>
      </c>
      <c r="J17" s="38">
        <v>113573</v>
      </c>
      <c r="K17" s="16">
        <f t="shared" si="0"/>
        <v>0.41705334894737306</v>
      </c>
      <c r="L17" s="15">
        <v>66207</v>
      </c>
      <c r="M17" s="15">
        <v>1818</v>
      </c>
      <c r="N17" s="12">
        <v>27592</v>
      </c>
      <c r="O17" s="16">
        <f t="shared" si="1"/>
        <v>0.41675351548929873</v>
      </c>
      <c r="P17" s="12">
        <v>142</v>
      </c>
      <c r="Q17" s="16">
        <f t="shared" si="2"/>
        <v>7.8107810781078105E-2</v>
      </c>
      <c r="R17" s="12">
        <v>71.080928990233005</v>
      </c>
      <c r="S17" s="13">
        <v>0.82626307152684297</v>
      </c>
      <c r="T17" s="14">
        <v>0.166725566070656</v>
      </c>
      <c r="U17" s="12">
        <v>154.54684317151799</v>
      </c>
    </row>
    <row r="18" spans="1:21" s="29" customFormat="1" x14ac:dyDescent="0.2">
      <c r="A18" s="29" t="s">
        <v>174</v>
      </c>
      <c r="B18" s="29" t="s">
        <v>156</v>
      </c>
      <c r="C18" s="29" t="s">
        <v>157</v>
      </c>
      <c r="D18" s="29">
        <v>4</v>
      </c>
      <c r="E18" s="29" t="s">
        <v>158</v>
      </c>
      <c r="F18" s="29">
        <v>1</v>
      </c>
      <c r="G18" s="11" t="s">
        <v>44</v>
      </c>
      <c r="H18" s="29" t="s">
        <v>44</v>
      </c>
      <c r="I18" s="11" t="s">
        <v>45</v>
      </c>
      <c r="J18" s="38">
        <v>113497</v>
      </c>
      <c r="K18" s="16">
        <f t="shared" si="0"/>
        <v>0.4691137210675172</v>
      </c>
      <c r="L18" s="15">
        <v>60254</v>
      </c>
      <c r="M18" s="15">
        <v>1922</v>
      </c>
      <c r="N18" s="12">
        <v>6660</v>
      </c>
      <c r="O18" s="16">
        <f t="shared" si="1"/>
        <v>0.1105320808577024</v>
      </c>
      <c r="P18" s="12">
        <v>148</v>
      </c>
      <c r="Q18" s="16">
        <f t="shared" si="2"/>
        <v>7.7003121748178985E-2</v>
      </c>
      <c r="R18" s="12">
        <v>129.81406966752601</v>
      </c>
      <c r="S18" s="13">
        <v>3.0261051040799298</v>
      </c>
      <c r="T18" s="14">
        <v>0.60555864716159702</v>
      </c>
      <c r="U18" s="12">
        <v>161.91900012675501</v>
      </c>
    </row>
    <row r="19" spans="1:21" s="29" customFormat="1" x14ac:dyDescent="0.2">
      <c r="A19" s="29" t="s">
        <v>175</v>
      </c>
      <c r="B19" s="29" t="s">
        <v>156</v>
      </c>
      <c r="C19" s="29" t="s">
        <v>157</v>
      </c>
      <c r="D19" s="29">
        <v>4</v>
      </c>
      <c r="E19" s="29" t="s">
        <v>158</v>
      </c>
      <c r="F19" s="29">
        <v>1</v>
      </c>
      <c r="G19" s="11" t="s">
        <v>46</v>
      </c>
      <c r="H19" s="29" t="s">
        <v>46</v>
      </c>
      <c r="I19" s="11" t="s">
        <v>47</v>
      </c>
      <c r="J19" s="38">
        <v>117718</v>
      </c>
      <c r="K19" s="16">
        <f t="shared" si="0"/>
        <v>0.5390424573981889</v>
      </c>
      <c r="L19" s="15">
        <v>54263</v>
      </c>
      <c r="M19" s="15">
        <v>1976</v>
      </c>
      <c r="N19" s="12">
        <v>3392</v>
      </c>
      <c r="O19" s="16">
        <f t="shared" si="1"/>
        <v>6.2510366179533011E-2</v>
      </c>
      <c r="P19" s="12">
        <v>157</v>
      </c>
      <c r="Q19" s="16">
        <f t="shared" si="2"/>
        <v>7.9453441295546559E-2</v>
      </c>
      <c r="R19" s="12">
        <v>156.47330179009401</v>
      </c>
      <c r="S19" s="13">
        <v>3.8075109088194301</v>
      </c>
      <c r="T19" s="14">
        <v>0.75303121236550397</v>
      </c>
      <c r="U19" s="12">
        <v>171.49089361702099</v>
      </c>
    </row>
    <row r="20" spans="1:21" s="29" customFormat="1" x14ac:dyDescent="0.2">
      <c r="A20" s="29" t="s">
        <v>176</v>
      </c>
      <c r="B20" s="29" t="s">
        <v>156</v>
      </c>
      <c r="C20" s="29" t="s">
        <v>157</v>
      </c>
      <c r="D20" s="29">
        <v>4</v>
      </c>
      <c r="E20" s="29" t="s">
        <v>158</v>
      </c>
      <c r="F20" s="29">
        <v>1</v>
      </c>
      <c r="G20" s="11" t="s">
        <v>48</v>
      </c>
      <c r="H20" s="29" t="s">
        <v>48</v>
      </c>
      <c r="I20" s="11" t="s">
        <v>49</v>
      </c>
      <c r="J20" s="38">
        <v>114224</v>
      </c>
      <c r="K20" s="16">
        <f t="shared" si="0"/>
        <v>0.45809987393192325</v>
      </c>
      <c r="L20" s="15">
        <v>61898</v>
      </c>
      <c r="M20" s="15">
        <v>1930</v>
      </c>
      <c r="N20" s="12">
        <v>3319</v>
      </c>
      <c r="O20" s="16">
        <f t="shared" si="1"/>
        <v>5.3620472390061069E-2</v>
      </c>
      <c r="P20" s="12">
        <v>163</v>
      </c>
      <c r="Q20" s="16">
        <f t="shared" si="2"/>
        <v>8.4455958549222804E-2</v>
      </c>
      <c r="R20" s="12">
        <v>163</v>
      </c>
      <c r="S20" s="13">
        <v>3.5962986655488298</v>
      </c>
      <c r="T20" s="14">
        <v>0.70602179607850302</v>
      </c>
      <c r="U20" s="12">
        <v>178.555850199031</v>
      </c>
    </row>
    <row r="21" spans="1:21" s="29" customFormat="1" x14ac:dyDescent="0.2">
      <c r="A21" s="29" t="s">
        <v>177</v>
      </c>
      <c r="B21" s="29" t="s">
        <v>156</v>
      </c>
      <c r="C21" s="29" t="s">
        <v>157</v>
      </c>
      <c r="D21" s="29">
        <v>4</v>
      </c>
      <c r="E21" s="29" t="s">
        <v>158</v>
      </c>
      <c r="F21" s="29">
        <v>1</v>
      </c>
      <c r="G21" s="11" t="s">
        <v>50</v>
      </c>
      <c r="H21" s="29" t="s">
        <v>50</v>
      </c>
      <c r="I21" s="11" t="s">
        <v>51</v>
      </c>
      <c r="J21" s="38">
        <v>121067</v>
      </c>
      <c r="K21" s="16">
        <f t="shared" si="0"/>
        <v>0.57568123435783491</v>
      </c>
      <c r="L21" s="15">
        <v>51371</v>
      </c>
      <c r="M21" s="15">
        <v>2109</v>
      </c>
      <c r="N21" s="12">
        <v>4439</v>
      </c>
      <c r="O21" s="16">
        <f t="shared" si="1"/>
        <v>8.6410620778260103E-2</v>
      </c>
      <c r="P21" s="12">
        <v>164</v>
      </c>
      <c r="Q21" s="16">
        <f t="shared" si="2"/>
        <v>7.7761972498814599E-2</v>
      </c>
      <c r="R21" s="12">
        <v>156.39223798716301</v>
      </c>
      <c r="S21" s="13">
        <v>3.5257972298951299</v>
      </c>
      <c r="T21" s="14">
        <v>0.69135089708601905</v>
      </c>
      <c r="U21" s="12">
        <v>177.49850712489101</v>
      </c>
    </row>
    <row r="22" spans="1:21" s="29" customFormat="1" x14ac:dyDescent="0.2">
      <c r="A22" s="29" t="s">
        <v>178</v>
      </c>
      <c r="B22" s="29" t="s">
        <v>156</v>
      </c>
      <c r="C22" s="29" t="s">
        <v>157</v>
      </c>
      <c r="D22" s="29">
        <v>4</v>
      </c>
      <c r="E22" s="29" t="s">
        <v>158</v>
      </c>
      <c r="F22" s="29">
        <v>1</v>
      </c>
      <c r="G22" s="11" t="s">
        <v>52</v>
      </c>
      <c r="H22" s="29" t="s">
        <v>52</v>
      </c>
      <c r="I22" s="11" t="s">
        <v>53</v>
      </c>
      <c r="J22" s="38">
        <v>125875</v>
      </c>
      <c r="K22" s="16">
        <f t="shared" si="0"/>
        <v>0.55089572989076463</v>
      </c>
      <c r="L22" s="15">
        <v>56531</v>
      </c>
      <c r="M22" s="15">
        <v>1934</v>
      </c>
      <c r="N22" s="12">
        <v>5284</v>
      </c>
      <c r="O22" s="16">
        <f t="shared" si="1"/>
        <v>9.3470839008685497E-2</v>
      </c>
      <c r="P22" s="12">
        <v>146</v>
      </c>
      <c r="Q22" s="16">
        <f t="shared" si="2"/>
        <v>7.5491209927611172E-2</v>
      </c>
      <c r="R22" s="12">
        <v>135.55469262874001</v>
      </c>
      <c r="S22" s="13">
        <v>3.2283832726590398</v>
      </c>
      <c r="T22" s="14">
        <v>0.64780058253321304</v>
      </c>
      <c r="U22" s="12">
        <v>159.761655705935</v>
      </c>
    </row>
    <row r="23" spans="1:21" s="29" customFormat="1" x14ac:dyDescent="0.2">
      <c r="A23" s="29" t="s">
        <v>179</v>
      </c>
      <c r="B23" s="29" t="s">
        <v>156</v>
      </c>
      <c r="C23" s="29" t="s">
        <v>157</v>
      </c>
      <c r="D23" s="29">
        <v>4</v>
      </c>
      <c r="E23" s="29" t="s">
        <v>158</v>
      </c>
      <c r="F23" s="29">
        <v>1</v>
      </c>
      <c r="G23" s="11" t="s">
        <v>54</v>
      </c>
      <c r="H23" s="29" t="s">
        <v>54</v>
      </c>
      <c r="I23" s="11" t="s">
        <v>55</v>
      </c>
      <c r="J23" s="38">
        <v>84707</v>
      </c>
      <c r="K23" s="16">
        <f t="shared" si="0"/>
        <v>0.53585890186171159</v>
      </c>
      <c r="L23" s="15">
        <v>39316</v>
      </c>
      <c r="M23" s="15">
        <v>1900</v>
      </c>
      <c r="N23" s="12">
        <v>8461</v>
      </c>
      <c r="O23" s="16">
        <f t="shared" si="1"/>
        <v>0.21520500559568623</v>
      </c>
      <c r="P23" s="12">
        <v>155</v>
      </c>
      <c r="Q23" s="16">
        <f t="shared" si="2"/>
        <v>8.1578947368421056E-2</v>
      </c>
      <c r="R23" s="12">
        <v>123.649728003014</v>
      </c>
      <c r="S23" s="13">
        <v>1.60942664336467</v>
      </c>
      <c r="T23" s="14">
        <v>0.31911381770406499</v>
      </c>
      <c r="U23" s="12">
        <v>168.94509535941501</v>
      </c>
    </row>
    <row r="24" spans="1:21" s="29" customFormat="1" x14ac:dyDescent="0.2">
      <c r="A24" s="29" t="s">
        <v>180</v>
      </c>
      <c r="B24" s="29" t="s">
        <v>156</v>
      </c>
      <c r="C24" s="29" t="s">
        <v>157</v>
      </c>
      <c r="D24" s="29">
        <v>4</v>
      </c>
      <c r="E24" s="29" t="s">
        <v>158</v>
      </c>
      <c r="F24" s="29">
        <v>1</v>
      </c>
      <c r="G24" s="11" t="s">
        <v>56</v>
      </c>
      <c r="H24" s="29" t="s">
        <v>56</v>
      </c>
      <c r="I24" s="11" t="s">
        <v>57</v>
      </c>
      <c r="J24" s="38">
        <v>126478</v>
      </c>
      <c r="K24" s="16">
        <f t="shared" si="0"/>
        <v>0.53294644127832513</v>
      </c>
      <c r="L24" s="15">
        <v>59072</v>
      </c>
      <c r="M24" s="15">
        <v>1417</v>
      </c>
      <c r="N24" s="12">
        <v>24854</v>
      </c>
      <c r="O24" s="16">
        <f t="shared" si="1"/>
        <v>0.4207407908992416</v>
      </c>
      <c r="P24" s="12">
        <v>105</v>
      </c>
      <c r="Q24" s="16">
        <f t="shared" si="2"/>
        <v>7.4100211714890618E-2</v>
      </c>
      <c r="R24" s="12">
        <v>64.966539257950899</v>
      </c>
      <c r="S24" s="13">
        <v>0.83873656707977695</v>
      </c>
      <c r="T24" s="14">
        <v>0.180219964068106</v>
      </c>
      <c r="U24" s="12">
        <v>113.79889298893001</v>
      </c>
    </row>
    <row r="25" spans="1:21" s="42" customFormat="1" x14ac:dyDescent="0.2">
      <c r="A25" s="42" t="s">
        <v>181</v>
      </c>
      <c r="B25" s="42" t="s">
        <v>156</v>
      </c>
      <c r="C25" s="42" t="s">
        <v>157</v>
      </c>
      <c r="D25" s="42">
        <v>4</v>
      </c>
      <c r="E25" s="42" t="s">
        <v>158</v>
      </c>
      <c r="F25" s="42">
        <v>1</v>
      </c>
      <c r="G25" s="52" t="s">
        <v>58</v>
      </c>
      <c r="H25" s="42" t="s">
        <v>58</v>
      </c>
      <c r="I25" s="52" t="s">
        <v>59</v>
      </c>
      <c r="J25" s="53">
        <v>120601</v>
      </c>
      <c r="K25" s="54">
        <f t="shared" si="0"/>
        <v>0.46470593112826591</v>
      </c>
      <c r="L25" s="55">
        <v>64557</v>
      </c>
      <c r="M25" s="55">
        <v>1360</v>
      </c>
      <c r="N25" s="56">
        <v>42977</v>
      </c>
      <c r="O25" s="54">
        <f t="shared" si="1"/>
        <v>0.66572176526170668</v>
      </c>
      <c r="P25" s="56">
        <v>104</v>
      </c>
      <c r="Q25" s="54">
        <f t="shared" si="2"/>
        <v>7.6470588235294124E-2</v>
      </c>
      <c r="R25" s="56">
        <v>47.760584271881903</v>
      </c>
      <c r="S25" s="57">
        <v>0.42419266547706402</v>
      </c>
      <c r="T25" s="58">
        <v>9.1334402010710594E-2</v>
      </c>
      <c r="U25" s="56">
        <v>110.99088591951801</v>
      </c>
    </row>
    <row r="26" spans="1:21" s="41" customFormat="1" x14ac:dyDescent="0.2">
      <c r="A26" s="41" t="s">
        <v>182</v>
      </c>
      <c r="B26" s="41" t="s">
        <v>156</v>
      </c>
      <c r="C26" s="41" t="s">
        <v>157</v>
      </c>
      <c r="D26" s="41">
        <v>4</v>
      </c>
      <c r="E26" s="41" t="s">
        <v>158</v>
      </c>
      <c r="F26" s="41">
        <v>1</v>
      </c>
      <c r="G26" s="40" t="s">
        <v>92</v>
      </c>
      <c r="H26" s="41" t="s">
        <v>92</v>
      </c>
      <c r="I26" s="40" t="s">
        <v>93</v>
      </c>
      <c r="J26" s="44">
        <v>138457</v>
      </c>
      <c r="K26" s="45">
        <f t="shared" si="0"/>
        <v>0.45631495699025693</v>
      </c>
      <c r="L26" s="46">
        <v>75277</v>
      </c>
      <c r="M26" s="46">
        <v>2276</v>
      </c>
      <c r="N26" s="47">
        <v>6831</v>
      </c>
      <c r="O26" s="45">
        <f t="shared" si="1"/>
        <v>9.0744849024270366E-2</v>
      </c>
      <c r="P26" s="47">
        <v>184</v>
      </c>
      <c r="Q26" s="45">
        <f t="shared" si="2"/>
        <v>8.0843585237258347E-2</v>
      </c>
      <c r="R26" s="47">
        <v>159.263220232528</v>
      </c>
      <c r="S26" s="48">
        <v>2.6037903908748299</v>
      </c>
      <c r="T26" s="49">
        <v>0.499294816254582</v>
      </c>
      <c r="U26" s="47">
        <v>202.08944338572999</v>
      </c>
    </row>
    <row r="27" spans="1:21" s="29" customFormat="1" x14ac:dyDescent="0.2">
      <c r="A27" s="29" t="s">
        <v>183</v>
      </c>
      <c r="B27" s="29" t="s">
        <v>156</v>
      </c>
      <c r="C27" s="29" t="s">
        <v>157</v>
      </c>
      <c r="D27" s="29">
        <v>4</v>
      </c>
      <c r="E27" s="29" t="s">
        <v>158</v>
      </c>
      <c r="F27" s="29">
        <v>1</v>
      </c>
      <c r="G27" s="11" t="s">
        <v>96</v>
      </c>
      <c r="H27" s="29" t="s">
        <v>96</v>
      </c>
      <c r="I27" s="11" t="s">
        <v>97</v>
      </c>
      <c r="J27" s="38">
        <v>131315</v>
      </c>
      <c r="K27" s="16">
        <f t="shared" si="0"/>
        <v>0.50399421239005449</v>
      </c>
      <c r="L27" s="15">
        <v>65133</v>
      </c>
      <c r="M27" s="15">
        <v>2282</v>
      </c>
      <c r="N27" s="12">
        <v>8522</v>
      </c>
      <c r="O27" s="16">
        <f t="shared" si="1"/>
        <v>0.13083997359249536</v>
      </c>
      <c r="P27" s="12">
        <v>204</v>
      </c>
      <c r="Q27" s="16">
        <f t="shared" si="2"/>
        <v>8.9395267309377732E-2</v>
      </c>
      <c r="R27" s="12">
        <v>177.95157950171401</v>
      </c>
      <c r="S27" s="13">
        <v>2.91471331008283</v>
      </c>
      <c r="T27" s="14">
        <v>0.54807212200112798</v>
      </c>
      <c r="U27" s="12">
        <v>210.294186098518</v>
      </c>
    </row>
    <row r="28" spans="1:21" s="29" customFormat="1" x14ac:dyDescent="0.2">
      <c r="A28" s="29" t="s">
        <v>184</v>
      </c>
      <c r="B28" s="29" t="s">
        <v>156</v>
      </c>
      <c r="C28" s="29" t="s">
        <v>157</v>
      </c>
      <c r="D28" s="29">
        <v>4</v>
      </c>
      <c r="E28" s="29" t="s">
        <v>158</v>
      </c>
      <c r="F28" s="29">
        <v>1</v>
      </c>
      <c r="G28" s="11" t="s">
        <v>98</v>
      </c>
      <c r="H28" s="29" t="s">
        <v>98</v>
      </c>
      <c r="I28" s="11" t="s">
        <v>99</v>
      </c>
      <c r="J28" s="38">
        <v>121233</v>
      </c>
      <c r="K28" s="16">
        <f t="shared" si="0"/>
        <v>0.49093068718913169</v>
      </c>
      <c r="L28" s="15">
        <v>61716</v>
      </c>
      <c r="M28" s="15">
        <v>2278</v>
      </c>
      <c r="N28" s="12">
        <v>7959</v>
      </c>
      <c r="O28" s="16">
        <f t="shared" si="1"/>
        <v>0.1289616955084581</v>
      </c>
      <c r="P28" s="12">
        <v>209</v>
      </c>
      <c r="Q28" s="16">
        <f t="shared" si="2"/>
        <v>9.1747146619841971E-2</v>
      </c>
      <c r="R28" s="12">
        <v>177.786688511265</v>
      </c>
      <c r="S28" s="13">
        <v>2.8707131422210299</v>
      </c>
      <c r="T28" s="14">
        <v>0.537351840380492</v>
      </c>
      <c r="U28" s="12">
        <v>223.56294625227</v>
      </c>
    </row>
    <row r="29" spans="1:21" s="29" customFormat="1" x14ac:dyDescent="0.2">
      <c r="A29" s="29" t="s">
        <v>185</v>
      </c>
      <c r="B29" s="29" t="s">
        <v>156</v>
      </c>
      <c r="C29" s="29" t="s">
        <v>157</v>
      </c>
      <c r="D29" s="29">
        <v>4</v>
      </c>
      <c r="E29" s="29" t="s">
        <v>158</v>
      </c>
      <c r="F29" s="29">
        <v>1</v>
      </c>
      <c r="G29" s="11" t="s">
        <v>100</v>
      </c>
      <c r="H29" s="29" t="s">
        <v>100</v>
      </c>
      <c r="I29" s="11" t="s">
        <v>101</v>
      </c>
      <c r="J29" s="38">
        <v>137753</v>
      </c>
      <c r="K29" s="16">
        <f t="shared" si="0"/>
        <v>0.3428673059751875</v>
      </c>
      <c r="L29" s="15">
        <v>90522</v>
      </c>
      <c r="M29" s="15">
        <v>2295</v>
      </c>
      <c r="N29" s="12">
        <v>4964</v>
      </c>
      <c r="O29" s="16">
        <f t="shared" si="1"/>
        <v>5.4837498066768298E-2</v>
      </c>
      <c r="P29" s="12">
        <v>202</v>
      </c>
      <c r="Q29" s="16">
        <f t="shared" si="2"/>
        <v>8.8017429193899779E-2</v>
      </c>
      <c r="R29" s="12">
        <v>188.66441902192099</v>
      </c>
      <c r="S29" s="13">
        <v>2.9630631196797301</v>
      </c>
      <c r="T29" s="14">
        <v>0.55819775651675696</v>
      </c>
      <c r="U29" s="12">
        <v>215.60591108722701</v>
      </c>
    </row>
    <row r="30" spans="1:21" s="29" customFormat="1" x14ac:dyDescent="0.2">
      <c r="A30" s="29" t="s">
        <v>186</v>
      </c>
      <c r="B30" s="29" t="s">
        <v>156</v>
      </c>
      <c r="C30" s="29" t="s">
        <v>157</v>
      </c>
      <c r="D30" s="29">
        <v>4</v>
      </c>
      <c r="E30" s="29" t="s">
        <v>158</v>
      </c>
      <c r="F30" s="29">
        <v>1</v>
      </c>
      <c r="G30" s="11" t="s">
        <v>102</v>
      </c>
      <c r="H30" s="29" t="s">
        <v>102</v>
      </c>
      <c r="I30" s="11" t="s">
        <v>103</v>
      </c>
      <c r="J30" s="38">
        <v>137779</v>
      </c>
      <c r="K30" s="16">
        <f t="shared" si="0"/>
        <v>0.48900050080200902</v>
      </c>
      <c r="L30" s="15">
        <v>70405</v>
      </c>
      <c r="M30" s="15">
        <v>2382</v>
      </c>
      <c r="N30" s="12">
        <v>7785</v>
      </c>
      <c r="O30" s="16">
        <f t="shared" si="1"/>
        <v>0.11057453305873162</v>
      </c>
      <c r="P30" s="12">
        <v>215</v>
      </c>
      <c r="Q30" s="16">
        <f t="shared" si="2"/>
        <v>9.0260285474391272E-2</v>
      </c>
      <c r="R30" s="12">
        <v>187.788869099539</v>
      </c>
      <c r="S30" s="13">
        <v>2.9693917118185098</v>
      </c>
      <c r="T30" s="14">
        <v>0.55289365923879097</v>
      </c>
      <c r="U30" s="12">
        <v>226.359640160319</v>
      </c>
    </row>
    <row r="31" spans="1:21" s="29" customFormat="1" x14ac:dyDescent="0.2">
      <c r="A31" s="29" t="s">
        <v>187</v>
      </c>
      <c r="B31" s="29" t="s">
        <v>156</v>
      </c>
      <c r="C31" s="29" t="s">
        <v>157</v>
      </c>
      <c r="D31" s="29">
        <v>4</v>
      </c>
      <c r="E31" s="29" t="s">
        <v>158</v>
      </c>
      <c r="F31" s="29">
        <v>1</v>
      </c>
      <c r="G31" s="11" t="s">
        <v>104</v>
      </c>
      <c r="H31" s="29" t="s">
        <v>104</v>
      </c>
      <c r="I31" s="11" t="s">
        <v>105</v>
      </c>
      <c r="J31" s="38">
        <v>139931</v>
      </c>
      <c r="K31" s="16">
        <f t="shared" si="0"/>
        <v>0.50161150852920366</v>
      </c>
      <c r="L31" s="15">
        <v>69740</v>
      </c>
      <c r="M31" s="15">
        <v>2573</v>
      </c>
      <c r="N31" s="12">
        <v>8391</v>
      </c>
      <c r="O31" s="16">
        <f t="shared" si="1"/>
        <v>0.12031832520791512</v>
      </c>
      <c r="P31" s="12">
        <v>217</v>
      </c>
      <c r="Q31" s="16">
        <f t="shared" si="2"/>
        <v>8.4337349397590355E-2</v>
      </c>
      <c r="R31" s="12">
        <v>185.70182554124699</v>
      </c>
      <c r="S31" s="13">
        <v>2.7936677442234301</v>
      </c>
      <c r="T31" s="14">
        <v>0.51927900490237899</v>
      </c>
      <c r="U31" s="12">
        <v>227.92630376016501</v>
      </c>
    </row>
    <row r="32" spans="1:21" s="29" customFormat="1" x14ac:dyDescent="0.2">
      <c r="A32" s="29" t="s">
        <v>188</v>
      </c>
      <c r="B32" s="29" t="s">
        <v>156</v>
      </c>
      <c r="C32" s="29" t="s">
        <v>157</v>
      </c>
      <c r="D32" s="29">
        <v>4</v>
      </c>
      <c r="E32" s="29" t="s">
        <v>158</v>
      </c>
      <c r="F32" s="29">
        <v>1</v>
      </c>
      <c r="G32" s="11" t="s">
        <v>110</v>
      </c>
      <c r="H32" s="29" t="s">
        <v>110</v>
      </c>
      <c r="I32" s="11" t="s">
        <v>111</v>
      </c>
      <c r="J32" s="38">
        <v>129746</v>
      </c>
      <c r="K32" s="16">
        <f t="shared" si="0"/>
        <v>0.51056679974719832</v>
      </c>
      <c r="L32" s="15">
        <v>63502</v>
      </c>
      <c r="M32" s="15">
        <v>2457</v>
      </c>
      <c r="N32" s="12">
        <v>9477</v>
      </c>
      <c r="O32" s="16">
        <f t="shared" si="1"/>
        <v>0.14923939403483355</v>
      </c>
      <c r="P32" s="12">
        <v>211</v>
      </c>
      <c r="Q32" s="16">
        <f t="shared" si="2"/>
        <v>8.5877085877085882E-2</v>
      </c>
      <c r="R32" s="12">
        <v>177.333690875126</v>
      </c>
      <c r="S32" s="13">
        <v>2.9023241113028502</v>
      </c>
      <c r="T32" s="14">
        <v>0.54230213860653598</v>
      </c>
      <c r="U32" s="12">
        <v>219.39139252043299</v>
      </c>
    </row>
    <row r="33" spans="1:21" s="29" customFormat="1" x14ac:dyDescent="0.2">
      <c r="A33" s="29" t="s">
        <v>189</v>
      </c>
      <c r="B33" s="29" t="s">
        <v>156</v>
      </c>
      <c r="C33" s="29" t="s">
        <v>157</v>
      </c>
      <c r="D33" s="29">
        <v>4</v>
      </c>
      <c r="E33" s="29" t="s">
        <v>158</v>
      </c>
      <c r="F33" s="29">
        <v>1</v>
      </c>
      <c r="G33" s="11" t="s">
        <v>112</v>
      </c>
      <c r="H33" s="29" t="s">
        <v>112</v>
      </c>
      <c r="I33" s="11" t="s">
        <v>113</v>
      </c>
      <c r="J33" s="38">
        <v>137421</v>
      </c>
      <c r="K33" s="16">
        <f t="shared" si="0"/>
        <v>0.46827631875768622</v>
      </c>
      <c r="L33" s="15">
        <v>73070</v>
      </c>
      <c r="M33" s="15">
        <v>2442</v>
      </c>
      <c r="N33" s="12">
        <v>7456</v>
      </c>
      <c r="O33" s="16">
        <f t="shared" si="1"/>
        <v>0.10203914055015738</v>
      </c>
      <c r="P33" s="12">
        <v>214</v>
      </c>
      <c r="Q33" s="16">
        <f t="shared" si="2"/>
        <v>8.7633087633087636E-2</v>
      </c>
      <c r="R33" s="12">
        <v>181.081322896958</v>
      </c>
      <c r="S33" s="13">
        <v>3.04091160338655</v>
      </c>
      <c r="T33" s="14">
        <v>0.56670242186577502</v>
      </c>
      <c r="U33" s="12">
        <v>234.339081581161</v>
      </c>
    </row>
    <row r="34" spans="1:21" s="29" customFormat="1" x14ac:dyDescent="0.2">
      <c r="A34" s="29" t="s">
        <v>190</v>
      </c>
      <c r="B34" s="29" t="s">
        <v>156</v>
      </c>
      <c r="C34" s="29" t="s">
        <v>157</v>
      </c>
      <c r="D34" s="29">
        <v>4</v>
      </c>
      <c r="E34" s="29" t="s">
        <v>158</v>
      </c>
      <c r="F34" s="29">
        <v>1</v>
      </c>
      <c r="G34" s="11" t="s">
        <v>114</v>
      </c>
      <c r="H34" s="29" t="s">
        <v>114</v>
      </c>
      <c r="I34" s="11" t="s">
        <v>115</v>
      </c>
      <c r="J34" s="38">
        <v>140394</v>
      </c>
      <c r="K34" s="16">
        <f t="shared" ref="K34:K65" si="3">(J34-L34)/J34</f>
        <v>0.46717808453352705</v>
      </c>
      <c r="L34" s="15">
        <v>74805</v>
      </c>
      <c r="M34" s="15">
        <v>2369</v>
      </c>
      <c r="N34" s="12">
        <v>14540</v>
      </c>
      <c r="O34" s="16">
        <f t="shared" si="1"/>
        <v>0.19437203395494954</v>
      </c>
      <c r="P34" s="12">
        <v>191</v>
      </c>
      <c r="Q34" s="16">
        <f t="shared" ref="Q34:Q65" si="4">P34/M34</f>
        <v>8.0624736175601522E-2</v>
      </c>
      <c r="R34" s="12">
        <v>139.54953517572599</v>
      </c>
      <c r="S34" s="13">
        <v>2.06665962861842</v>
      </c>
      <c r="T34" s="14">
        <v>0.39347906329145999</v>
      </c>
      <c r="U34" s="12">
        <v>200.95979956285399</v>
      </c>
    </row>
    <row r="35" spans="1:21" s="42" customFormat="1" x14ac:dyDescent="0.2">
      <c r="A35" s="42" t="s">
        <v>191</v>
      </c>
      <c r="B35" s="42" t="s">
        <v>156</v>
      </c>
      <c r="C35" s="42" t="s">
        <v>157</v>
      </c>
      <c r="D35" s="42">
        <v>4</v>
      </c>
      <c r="E35" s="42" t="s">
        <v>158</v>
      </c>
      <c r="F35" s="42">
        <v>1</v>
      </c>
      <c r="G35" s="52" t="s">
        <v>116</v>
      </c>
      <c r="H35" s="42" t="s">
        <v>116</v>
      </c>
      <c r="I35" s="52" t="s">
        <v>117</v>
      </c>
      <c r="J35" s="53">
        <v>133654</v>
      </c>
      <c r="K35" s="54">
        <f t="shared" si="3"/>
        <v>0.49340087090547236</v>
      </c>
      <c r="L35" s="55">
        <v>67709</v>
      </c>
      <c r="M35" s="55">
        <v>2496</v>
      </c>
      <c r="N35" s="56">
        <v>9786</v>
      </c>
      <c r="O35" s="54">
        <f t="shared" si="1"/>
        <v>0.14453026924042595</v>
      </c>
      <c r="P35" s="56">
        <v>210</v>
      </c>
      <c r="Q35" s="54">
        <f t="shared" si="4"/>
        <v>8.4134615384615391E-2</v>
      </c>
      <c r="R35" s="56">
        <v>172.55230987799601</v>
      </c>
      <c r="S35" s="57">
        <v>2.75526790031202</v>
      </c>
      <c r="T35" s="58">
        <v>0.51528193223791796</v>
      </c>
      <c r="U35" s="56">
        <v>222.50922367976801</v>
      </c>
    </row>
    <row r="36" spans="1:21" s="41" customFormat="1" x14ac:dyDescent="0.2">
      <c r="A36" s="40" t="s">
        <v>18</v>
      </c>
      <c r="B36" s="41" t="s">
        <v>192</v>
      </c>
      <c r="C36" s="41" t="s">
        <v>193</v>
      </c>
      <c r="D36" s="41">
        <v>4</v>
      </c>
      <c r="E36" s="41" t="s">
        <v>158</v>
      </c>
      <c r="F36" s="41">
        <v>1</v>
      </c>
      <c r="G36" s="40" t="s">
        <v>18</v>
      </c>
      <c r="H36" s="41" t="s">
        <v>18</v>
      </c>
      <c r="I36" s="40" t="s">
        <v>19</v>
      </c>
      <c r="J36" s="44">
        <v>129294</v>
      </c>
      <c r="K36" s="45">
        <f t="shared" si="3"/>
        <v>0.28602255325073089</v>
      </c>
      <c r="L36" s="46">
        <v>92313</v>
      </c>
      <c r="M36" s="46">
        <v>2148</v>
      </c>
      <c r="N36" s="47">
        <v>5574</v>
      </c>
      <c r="O36" s="45">
        <f t="shared" si="1"/>
        <v>6.0381528062136425E-2</v>
      </c>
      <c r="P36" s="47">
        <v>187</v>
      </c>
      <c r="Q36" s="45">
        <f t="shared" si="4"/>
        <v>8.7057728119180638E-2</v>
      </c>
      <c r="R36" s="47">
        <v>170.90312677458101</v>
      </c>
      <c r="S36" s="48">
        <v>2.76689382754292</v>
      </c>
      <c r="T36" s="49">
        <v>0.52893067802645399</v>
      </c>
      <c r="U36" s="47">
        <v>200.441678633078</v>
      </c>
    </row>
    <row r="37" spans="1:21" s="29" customFormat="1" x14ac:dyDescent="0.2">
      <c r="A37" s="29" t="s">
        <v>20</v>
      </c>
      <c r="B37" s="29" t="s">
        <v>192</v>
      </c>
      <c r="C37" s="29" t="s">
        <v>193</v>
      </c>
      <c r="D37" s="29">
        <v>4</v>
      </c>
      <c r="E37" s="29" t="s">
        <v>158</v>
      </c>
      <c r="F37" s="29">
        <v>1</v>
      </c>
      <c r="G37" s="11" t="s">
        <v>20</v>
      </c>
      <c r="H37" s="29" t="s">
        <v>20</v>
      </c>
      <c r="I37" s="11" t="s">
        <v>21</v>
      </c>
      <c r="J37" s="38">
        <v>143559</v>
      </c>
      <c r="K37" s="16">
        <f t="shared" si="3"/>
        <v>0.28351409525003657</v>
      </c>
      <c r="L37" s="15">
        <v>102858</v>
      </c>
      <c r="M37" s="15">
        <v>2866</v>
      </c>
      <c r="N37" s="12">
        <v>6463</v>
      </c>
      <c r="O37" s="16">
        <f t="shared" si="1"/>
        <v>6.2834198603900521E-2</v>
      </c>
      <c r="P37" s="12">
        <v>274</v>
      </c>
      <c r="Q37" s="16">
        <f t="shared" si="4"/>
        <v>9.5603628750872291E-2</v>
      </c>
      <c r="R37" s="12">
        <v>223.693665403327</v>
      </c>
      <c r="S37" s="13">
        <v>2.8505611403561701</v>
      </c>
      <c r="T37" s="14">
        <v>0.50783824746705197</v>
      </c>
      <c r="U37" s="12">
        <v>324.37980109405601</v>
      </c>
    </row>
    <row r="38" spans="1:21" s="29" customFormat="1" x14ac:dyDescent="0.2">
      <c r="A38" s="29" t="s">
        <v>22</v>
      </c>
      <c r="B38" s="29" t="s">
        <v>192</v>
      </c>
      <c r="C38" s="29" t="s">
        <v>193</v>
      </c>
      <c r="D38" s="29">
        <v>4</v>
      </c>
      <c r="E38" s="29" t="s">
        <v>158</v>
      </c>
      <c r="F38" s="29">
        <v>1</v>
      </c>
      <c r="G38" s="11" t="s">
        <v>22</v>
      </c>
      <c r="H38" s="29" t="s">
        <v>22</v>
      </c>
      <c r="I38" s="11" t="s">
        <v>23</v>
      </c>
      <c r="J38" s="38">
        <v>140897</v>
      </c>
      <c r="K38" s="16">
        <f t="shared" si="3"/>
        <v>0.28765694088589538</v>
      </c>
      <c r="L38" s="15">
        <v>100367</v>
      </c>
      <c r="M38" s="15">
        <v>2821</v>
      </c>
      <c r="N38" s="12">
        <v>6184</v>
      </c>
      <c r="O38" s="16">
        <f t="shared" si="1"/>
        <v>6.1613877071148883E-2</v>
      </c>
      <c r="P38" s="12">
        <v>257</v>
      </c>
      <c r="Q38" s="16">
        <f t="shared" si="4"/>
        <v>9.1102445941155616E-2</v>
      </c>
      <c r="R38" s="12">
        <v>217.45568623391301</v>
      </c>
      <c r="S38" s="13">
        <v>2.9488682893040301</v>
      </c>
      <c r="T38" s="14">
        <v>0.53141608516252903</v>
      </c>
      <c r="U38" s="12">
        <v>298.38848664342902</v>
      </c>
    </row>
    <row r="39" spans="1:21" s="29" customFormat="1" x14ac:dyDescent="0.2">
      <c r="A39" s="29" t="s">
        <v>24</v>
      </c>
      <c r="B39" s="29" t="s">
        <v>192</v>
      </c>
      <c r="C39" s="29" t="s">
        <v>193</v>
      </c>
      <c r="D39" s="29">
        <v>4</v>
      </c>
      <c r="E39" s="29" t="s">
        <v>158</v>
      </c>
      <c r="F39" s="29">
        <v>1</v>
      </c>
      <c r="G39" s="11" t="s">
        <v>24</v>
      </c>
      <c r="H39" s="29" t="s">
        <v>24</v>
      </c>
      <c r="I39" s="11" t="s">
        <v>25</v>
      </c>
      <c r="J39" s="38">
        <v>135788</v>
      </c>
      <c r="K39" s="16">
        <f t="shared" si="3"/>
        <v>0.28824343830088078</v>
      </c>
      <c r="L39" s="15">
        <v>96648</v>
      </c>
      <c r="M39" s="15">
        <v>2922</v>
      </c>
      <c r="N39" s="12">
        <v>5941</v>
      </c>
      <c r="O39" s="16">
        <f t="shared" si="1"/>
        <v>6.1470490853406175E-2</v>
      </c>
      <c r="P39" s="12">
        <v>268</v>
      </c>
      <c r="Q39" s="16">
        <f t="shared" si="4"/>
        <v>9.1718001368925398E-2</v>
      </c>
      <c r="R39" s="12">
        <v>226.674029369462</v>
      </c>
      <c r="S39" s="13">
        <v>2.9024113231823199</v>
      </c>
      <c r="T39" s="14">
        <v>0.51912324841742397</v>
      </c>
      <c r="U39" s="12">
        <v>315.269623075364</v>
      </c>
    </row>
    <row r="40" spans="1:21" s="29" customFormat="1" x14ac:dyDescent="0.2">
      <c r="A40" s="29" t="s">
        <v>26</v>
      </c>
      <c r="B40" s="29" t="s">
        <v>192</v>
      </c>
      <c r="C40" s="29" t="s">
        <v>193</v>
      </c>
      <c r="D40" s="29">
        <v>4</v>
      </c>
      <c r="E40" s="29" t="s">
        <v>158</v>
      </c>
      <c r="F40" s="29">
        <v>1</v>
      </c>
      <c r="G40" s="11" t="s">
        <v>26</v>
      </c>
      <c r="H40" s="29" t="s">
        <v>26</v>
      </c>
      <c r="I40" s="11" t="s">
        <v>27</v>
      </c>
      <c r="J40" s="38">
        <v>120127</v>
      </c>
      <c r="K40" s="16">
        <f t="shared" si="3"/>
        <v>0.32182606741198899</v>
      </c>
      <c r="L40" s="15">
        <v>81467</v>
      </c>
      <c r="M40" s="15">
        <v>3165</v>
      </c>
      <c r="N40" s="12">
        <v>6269</v>
      </c>
      <c r="O40" s="16">
        <f t="shared" si="1"/>
        <v>7.6951403635828003E-2</v>
      </c>
      <c r="P40" s="12">
        <v>309</v>
      </c>
      <c r="Q40" s="16">
        <f t="shared" si="4"/>
        <v>9.7630331753554497E-2</v>
      </c>
      <c r="R40" s="12">
        <v>253.54432619379901</v>
      </c>
      <c r="S40" s="13">
        <v>3.0297784647091701</v>
      </c>
      <c r="T40" s="14">
        <v>0.52844900004776196</v>
      </c>
      <c r="U40" s="12">
        <v>367.307281765033</v>
      </c>
    </row>
    <row r="41" spans="1:21" s="29" customFormat="1" x14ac:dyDescent="0.2">
      <c r="A41" s="29" t="s">
        <v>28</v>
      </c>
      <c r="B41" s="29" t="s">
        <v>192</v>
      </c>
      <c r="C41" s="29" t="s">
        <v>193</v>
      </c>
      <c r="D41" s="29">
        <v>4</v>
      </c>
      <c r="E41" s="29" t="s">
        <v>158</v>
      </c>
      <c r="F41" s="29">
        <v>1</v>
      </c>
      <c r="G41" s="11" t="s">
        <v>28</v>
      </c>
      <c r="H41" s="29" t="s">
        <v>28</v>
      </c>
      <c r="I41" s="11" t="s">
        <v>29</v>
      </c>
      <c r="J41" s="38">
        <v>125092</v>
      </c>
      <c r="K41" s="16">
        <f t="shared" si="3"/>
        <v>0.31254596616889968</v>
      </c>
      <c r="L41" s="15">
        <v>85995</v>
      </c>
      <c r="M41" s="15">
        <v>4112</v>
      </c>
      <c r="N41" s="12">
        <v>5683</v>
      </c>
      <c r="O41" s="16">
        <f t="shared" si="1"/>
        <v>6.6085237513808945E-2</v>
      </c>
      <c r="P41" s="12">
        <v>406</v>
      </c>
      <c r="Q41" s="16">
        <f t="shared" si="4"/>
        <v>9.873540856031128E-2</v>
      </c>
      <c r="R41" s="12">
        <v>331.90371286773899</v>
      </c>
      <c r="S41" s="13">
        <v>3.5376190518517299</v>
      </c>
      <c r="T41" s="14">
        <v>0.588979528484186</v>
      </c>
      <c r="U41" s="12">
        <v>538.65331947738696</v>
      </c>
    </row>
    <row r="42" spans="1:21" s="29" customFormat="1" x14ac:dyDescent="0.2">
      <c r="A42" s="29" t="s">
        <v>30</v>
      </c>
      <c r="B42" s="29" t="s">
        <v>192</v>
      </c>
      <c r="C42" s="29" t="s">
        <v>193</v>
      </c>
      <c r="D42" s="29">
        <v>4</v>
      </c>
      <c r="E42" s="29" t="s">
        <v>158</v>
      </c>
      <c r="F42" s="29">
        <v>1</v>
      </c>
      <c r="G42" s="11" t="s">
        <v>30</v>
      </c>
      <c r="H42" s="29" t="s">
        <v>30</v>
      </c>
      <c r="I42" s="11" t="s">
        <v>31</v>
      </c>
      <c r="J42" s="38">
        <v>123970</v>
      </c>
      <c r="K42" s="16">
        <f t="shared" si="3"/>
        <v>0.32308623053964669</v>
      </c>
      <c r="L42" s="15">
        <v>83917</v>
      </c>
      <c r="M42" s="15">
        <v>4110</v>
      </c>
      <c r="N42" s="12">
        <v>6730</v>
      </c>
      <c r="O42" s="16">
        <f t="shared" si="1"/>
        <v>8.0198291168654748E-2</v>
      </c>
      <c r="P42" s="12">
        <v>402</v>
      </c>
      <c r="Q42" s="16">
        <f t="shared" si="4"/>
        <v>9.7810218978102187E-2</v>
      </c>
      <c r="R42" s="12">
        <v>329.33436347704202</v>
      </c>
      <c r="S42" s="13">
        <v>3.7797933132992898</v>
      </c>
      <c r="T42" s="14">
        <v>0.63033828294453598</v>
      </c>
      <c r="U42" s="12">
        <v>460.55392309614899</v>
      </c>
    </row>
    <row r="43" spans="1:21" s="29" customFormat="1" x14ac:dyDescent="0.2">
      <c r="A43" s="29" t="s">
        <v>32</v>
      </c>
      <c r="B43" s="29" t="s">
        <v>192</v>
      </c>
      <c r="C43" s="29" t="s">
        <v>193</v>
      </c>
      <c r="D43" s="29">
        <v>4</v>
      </c>
      <c r="E43" s="29" t="s">
        <v>158</v>
      </c>
      <c r="F43" s="29">
        <v>1</v>
      </c>
      <c r="G43" s="11" t="s">
        <v>32</v>
      </c>
      <c r="H43" s="29" t="s">
        <v>32</v>
      </c>
      <c r="I43" s="11" t="s">
        <v>33</v>
      </c>
      <c r="J43" s="38">
        <v>118342</v>
      </c>
      <c r="K43" s="16">
        <f t="shared" si="3"/>
        <v>0.21953321728549458</v>
      </c>
      <c r="L43" s="15">
        <v>92362</v>
      </c>
      <c r="M43" s="15">
        <v>2307</v>
      </c>
      <c r="N43" s="12">
        <v>3494</v>
      </c>
      <c r="O43" s="16">
        <f t="shared" si="1"/>
        <v>3.7829410363569432E-2</v>
      </c>
      <c r="P43" s="12">
        <v>205</v>
      </c>
      <c r="Q43" s="16">
        <f t="shared" si="4"/>
        <v>8.8859991330732552E-2</v>
      </c>
      <c r="R43" s="12">
        <v>202.04971170883701</v>
      </c>
      <c r="S43" s="13">
        <v>3.0608308229588799</v>
      </c>
      <c r="T43" s="14">
        <v>0.57501880232325098</v>
      </c>
      <c r="U43" s="12">
        <v>248.13536113486001</v>
      </c>
    </row>
    <row r="44" spans="1:21" s="26" customFormat="1" x14ac:dyDescent="0.2">
      <c r="A44" s="29" t="s">
        <v>34</v>
      </c>
      <c r="B44" s="29" t="s">
        <v>192</v>
      </c>
      <c r="C44" s="29" t="s">
        <v>193</v>
      </c>
      <c r="D44" s="29">
        <v>4</v>
      </c>
      <c r="E44" s="29" t="s">
        <v>158</v>
      </c>
      <c r="F44" s="29">
        <v>1</v>
      </c>
      <c r="G44" s="26" t="s">
        <v>34</v>
      </c>
      <c r="H44" s="26" t="s">
        <v>34</v>
      </c>
      <c r="I44" s="26" t="s">
        <v>35</v>
      </c>
      <c r="J44" s="27">
        <v>118675</v>
      </c>
      <c r="K44" s="25">
        <f t="shared" si="3"/>
        <v>0.1992416262902886</v>
      </c>
      <c r="L44" s="50">
        <v>95030</v>
      </c>
      <c r="M44" s="50">
        <v>1450</v>
      </c>
      <c r="N44" s="50">
        <v>1347</v>
      </c>
      <c r="O44" s="25">
        <f t="shared" si="1"/>
        <v>1.4174471219614859E-2</v>
      </c>
      <c r="P44" s="50">
        <v>100</v>
      </c>
      <c r="Q44" s="25">
        <f t="shared" si="4"/>
        <v>6.8965517241379309E-2</v>
      </c>
      <c r="R44" s="51" t="s">
        <v>148</v>
      </c>
      <c r="S44" s="51" t="s">
        <v>148</v>
      </c>
      <c r="T44" s="51" t="s">
        <v>148</v>
      </c>
      <c r="U44" s="51" t="s">
        <v>148</v>
      </c>
    </row>
    <row r="45" spans="1:21" s="59" customFormat="1" x14ac:dyDescent="0.2">
      <c r="A45" s="42" t="s">
        <v>36</v>
      </c>
      <c r="B45" s="42" t="s">
        <v>192</v>
      </c>
      <c r="C45" s="42" t="s">
        <v>193</v>
      </c>
      <c r="D45" s="42">
        <v>4</v>
      </c>
      <c r="E45" s="42" t="s">
        <v>158</v>
      </c>
      <c r="F45" s="42">
        <v>1</v>
      </c>
      <c r="G45" s="59" t="s">
        <v>36</v>
      </c>
      <c r="H45" s="59" t="s">
        <v>36</v>
      </c>
      <c r="I45" s="59" t="s">
        <v>37</v>
      </c>
      <c r="J45" s="60">
        <v>130099</v>
      </c>
      <c r="K45" s="61">
        <f t="shared" si="3"/>
        <v>0.14867139639812757</v>
      </c>
      <c r="L45" s="62">
        <v>110757</v>
      </c>
      <c r="M45" s="62">
        <v>1367</v>
      </c>
      <c r="N45" s="62">
        <v>913</v>
      </c>
      <c r="O45" s="61">
        <f t="shared" si="1"/>
        <v>8.2432713056511103E-3</v>
      </c>
      <c r="P45" s="62">
        <v>109</v>
      </c>
      <c r="Q45" s="61">
        <f t="shared" si="4"/>
        <v>7.9736649597659109E-2</v>
      </c>
      <c r="R45" s="63" t="s">
        <v>148</v>
      </c>
      <c r="S45" s="63" t="s">
        <v>148</v>
      </c>
      <c r="T45" s="63" t="s">
        <v>148</v>
      </c>
      <c r="U45" s="63" t="s">
        <v>148</v>
      </c>
    </row>
    <row r="46" spans="1:21" s="41" customFormat="1" x14ac:dyDescent="0.2">
      <c r="A46" s="41" t="s">
        <v>199</v>
      </c>
      <c r="B46" s="41" t="s">
        <v>192</v>
      </c>
      <c r="C46" s="41" t="s">
        <v>200</v>
      </c>
      <c r="D46" s="41">
        <v>1</v>
      </c>
      <c r="E46" s="41" t="s">
        <v>158</v>
      </c>
      <c r="F46" s="41">
        <v>3</v>
      </c>
      <c r="G46" s="40" t="s">
        <v>118</v>
      </c>
      <c r="H46" s="41" t="s">
        <v>118</v>
      </c>
      <c r="I46" s="40" t="s">
        <v>118</v>
      </c>
      <c r="J46" s="44">
        <v>192200</v>
      </c>
      <c r="K46" s="45">
        <f t="shared" si="3"/>
        <v>0.27742455775234132</v>
      </c>
      <c r="L46" s="46">
        <v>138879</v>
      </c>
      <c r="M46" s="46">
        <v>1669</v>
      </c>
      <c r="N46" s="47">
        <v>55219</v>
      </c>
      <c r="O46" s="45">
        <f t="shared" si="1"/>
        <v>0.39760510948379524</v>
      </c>
      <c r="P46" s="47">
        <v>134</v>
      </c>
      <c r="Q46" s="45">
        <f t="shared" si="4"/>
        <v>8.028759736369083E-2</v>
      </c>
      <c r="R46" s="47">
        <v>62.247695484865503</v>
      </c>
      <c r="S46" s="48">
        <v>1.2272047642505199</v>
      </c>
      <c r="T46" s="49">
        <v>0.250560413238265</v>
      </c>
      <c r="U46" s="47">
        <v>141.352992656439</v>
      </c>
    </row>
    <row r="47" spans="1:21" s="29" customFormat="1" x14ac:dyDescent="0.2">
      <c r="A47" s="29" t="s">
        <v>201</v>
      </c>
      <c r="B47" s="29" t="s">
        <v>192</v>
      </c>
      <c r="C47" s="29" t="s">
        <v>200</v>
      </c>
      <c r="D47" s="29">
        <v>1</v>
      </c>
      <c r="E47" s="29" t="s">
        <v>158</v>
      </c>
      <c r="F47" s="29">
        <v>3</v>
      </c>
      <c r="G47" s="11" t="s">
        <v>119</v>
      </c>
      <c r="H47" s="29" t="s">
        <v>119</v>
      </c>
      <c r="I47" s="11" t="s">
        <v>119</v>
      </c>
      <c r="J47" s="38">
        <v>161682</v>
      </c>
      <c r="K47" s="16">
        <f t="shared" si="3"/>
        <v>0.26698086367066215</v>
      </c>
      <c r="L47" s="15">
        <v>118516</v>
      </c>
      <c r="M47" s="15">
        <v>2147</v>
      </c>
      <c r="N47" s="12">
        <v>45107</v>
      </c>
      <c r="O47" s="16">
        <f t="shared" si="1"/>
        <v>0.38059840021600461</v>
      </c>
      <c r="P47" s="12">
        <v>175</v>
      </c>
      <c r="Q47" s="16">
        <f t="shared" si="4"/>
        <v>8.1509082440614805E-2</v>
      </c>
      <c r="R47" s="12">
        <v>67.328718537089202</v>
      </c>
      <c r="S47" s="13">
        <v>1.20064430627515</v>
      </c>
      <c r="T47" s="14">
        <v>0.232467388259084</v>
      </c>
      <c r="U47" s="12">
        <v>193.10566407472299</v>
      </c>
    </row>
    <row r="48" spans="1:21" s="29" customFormat="1" x14ac:dyDescent="0.2">
      <c r="A48" s="29" t="s">
        <v>202</v>
      </c>
      <c r="B48" s="29" t="s">
        <v>192</v>
      </c>
      <c r="C48" s="29" t="s">
        <v>200</v>
      </c>
      <c r="D48" s="29">
        <v>1</v>
      </c>
      <c r="E48" s="29" t="s">
        <v>158</v>
      </c>
      <c r="F48" s="29">
        <v>5</v>
      </c>
      <c r="G48" s="11" t="s">
        <v>120</v>
      </c>
      <c r="H48" s="29" t="s">
        <v>120</v>
      </c>
      <c r="I48" s="11" t="s">
        <v>120</v>
      </c>
      <c r="J48" s="38">
        <v>177693</v>
      </c>
      <c r="K48" s="16">
        <f t="shared" si="3"/>
        <v>0.17632095805687337</v>
      </c>
      <c r="L48" s="15">
        <v>146362</v>
      </c>
      <c r="M48" s="15">
        <v>1706</v>
      </c>
      <c r="N48" s="12">
        <v>34010</v>
      </c>
      <c r="O48" s="16">
        <f t="shared" si="1"/>
        <v>0.23236905754225823</v>
      </c>
      <c r="P48" s="12">
        <v>137</v>
      </c>
      <c r="Q48" s="16">
        <f t="shared" si="4"/>
        <v>8.0304806565064474E-2</v>
      </c>
      <c r="R48" s="12">
        <v>72.006881559280103</v>
      </c>
      <c r="S48" s="13">
        <v>1.6605839253245001</v>
      </c>
      <c r="T48" s="14">
        <v>0.33751836650565797</v>
      </c>
      <c r="U48" s="12">
        <v>151.14756470396</v>
      </c>
    </row>
    <row r="49" spans="1:21" s="29" customFormat="1" x14ac:dyDescent="0.2">
      <c r="A49" s="29" t="s">
        <v>203</v>
      </c>
      <c r="B49" s="29" t="s">
        <v>192</v>
      </c>
      <c r="C49" s="29" t="s">
        <v>200</v>
      </c>
      <c r="D49" s="29">
        <v>1</v>
      </c>
      <c r="E49" s="29" t="s">
        <v>158</v>
      </c>
      <c r="F49" s="29">
        <v>5</v>
      </c>
      <c r="G49" s="11" t="s">
        <v>121</v>
      </c>
      <c r="H49" s="29" t="s">
        <v>121</v>
      </c>
      <c r="I49" s="11" t="s">
        <v>121</v>
      </c>
      <c r="J49" s="38">
        <v>158523</v>
      </c>
      <c r="K49" s="16">
        <f t="shared" si="3"/>
        <v>0.22632047084650178</v>
      </c>
      <c r="L49" s="15">
        <v>122646</v>
      </c>
      <c r="M49" s="15">
        <v>2465</v>
      </c>
      <c r="N49" s="12">
        <v>36575</v>
      </c>
      <c r="O49" s="16">
        <f t="shared" si="1"/>
        <v>0.29821600378324609</v>
      </c>
      <c r="P49" s="12">
        <v>210</v>
      </c>
      <c r="Q49" s="16">
        <f t="shared" si="4"/>
        <v>8.5192697768762676E-2</v>
      </c>
      <c r="R49" s="12">
        <v>75.8929229051096</v>
      </c>
      <c r="S49" s="13">
        <v>1.5209187877736099</v>
      </c>
      <c r="T49" s="14">
        <v>0.28443766635258499</v>
      </c>
      <c r="U49" s="12">
        <v>271.71522305266598</v>
      </c>
    </row>
    <row r="50" spans="1:21" s="26" customFormat="1" x14ac:dyDescent="0.2">
      <c r="A50" s="29" t="s">
        <v>204</v>
      </c>
      <c r="B50" s="29" t="s">
        <v>192</v>
      </c>
      <c r="C50" s="29" t="s">
        <v>200</v>
      </c>
      <c r="D50" s="29">
        <v>2</v>
      </c>
      <c r="E50" s="29" t="s">
        <v>158</v>
      </c>
      <c r="F50" s="29">
        <v>3</v>
      </c>
      <c r="G50" s="26" t="s">
        <v>122</v>
      </c>
      <c r="I50" s="26" t="s">
        <v>122</v>
      </c>
      <c r="J50" s="27">
        <v>123219</v>
      </c>
      <c r="K50" s="25">
        <f t="shared" si="3"/>
        <v>0.15778410797036171</v>
      </c>
      <c r="L50" s="50">
        <v>103777</v>
      </c>
      <c r="M50" s="50">
        <v>1514</v>
      </c>
      <c r="N50" s="50">
        <v>1286</v>
      </c>
      <c r="O50" s="25">
        <v>0.29821600378324598</v>
      </c>
      <c r="P50" s="50">
        <v>109</v>
      </c>
      <c r="Q50" s="25">
        <f t="shared" si="4"/>
        <v>7.1994715984147958E-2</v>
      </c>
      <c r="R50" s="51" t="s">
        <v>148</v>
      </c>
      <c r="S50" s="51" t="s">
        <v>148</v>
      </c>
      <c r="T50" s="51" t="s">
        <v>148</v>
      </c>
      <c r="U50" s="51" t="s">
        <v>148</v>
      </c>
    </row>
    <row r="51" spans="1:21" s="29" customFormat="1" x14ac:dyDescent="0.2">
      <c r="A51" s="29" t="s">
        <v>205</v>
      </c>
      <c r="B51" s="29" t="s">
        <v>192</v>
      </c>
      <c r="C51" s="29" t="s">
        <v>200</v>
      </c>
      <c r="D51" s="29">
        <v>2</v>
      </c>
      <c r="E51" s="29" t="s">
        <v>158</v>
      </c>
      <c r="F51" s="29">
        <v>3</v>
      </c>
      <c r="G51" s="11" t="s">
        <v>123</v>
      </c>
      <c r="H51" s="29" t="s">
        <v>123</v>
      </c>
      <c r="I51" s="11" t="s">
        <v>123</v>
      </c>
      <c r="J51" s="38">
        <v>124548</v>
      </c>
      <c r="K51" s="16">
        <f t="shared" si="3"/>
        <v>0.21815685518836112</v>
      </c>
      <c r="L51" s="15">
        <v>97377</v>
      </c>
      <c r="M51" s="15">
        <v>2553</v>
      </c>
      <c r="N51" s="12">
        <v>4359</v>
      </c>
      <c r="O51" s="16">
        <f>N51/L51</f>
        <v>4.4764164022305063E-2</v>
      </c>
      <c r="P51" s="12">
        <v>197</v>
      </c>
      <c r="Q51" s="16">
        <f t="shared" si="4"/>
        <v>7.7164120642381512E-2</v>
      </c>
      <c r="R51" s="12">
        <v>184.16162828579601</v>
      </c>
      <c r="S51" s="13">
        <v>3.23725945133102</v>
      </c>
      <c r="T51" s="14">
        <v>0.61274552668146198</v>
      </c>
      <c r="U51" s="12">
        <v>227.26842864308401</v>
      </c>
    </row>
    <row r="52" spans="1:21" s="26" customFormat="1" x14ac:dyDescent="0.2">
      <c r="A52" s="29" t="s">
        <v>206</v>
      </c>
      <c r="B52" s="29" t="s">
        <v>192</v>
      </c>
      <c r="C52" s="29" t="s">
        <v>200</v>
      </c>
      <c r="D52" s="29">
        <v>2</v>
      </c>
      <c r="E52" s="29" t="s">
        <v>158</v>
      </c>
      <c r="F52" s="29">
        <v>5</v>
      </c>
      <c r="G52" s="26" t="s">
        <v>124</v>
      </c>
      <c r="H52" s="26" t="s">
        <v>125</v>
      </c>
      <c r="I52" s="26" t="s">
        <v>124</v>
      </c>
      <c r="J52" s="27">
        <v>134836</v>
      </c>
      <c r="K52" s="25">
        <f t="shared" si="3"/>
        <v>0.17186063069210003</v>
      </c>
      <c r="L52" s="50">
        <v>111663</v>
      </c>
      <c r="M52" s="50">
        <v>1784</v>
      </c>
      <c r="N52" s="50">
        <v>1377</v>
      </c>
      <c r="O52" s="25">
        <v>4.3041802838885902E-2</v>
      </c>
      <c r="P52" s="50">
        <v>126</v>
      </c>
      <c r="Q52" s="25">
        <f t="shared" si="4"/>
        <v>7.0627802690582955E-2</v>
      </c>
      <c r="R52" s="51" t="s">
        <v>148</v>
      </c>
      <c r="S52" s="51" t="s">
        <v>148</v>
      </c>
      <c r="T52" s="51" t="s">
        <v>148</v>
      </c>
      <c r="U52" s="51" t="s">
        <v>148</v>
      </c>
    </row>
    <row r="53" spans="1:21" s="29" customFormat="1" x14ac:dyDescent="0.2">
      <c r="A53" s="29" t="s">
        <v>207</v>
      </c>
      <c r="B53" s="29" t="s">
        <v>192</v>
      </c>
      <c r="C53" s="29" t="s">
        <v>200</v>
      </c>
      <c r="D53" s="29">
        <v>2</v>
      </c>
      <c r="E53" s="29" t="s">
        <v>158</v>
      </c>
      <c r="F53" s="29">
        <v>5</v>
      </c>
      <c r="G53" s="11" t="s">
        <v>125</v>
      </c>
      <c r="H53" s="11" t="s">
        <v>125</v>
      </c>
      <c r="I53" s="11" t="s">
        <v>125</v>
      </c>
      <c r="J53" s="38">
        <v>133898</v>
      </c>
      <c r="K53" s="16">
        <f t="shared" si="3"/>
        <v>0.23445458483323126</v>
      </c>
      <c r="L53" s="15">
        <v>102505</v>
      </c>
      <c r="M53" s="15">
        <v>3010</v>
      </c>
      <c r="N53" s="12">
        <v>4412</v>
      </c>
      <c r="O53" s="16">
        <f t="shared" ref="O53:O66" si="5">N53/L53</f>
        <v>4.3041802838885909E-2</v>
      </c>
      <c r="P53" s="12">
        <v>244</v>
      </c>
      <c r="Q53" s="16">
        <f t="shared" si="4"/>
        <v>8.1063122923588041E-2</v>
      </c>
      <c r="R53" s="12">
        <v>222.86697527095299</v>
      </c>
      <c r="S53" s="13">
        <v>3.5898272792072401</v>
      </c>
      <c r="T53" s="14">
        <v>0.65303209435904996</v>
      </c>
      <c r="U53" s="12">
        <v>307.56177935301702</v>
      </c>
    </row>
    <row r="54" spans="1:21" s="29" customFormat="1" x14ac:dyDescent="0.2">
      <c r="A54" s="29" t="s">
        <v>208</v>
      </c>
      <c r="B54" s="29" t="s">
        <v>192</v>
      </c>
      <c r="C54" s="29" t="s">
        <v>200</v>
      </c>
      <c r="D54" s="29">
        <v>3</v>
      </c>
      <c r="E54" s="29" t="s">
        <v>158</v>
      </c>
      <c r="F54" s="29">
        <v>3</v>
      </c>
      <c r="G54" s="11" t="s">
        <v>126</v>
      </c>
      <c r="H54" s="29" t="s">
        <v>126</v>
      </c>
      <c r="I54" s="11" t="s">
        <v>126</v>
      </c>
      <c r="J54" s="38">
        <v>119740</v>
      </c>
      <c r="K54" s="16">
        <f t="shared" si="3"/>
        <v>0.33538500083514283</v>
      </c>
      <c r="L54" s="15">
        <v>79581</v>
      </c>
      <c r="M54" s="15">
        <v>4554</v>
      </c>
      <c r="N54" s="12">
        <v>8429</v>
      </c>
      <c r="O54" s="16">
        <f t="shared" si="5"/>
        <v>0.10591724155263191</v>
      </c>
      <c r="P54" s="12">
        <v>469</v>
      </c>
      <c r="Q54" s="16">
        <f t="shared" si="4"/>
        <v>0.10298638559508125</v>
      </c>
      <c r="R54" s="12">
        <v>376.74896229661903</v>
      </c>
      <c r="S54" s="13">
        <v>4.5785102483630098</v>
      </c>
      <c r="T54" s="14">
        <v>0.74440025160649403</v>
      </c>
      <c r="U54" s="12">
        <v>518.94014448294297</v>
      </c>
    </row>
    <row r="55" spans="1:21" s="29" customFormat="1" x14ac:dyDescent="0.2">
      <c r="A55" s="29" t="s">
        <v>209</v>
      </c>
      <c r="B55" s="29" t="s">
        <v>192</v>
      </c>
      <c r="C55" s="29" t="s">
        <v>200</v>
      </c>
      <c r="D55" s="29">
        <v>3</v>
      </c>
      <c r="E55" s="29" t="s">
        <v>158</v>
      </c>
      <c r="F55" s="29">
        <v>3</v>
      </c>
      <c r="G55" s="11" t="s">
        <v>127</v>
      </c>
      <c r="H55" s="29" t="s">
        <v>127</v>
      </c>
      <c r="I55" s="11" t="s">
        <v>127</v>
      </c>
      <c r="J55" s="38">
        <v>114872</v>
      </c>
      <c r="K55" s="16">
        <f t="shared" si="3"/>
        <v>0.31664809527125842</v>
      </c>
      <c r="L55" s="15">
        <v>78498</v>
      </c>
      <c r="M55" s="15">
        <v>5843</v>
      </c>
      <c r="N55" s="12">
        <v>8202</v>
      </c>
      <c r="O55" s="16">
        <f t="shared" si="5"/>
        <v>0.10448673851563098</v>
      </c>
      <c r="P55" s="12">
        <v>639</v>
      </c>
      <c r="Q55" s="16">
        <f t="shared" si="4"/>
        <v>0.10936162930001711</v>
      </c>
      <c r="R55" s="12">
        <v>469.63732414928501</v>
      </c>
      <c r="S55" s="13">
        <v>4.6564796805414401</v>
      </c>
      <c r="T55" s="14">
        <v>0.72082794930287197</v>
      </c>
      <c r="U55" s="12">
        <v>767.36466413271899</v>
      </c>
    </row>
    <row r="56" spans="1:21" s="29" customFormat="1" x14ac:dyDescent="0.2">
      <c r="A56" s="29" t="s">
        <v>210</v>
      </c>
      <c r="B56" s="29" t="s">
        <v>192</v>
      </c>
      <c r="C56" s="29" t="s">
        <v>200</v>
      </c>
      <c r="D56" s="29">
        <v>3</v>
      </c>
      <c r="E56" s="29" t="s">
        <v>158</v>
      </c>
      <c r="F56" s="29">
        <v>5</v>
      </c>
      <c r="G56" s="11" t="s">
        <v>128</v>
      </c>
      <c r="H56" s="29" t="s">
        <v>128</v>
      </c>
      <c r="I56" s="11" t="s">
        <v>128</v>
      </c>
      <c r="J56" s="38">
        <v>117294</v>
      </c>
      <c r="K56" s="16">
        <f t="shared" si="3"/>
        <v>0.35078520640441968</v>
      </c>
      <c r="L56" s="15">
        <v>76149</v>
      </c>
      <c r="M56" s="15">
        <v>5733</v>
      </c>
      <c r="N56" s="12">
        <v>7959</v>
      </c>
      <c r="O56" s="16">
        <f t="shared" si="5"/>
        <v>0.10451877240672891</v>
      </c>
      <c r="P56" s="12">
        <v>595</v>
      </c>
      <c r="Q56" s="16">
        <f t="shared" si="4"/>
        <v>0.10378510378510379</v>
      </c>
      <c r="R56" s="12">
        <v>450.54449116558902</v>
      </c>
      <c r="S56" s="13">
        <v>4.6903295867176897</v>
      </c>
      <c r="T56" s="14">
        <v>0.73417617660311196</v>
      </c>
      <c r="U56" s="12">
        <v>708.01275585533097</v>
      </c>
    </row>
    <row r="57" spans="1:21" s="29" customFormat="1" x14ac:dyDescent="0.2">
      <c r="A57" s="29" t="s">
        <v>211</v>
      </c>
      <c r="B57" s="29" t="s">
        <v>192</v>
      </c>
      <c r="C57" s="29" t="s">
        <v>200</v>
      </c>
      <c r="D57" s="29">
        <v>3</v>
      </c>
      <c r="E57" s="29" t="s">
        <v>158</v>
      </c>
      <c r="F57" s="29">
        <v>5</v>
      </c>
      <c r="G57" s="11" t="s">
        <v>129</v>
      </c>
      <c r="H57" s="29" t="s">
        <v>129</v>
      </c>
      <c r="I57" s="11" t="s">
        <v>129</v>
      </c>
      <c r="J57" s="38">
        <v>140678</v>
      </c>
      <c r="K57" s="16">
        <f t="shared" si="3"/>
        <v>0.34114786960292298</v>
      </c>
      <c r="L57" s="15">
        <v>92686</v>
      </c>
      <c r="M57" s="15">
        <v>7429</v>
      </c>
      <c r="N57" s="12">
        <v>9821</v>
      </c>
      <c r="O57" s="16">
        <f t="shared" si="5"/>
        <v>0.10595990764516755</v>
      </c>
      <c r="P57" s="12">
        <v>770</v>
      </c>
      <c r="Q57" s="16">
        <f t="shared" si="4"/>
        <v>0.10364786646924216</v>
      </c>
      <c r="R57" s="12">
        <v>514.25641344298595</v>
      </c>
      <c r="S57" s="13">
        <v>4.8674454972617998</v>
      </c>
      <c r="T57" s="14">
        <v>0.732344192895099</v>
      </c>
      <c r="U57" s="12">
        <v>970.27018818142096</v>
      </c>
    </row>
    <row r="58" spans="1:21" s="29" customFormat="1" x14ac:dyDescent="0.2">
      <c r="A58" s="29" t="s">
        <v>212</v>
      </c>
      <c r="B58" s="29" t="s">
        <v>192</v>
      </c>
      <c r="C58" s="29" t="s">
        <v>200</v>
      </c>
      <c r="D58" s="29">
        <v>4</v>
      </c>
      <c r="E58" s="29" t="s">
        <v>158</v>
      </c>
      <c r="F58" s="29">
        <v>3</v>
      </c>
      <c r="G58" s="11" t="s">
        <v>106</v>
      </c>
      <c r="H58" s="29" t="s">
        <v>106</v>
      </c>
      <c r="I58" s="11" t="s">
        <v>106</v>
      </c>
      <c r="J58" s="38">
        <v>120135</v>
      </c>
      <c r="K58" s="16">
        <f t="shared" si="3"/>
        <v>0.36795271985682776</v>
      </c>
      <c r="L58" s="15">
        <v>75931</v>
      </c>
      <c r="M58" s="15">
        <v>2185</v>
      </c>
      <c r="N58" s="12">
        <v>8888</v>
      </c>
      <c r="O58" s="16">
        <f t="shared" si="5"/>
        <v>0.11705364080546812</v>
      </c>
      <c r="P58" s="12">
        <v>198</v>
      </c>
      <c r="Q58" s="16">
        <f t="shared" si="4"/>
        <v>9.0617848970251713E-2</v>
      </c>
      <c r="R58" s="12">
        <v>158.79846923437901</v>
      </c>
      <c r="S58" s="13">
        <v>2.8487159856592599</v>
      </c>
      <c r="T58" s="14">
        <v>0.53868610815689599</v>
      </c>
      <c r="U58" s="12">
        <v>219.396212923729</v>
      </c>
    </row>
    <row r="59" spans="1:21" s="29" customFormat="1" x14ac:dyDescent="0.2">
      <c r="A59" s="29" t="s">
        <v>213</v>
      </c>
      <c r="B59" s="29" t="s">
        <v>192</v>
      </c>
      <c r="C59" s="29" t="s">
        <v>200</v>
      </c>
      <c r="D59" s="29">
        <v>4</v>
      </c>
      <c r="E59" s="29" t="s">
        <v>158</v>
      </c>
      <c r="F59" s="29">
        <v>3</v>
      </c>
      <c r="G59" s="11" t="s">
        <v>107</v>
      </c>
      <c r="H59" s="29" t="s">
        <v>107</v>
      </c>
      <c r="I59" s="11" t="s">
        <v>107</v>
      </c>
      <c r="J59" s="38">
        <v>114937</v>
      </c>
      <c r="K59" s="16">
        <f t="shared" si="3"/>
        <v>0.37270852728016218</v>
      </c>
      <c r="L59" s="15">
        <v>72099</v>
      </c>
      <c r="M59" s="15">
        <v>3589</v>
      </c>
      <c r="N59" s="12">
        <v>8954</v>
      </c>
      <c r="O59" s="16">
        <f t="shared" si="5"/>
        <v>0.12419034938071263</v>
      </c>
      <c r="P59" s="12">
        <v>336</v>
      </c>
      <c r="Q59" s="16">
        <f t="shared" si="4"/>
        <v>9.3619392588464759E-2</v>
      </c>
      <c r="R59" s="12">
        <v>240.63390211837</v>
      </c>
      <c r="S59" s="13">
        <v>2.9525528623883401</v>
      </c>
      <c r="T59" s="14">
        <v>0.50756342473039795</v>
      </c>
      <c r="U59" s="12">
        <v>398.11989880342202</v>
      </c>
    </row>
    <row r="60" spans="1:21" s="29" customFormat="1" x14ac:dyDescent="0.2">
      <c r="A60" s="29" t="s">
        <v>214</v>
      </c>
      <c r="B60" s="29" t="s">
        <v>192</v>
      </c>
      <c r="C60" s="29" t="s">
        <v>200</v>
      </c>
      <c r="D60" s="29">
        <v>4</v>
      </c>
      <c r="E60" s="29" t="s">
        <v>158</v>
      </c>
      <c r="F60" s="29">
        <v>5</v>
      </c>
      <c r="G60" s="11" t="s">
        <v>108</v>
      </c>
      <c r="H60" s="29" t="s">
        <v>108</v>
      </c>
      <c r="I60" s="11" t="s">
        <v>108</v>
      </c>
      <c r="J60" s="38">
        <v>119862</v>
      </c>
      <c r="K60" s="16">
        <f t="shared" si="3"/>
        <v>0.35152091571974436</v>
      </c>
      <c r="L60" s="15">
        <v>77728</v>
      </c>
      <c r="M60" s="15">
        <v>2259</v>
      </c>
      <c r="N60" s="12">
        <v>10871</v>
      </c>
      <c r="O60" s="16">
        <f t="shared" si="5"/>
        <v>0.13985951008645534</v>
      </c>
      <c r="P60" s="12">
        <v>196</v>
      </c>
      <c r="Q60" s="16">
        <f t="shared" si="4"/>
        <v>8.6764054891544928E-2</v>
      </c>
      <c r="R60" s="12">
        <v>155.975677521298</v>
      </c>
      <c r="S60" s="13">
        <v>2.7472499060395399</v>
      </c>
      <c r="T60" s="14">
        <v>0.52049833764696196</v>
      </c>
      <c r="U60" s="12">
        <v>210.98625511945801</v>
      </c>
    </row>
    <row r="61" spans="1:21" s="29" customFormat="1" x14ac:dyDescent="0.2">
      <c r="A61" s="29" t="s">
        <v>215</v>
      </c>
      <c r="B61" s="29" t="s">
        <v>192</v>
      </c>
      <c r="C61" s="29" t="s">
        <v>200</v>
      </c>
      <c r="D61" s="29">
        <v>4</v>
      </c>
      <c r="E61" s="29" t="s">
        <v>158</v>
      </c>
      <c r="F61" s="29">
        <v>5</v>
      </c>
      <c r="G61" s="11" t="s">
        <v>109</v>
      </c>
      <c r="H61" s="29" t="s">
        <v>109</v>
      </c>
      <c r="I61" s="11" t="s">
        <v>109</v>
      </c>
      <c r="J61" s="38">
        <v>121852</v>
      </c>
      <c r="K61" s="16">
        <f t="shared" si="3"/>
        <v>0.38141351803827594</v>
      </c>
      <c r="L61" s="15">
        <v>75376</v>
      </c>
      <c r="M61" s="15">
        <v>4341</v>
      </c>
      <c r="N61" s="12">
        <v>10794</v>
      </c>
      <c r="O61" s="16">
        <f t="shared" si="5"/>
        <v>0.14320208023774145</v>
      </c>
      <c r="P61" s="12">
        <v>410</v>
      </c>
      <c r="Q61" s="16">
        <f t="shared" si="4"/>
        <v>9.4448283805574754E-2</v>
      </c>
      <c r="R61" s="12">
        <v>263.04257416479601</v>
      </c>
      <c r="S61" s="13">
        <v>2.9256240067727202</v>
      </c>
      <c r="T61" s="14">
        <v>0.48629447820465699</v>
      </c>
      <c r="U61" s="12">
        <v>487.71000250276302</v>
      </c>
    </row>
    <row r="62" spans="1:21" s="29" customFormat="1" x14ac:dyDescent="0.2">
      <c r="A62" s="29" t="s">
        <v>216</v>
      </c>
      <c r="B62" s="29" t="s">
        <v>192</v>
      </c>
      <c r="C62" s="29" t="s">
        <v>200</v>
      </c>
      <c r="D62" s="29">
        <v>5</v>
      </c>
      <c r="E62" s="29" t="s">
        <v>158</v>
      </c>
      <c r="F62" s="29">
        <v>3</v>
      </c>
      <c r="G62" s="11" t="s">
        <v>130</v>
      </c>
      <c r="H62" s="29" t="s">
        <v>130</v>
      </c>
      <c r="I62" s="11" t="s">
        <v>130</v>
      </c>
      <c r="J62" s="38">
        <v>153055</v>
      </c>
      <c r="K62" s="16">
        <f t="shared" si="3"/>
        <v>0.24515370291725197</v>
      </c>
      <c r="L62" s="15">
        <v>115533</v>
      </c>
      <c r="M62" s="15">
        <v>3274</v>
      </c>
      <c r="N62" s="12">
        <v>59777</v>
      </c>
      <c r="O62" s="16">
        <f t="shared" si="5"/>
        <v>0.51740195441994929</v>
      </c>
      <c r="P62" s="12">
        <v>356</v>
      </c>
      <c r="Q62" s="16">
        <f t="shared" si="4"/>
        <v>0.10873549175320708</v>
      </c>
      <c r="R62" s="12">
        <v>104.002776708735</v>
      </c>
      <c r="S62" s="13">
        <v>0.83975411533167599</v>
      </c>
      <c r="T62" s="14">
        <v>0.14293855601083599</v>
      </c>
      <c r="U62" s="12">
        <v>389.64027636551498</v>
      </c>
    </row>
    <row r="63" spans="1:21" s="29" customFormat="1" x14ac:dyDescent="0.2">
      <c r="A63" s="29" t="s">
        <v>217</v>
      </c>
      <c r="B63" s="29" t="s">
        <v>192</v>
      </c>
      <c r="C63" s="29" t="s">
        <v>200</v>
      </c>
      <c r="D63" s="29">
        <v>5</v>
      </c>
      <c r="E63" s="29" t="s">
        <v>158</v>
      </c>
      <c r="F63" s="29">
        <v>3</v>
      </c>
      <c r="G63" s="11" t="s">
        <v>131</v>
      </c>
      <c r="H63" s="29" t="s">
        <v>131</v>
      </c>
      <c r="I63" s="11" t="s">
        <v>131</v>
      </c>
      <c r="J63" s="38">
        <v>162533</v>
      </c>
      <c r="K63" s="16">
        <f t="shared" si="3"/>
        <v>0.21905090043252753</v>
      </c>
      <c r="L63" s="15">
        <v>126930</v>
      </c>
      <c r="M63" s="15">
        <v>4664</v>
      </c>
      <c r="N63" s="12">
        <v>46276</v>
      </c>
      <c r="O63" s="16">
        <f t="shared" si="5"/>
        <v>0.36457890175687385</v>
      </c>
      <c r="P63" s="12">
        <v>526</v>
      </c>
      <c r="Q63" s="16">
        <f t="shared" si="4"/>
        <v>0.112778730703259</v>
      </c>
      <c r="R63" s="12">
        <v>148.47891468678199</v>
      </c>
      <c r="S63" s="13">
        <v>1.3054588306880299</v>
      </c>
      <c r="T63" s="14">
        <v>0.20836329912342599</v>
      </c>
      <c r="U63" s="12">
        <v>622.00791676921301</v>
      </c>
    </row>
    <row r="64" spans="1:21" s="29" customFormat="1" x14ac:dyDescent="0.2">
      <c r="A64" s="29" t="s">
        <v>218</v>
      </c>
      <c r="B64" s="29" t="s">
        <v>192</v>
      </c>
      <c r="C64" s="29" t="s">
        <v>200</v>
      </c>
      <c r="D64" s="29">
        <v>5</v>
      </c>
      <c r="E64" s="29" t="s">
        <v>158</v>
      </c>
      <c r="F64" s="29">
        <v>5</v>
      </c>
      <c r="G64" s="11" t="s">
        <v>132</v>
      </c>
      <c r="H64" s="29" t="s">
        <v>132</v>
      </c>
      <c r="I64" s="11" t="s">
        <v>132</v>
      </c>
      <c r="J64" s="38">
        <v>154341</v>
      </c>
      <c r="K64" s="16">
        <f t="shared" si="3"/>
        <v>0.26101295184040535</v>
      </c>
      <c r="L64" s="15">
        <v>114056</v>
      </c>
      <c r="M64" s="15">
        <v>4407</v>
      </c>
      <c r="N64" s="12">
        <v>42362</v>
      </c>
      <c r="O64" s="16">
        <f t="shared" si="5"/>
        <v>0.37141404222487201</v>
      </c>
      <c r="P64" s="12">
        <v>468</v>
      </c>
      <c r="Q64" s="16">
        <f t="shared" si="4"/>
        <v>0.10619469026548672</v>
      </c>
      <c r="R64" s="12">
        <v>161.59999258157299</v>
      </c>
      <c r="S64" s="13">
        <v>1.27927040190235</v>
      </c>
      <c r="T64" s="14">
        <v>0.20806326719644</v>
      </c>
      <c r="U64" s="12">
        <v>525.87695125806295</v>
      </c>
    </row>
    <row r="65" spans="1:21" s="42" customFormat="1" x14ac:dyDescent="0.2">
      <c r="A65" s="42" t="s">
        <v>219</v>
      </c>
      <c r="B65" s="42" t="s">
        <v>192</v>
      </c>
      <c r="C65" s="42" t="s">
        <v>200</v>
      </c>
      <c r="D65" s="42">
        <v>5</v>
      </c>
      <c r="E65" s="42" t="s">
        <v>158</v>
      </c>
      <c r="F65" s="42">
        <v>5</v>
      </c>
      <c r="G65" s="52" t="s">
        <v>133</v>
      </c>
      <c r="H65" s="42" t="s">
        <v>133</v>
      </c>
      <c r="I65" s="52" t="s">
        <v>133</v>
      </c>
      <c r="J65" s="53">
        <v>118153</v>
      </c>
      <c r="K65" s="54">
        <f t="shared" si="3"/>
        <v>0.28672991798769393</v>
      </c>
      <c r="L65" s="55">
        <v>84275</v>
      </c>
      <c r="M65" s="55">
        <v>5801</v>
      </c>
      <c r="N65" s="56">
        <v>23894</v>
      </c>
      <c r="O65" s="54">
        <f t="shared" si="5"/>
        <v>0.28352417680213587</v>
      </c>
      <c r="P65" s="56">
        <v>640</v>
      </c>
      <c r="Q65" s="54">
        <f t="shared" si="4"/>
        <v>0.11032580589553526</v>
      </c>
      <c r="R65" s="56">
        <v>234.74648873852399</v>
      </c>
      <c r="S65" s="57">
        <v>1.8691113423409</v>
      </c>
      <c r="T65" s="58">
        <v>0.28927037808234801</v>
      </c>
      <c r="U65" s="56">
        <v>849.23825418456204</v>
      </c>
    </row>
    <row r="66" spans="1:21" x14ac:dyDescent="0.2">
      <c r="A66" s="31" t="s">
        <v>134</v>
      </c>
      <c r="G66" s="29"/>
      <c r="H66" s="29"/>
      <c r="J66" s="32">
        <f>SUM(J36:J65)</f>
        <v>4049894</v>
      </c>
      <c r="K66" s="33">
        <f t="shared" ref="K66:K97" si="6">(J66-L66)/J66</f>
        <v>0.27102264898785006</v>
      </c>
      <c r="L66" s="32">
        <f>SUM(L36:L65)</f>
        <v>2952281</v>
      </c>
      <c r="M66" s="32">
        <v>2186</v>
      </c>
      <c r="N66" s="32">
        <f>SUM(N36:N43,N16:N49,N51,N53:N65)</f>
        <v>737733</v>
      </c>
      <c r="O66" s="33">
        <f t="shared" si="5"/>
        <v>0.24988576629392661</v>
      </c>
      <c r="P66" s="32">
        <v>2366</v>
      </c>
      <c r="Q66" s="33">
        <f t="shared" ref="Q66:Q97" si="7">P66/M66</f>
        <v>1.0823421774931381</v>
      </c>
      <c r="R66" s="32"/>
      <c r="S66" s="35"/>
      <c r="T66" s="36"/>
      <c r="U66" s="37"/>
    </row>
    <row r="67" spans="1:21" x14ac:dyDescent="0.2">
      <c r="A67" s="17" t="s">
        <v>135</v>
      </c>
      <c r="J67" s="18">
        <f>MIN(J36:J65)</f>
        <v>114872</v>
      </c>
      <c r="K67" s="23">
        <f>MIN(K36:K65)</f>
        <v>0.14867139639812757</v>
      </c>
      <c r="L67" s="18">
        <f>MIN(L36:L65)</f>
        <v>72099</v>
      </c>
      <c r="M67" s="18">
        <f>MIN(M36:M65)</f>
        <v>1367</v>
      </c>
      <c r="N67" s="18">
        <f>MIN(N36:N43,N16:N49,N51,N53:N65)</f>
        <v>913</v>
      </c>
      <c r="O67" s="23">
        <f>MIN(O36:O43,O16:O49,O51,O53:O65)</f>
        <v>8.2432713056511103E-3</v>
      </c>
      <c r="P67" s="18">
        <f>MIN(P36:P43,P16:P49,P51,P53:P65)</f>
        <v>100</v>
      </c>
      <c r="Q67" s="23">
        <f>MIN(Q36:Q65)</f>
        <v>6.8965517241379309E-2</v>
      </c>
      <c r="R67" s="18">
        <f>MIN(R36:R65)</f>
        <v>62.247695484865503</v>
      </c>
      <c r="S67" s="20">
        <f>MIN(S36:S65)</f>
        <v>0.83975411533167599</v>
      </c>
      <c r="T67" s="21">
        <f>MIN(T36:T65)</f>
        <v>0.14293855601083599</v>
      </c>
      <c r="U67" s="18">
        <f>MIN(U36:U65)</f>
        <v>141.352992656439</v>
      </c>
    </row>
    <row r="68" spans="1:21" x14ac:dyDescent="0.2">
      <c r="A68" s="17" t="s">
        <v>136</v>
      </c>
      <c r="J68" s="18">
        <f>MAX(J36:J65)</f>
        <v>192200</v>
      </c>
      <c r="K68" s="23">
        <f>MAX(K36:K65)</f>
        <v>0.38141351803827594</v>
      </c>
      <c r="L68" s="18">
        <f>MAX(L36:L65)</f>
        <v>146362</v>
      </c>
      <c r="M68" s="18">
        <f>MAX(M36:M65)</f>
        <v>7429</v>
      </c>
      <c r="N68" s="18">
        <f>MAX(N36:N43,N16:N49,N51,N53:N65)</f>
        <v>59777</v>
      </c>
      <c r="O68" s="23">
        <f>MAX(O36:O43,O16:O49,O51,O53:O65)</f>
        <v>0.66572176526170668</v>
      </c>
      <c r="P68" s="18">
        <f>MAX(P36:P43,P16:P49,P51,P53:P65)</f>
        <v>770</v>
      </c>
      <c r="Q68" s="23">
        <f>MAX(Q36:Q65)</f>
        <v>0.112778730703259</v>
      </c>
      <c r="R68" s="18">
        <f>MAX(R36:R65)</f>
        <v>514.25641344298595</v>
      </c>
      <c r="S68" s="20">
        <f>MAX(S36:S65)</f>
        <v>4.8674454972617998</v>
      </c>
      <c r="T68" s="21">
        <f>MAX(T36:T65)</f>
        <v>0.74440025160649403</v>
      </c>
      <c r="U68" s="18">
        <f>MAX(U36:U65)</f>
        <v>970.27018818142096</v>
      </c>
    </row>
    <row r="70" spans="1:21" x14ac:dyDescent="0.2">
      <c r="A70" s="43" t="s">
        <v>137</v>
      </c>
    </row>
    <row r="71" spans="1:21" s="41" customFormat="1" x14ac:dyDescent="0.2">
      <c r="A71" s="41" t="s">
        <v>141</v>
      </c>
      <c r="B71" s="41" t="s">
        <v>192</v>
      </c>
      <c r="C71" s="41" t="s">
        <v>220</v>
      </c>
      <c r="G71" s="64" t="s">
        <v>138</v>
      </c>
      <c r="H71" s="64"/>
      <c r="I71" s="65" t="s">
        <v>139</v>
      </c>
      <c r="J71" s="47"/>
      <c r="L71" s="66">
        <v>573055</v>
      </c>
      <c r="M71" s="66">
        <v>7955</v>
      </c>
      <c r="N71" s="66">
        <v>131176</v>
      </c>
      <c r="O71" s="67">
        <f>N71/L71</f>
        <v>0.22890647494568583</v>
      </c>
      <c r="P71" s="66">
        <v>618</v>
      </c>
      <c r="Q71" s="68">
        <f>P71/M71</f>
        <v>7.7686989314896288E-2</v>
      </c>
      <c r="R71" s="66">
        <v>161.536263795905</v>
      </c>
      <c r="S71" s="69">
        <v>2.32982654648958</v>
      </c>
      <c r="T71" s="70">
        <v>0.36253493053207098</v>
      </c>
      <c r="U71" s="66">
        <v>655.34875375074705</v>
      </c>
    </row>
    <row r="72" spans="1:21" s="29" customFormat="1" x14ac:dyDescent="0.2">
      <c r="A72" s="29" t="s">
        <v>143</v>
      </c>
      <c r="B72" s="29" t="s">
        <v>192</v>
      </c>
      <c r="C72" s="29" t="s">
        <v>220</v>
      </c>
      <c r="G72" s="28" t="s">
        <v>140</v>
      </c>
      <c r="H72" s="28"/>
      <c r="I72" s="30" t="s">
        <v>141</v>
      </c>
      <c r="J72" s="12"/>
      <c r="L72" s="32">
        <v>550436</v>
      </c>
      <c r="M72" s="32">
        <v>6724</v>
      </c>
      <c r="N72" s="32">
        <v>102621</v>
      </c>
      <c r="O72" s="34">
        <f>N72/L72</f>
        <v>0.18643584358581197</v>
      </c>
      <c r="P72" s="32">
        <v>538</v>
      </c>
      <c r="Q72" s="33">
        <f>P72/M72</f>
        <v>8.0011897679952412E-2</v>
      </c>
      <c r="R72" s="32">
        <v>184.29135321248299</v>
      </c>
      <c r="S72" s="35">
        <v>3.0344691571669999</v>
      </c>
      <c r="T72" s="36">
        <v>0.48259182806569401</v>
      </c>
      <c r="U72" s="32">
        <v>571.69875133481696</v>
      </c>
    </row>
    <row r="73" spans="1:21" s="29" customFormat="1" x14ac:dyDescent="0.2">
      <c r="A73" s="29" t="s">
        <v>139</v>
      </c>
      <c r="B73" s="29" t="s">
        <v>192</v>
      </c>
      <c r="C73" s="29" t="s">
        <v>220</v>
      </c>
      <c r="G73" s="28" t="s">
        <v>142</v>
      </c>
      <c r="H73" s="28"/>
      <c r="I73" s="30" t="s">
        <v>143</v>
      </c>
      <c r="J73" s="12"/>
      <c r="L73" s="32">
        <v>189934</v>
      </c>
      <c r="M73" s="32">
        <v>3270</v>
      </c>
      <c r="N73" s="32">
        <v>74040</v>
      </c>
      <c r="O73" s="34">
        <f>N73/L73</f>
        <v>0.38981962155274991</v>
      </c>
      <c r="P73" s="32">
        <v>283</v>
      </c>
      <c r="Q73" s="33">
        <f>P73/M73</f>
        <v>8.6544342507645255E-2</v>
      </c>
      <c r="R73" s="32">
        <v>100.886197226996</v>
      </c>
      <c r="S73" s="35">
        <v>2.0679442295931301</v>
      </c>
      <c r="T73" s="36">
        <v>0.36630301676496502</v>
      </c>
      <c r="U73" s="32">
        <v>294.727799748282</v>
      </c>
    </row>
    <row r="74" spans="1:21" s="29" customFormat="1" x14ac:dyDescent="0.2">
      <c r="A74" s="29" t="s">
        <v>145</v>
      </c>
      <c r="B74" s="29" t="s">
        <v>192</v>
      </c>
      <c r="C74" s="29" t="s">
        <v>220</v>
      </c>
      <c r="G74" s="28" t="s">
        <v>144</v>
      </c>
      <c r="H74" s="28"/>
      <c r="I74" s="30" t="s">
        <v>145</v>
      </c>
      <c r="J74" s="12"/>
      <c r="L74" s="32">
        <v>711879</v>
      </c>
      <c r="M74" s="32">
        <v>10298</v>
      </c>
      <c r="N74" s="32">
        <v>85681</v>
      </c>
      <c r="O74" s="34">
        <f>N74/L74</f>
        <v>0.12035893740368798</v>
      </c>
      <c r="P74" s="32">
        <v>863</v>
      </c>
      <c r="Q74" s="33">
        <f>P74/M74</f>
        <v>8.3802680132064475E-2</v>
      </c>
      <c r="R74" s="32">
        <v>334.44275943934701</v>
      </c>
      <c r="S74" s="35">
        <v>3.2157362531403901</v>
      </c>
      <c r="T74" s="36">
        <v>0.475671449176298</v>
      </c>
      <c r="U74" s="32">
        <v>887.30940352696302</v>
      </c>
    </row>
    <row r="75" spans="1:21" s="42" customFormat="1" x14ac:dyDescent="0.2">
      <c r="A75" s="42" t="s">
        <v>221</v>
      </c>
      <c r="B75" s="42" t="s">
        <v>192</v>
      </c>
      <c r="C75" s="42" t="s">
        <v>220</v>
      </c>
      <c r="G75" s="71" t="s">
        <v>146</v>
      </c>
      <c r="H75" s="71"/>
      <c r="I75" s="72" t="s">
        <v>147</v>
      </c>
      <c r="J75" s="56"/>
      <c r="L75" s="73">
        <v>941714</v>
      </c>
      <c r="M75" s="73">
        <v>11080</v>
      </c>
      <c r="N75" s="73">
        <v>48602</v>
      </c>
      <c r="O75" s="74">
        <f>N75/L75</f>
        <v>5.1610149153564669E-2</v>
      </c>
      <c r="P75" s="73">
        <v>1008</v>
      </c>
      <c r="Q75" s="75">
        <f>P75/M75</f>
        <v>9.0974729241877259E-2</v>
      </c>
      <c r="R75" s="73">
        <v>398.27991288595598</v>
      </c>
      <c r="S75" s="76">
        <v>3.5652226573738899</v>
      </c>
      <c r="T75" s="77">
        <v>0.51552417962570296</v>
      </c>
      <c r="U75" s="73">
        <v>1115.9011476084099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18S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Thomassen Hestetun</dc:creator>
  <dc:description/>
  <cp:lastModifiedBy>Jon Thomassen Hestetun</cp:lastModifiedBy>
  <cp:revision>95</cp:revision>
  <dcterms:created xsi:type="dcterms:W3CDTF">2020-09-11T12:05:34Z</dcterms:created>
  <dcterms:modified xsi:type="dcterms:W3CDTF">2020-09-11T12:05:34Z</dcterms:modified>
  <dc:language>en-GB</dc:language>
</cp:coreProperties>
</file>