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auren\Desktop\meta analysis\data analysis\data analysis\output\github\"/>
    </mc:Choice>
  </mc:AlternateContent>
  <xr:revisionPtr revIDLastSave="0" documentId="13_ncr:1_{3CB2C948-3569-4E6E-9192-384179B4AD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ge of onset" sheetId="12" r:id="rId1"/>
  </sheets>
  <definedNames>
    <definedName name="n12p">#REF!</definedName>
    <definedName name="n22p">#REF!</definedName>
    <definedName name="x12p">#REF!</definedName>
    <definedName name="x22p">#REF!</definedName>
  </definedNames>
  <calcPr calcId="181029"/>
  <extLst>
    <ext uri="GoogleSheetsCustomDataVersion2">
      <go:sheetsCustomData xmlns:go="http://customooxmlschemas.google.com/" r:id="rId15" roundtripDataChecksum="GXNKvWvSRG69afUHiu9R9FjM4O/IV13yJCcgjyNqRrs="/>
    </ext>
  </extLst>
</workbook>
</file>

<file path=xl/calcChain.xml><?xml version="1.0" encoding="utf-8"?>
<calcChain xmlns="http://schemas.openxmlformats.org/spreadsheetml/2006/main">
  <c r="AA3" i="12" l="1"/>
  <c r="AB3" i="12"/>
  <c r="AB4" i="12"/>
  <c r="AD4" i="12"/>
  <c r="AF4" i="12"/>
  <c r="AA13" i="12"/>
  <c r="AB13" i="12"/>
  <c r="O4" i="12"/>
  <c r="P4" i="12"/>
  <c r="O5" i="12"/>
  <c r="P5" i="12"/>
  <c r="AH2" i="12"/>
  <c r="Q2" i="12" s="1"/>
  <c r="AJ2" i="12"/>
  <c r="R2" i="12" s="1"/>
  <c r="AL2" i="12"/>
  <c r="AN2" i="12" s="1"/>
  <c r="AH4" i="12"/>
  <c r="AJ4" i="12" s="1"/>
  <c r="R4" i="12" s="1"/>
  <c r="AL4" i="12"/>
  <c r="AN4" i="12" s="1"/>
  <c r="Q3" i="12"/>
  <c r="R3" i="12"/>
  <c r="R13" i="12"/>
  <c r="Q13" i="12"/>
  <c r="R11" i="12"/>
  <c r="Q11" i="12"/>
  <c r="Q9" i="12"/>
  <c r="R7" i="12"/>
  <c r="Q7" i="12"/>
  <c r="R6" i="12"/>
  <c r="Q6" i="12"/>
  <c r="R5" i="12"/>
  <c r="Q5" i="12"/>
  <c r="L4" i="12"/>
  <c r="Q4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69F735D8-3F32-40BC-9D54-9F3158E23D1C}">
      <text>
        <r>
          <rPr>
            <sz val="11"/>
            <color theme="1"/>
            <rFont val="Calibri"/>
            <family val="2"/>
            <scheme val="minor"/>
          </rPr>
          <t>======
ID#AAAAwnezBQc
Lev Sikirin    (2023-05-09 11:55:55)
raw data requires interpretation</t>
        </r>
      </text>
    </comment>
    <comment ref="D8" authorId="0" shapeId="0" xr:uid="{F1BB9A7C-A716-47B3-A2D1-85386306548C}">
      <text>
        <r>
          <rPr>
            <sz val="11"/>
            <color theme="1"/>
            <rFont val="Calibri"/>
            <family val="2"/>
            <scheme val="minor"/>
          </rPr>
          <t>======
ID#AAAAf7Wy8Yg
Lev Sikirin    (2023-02-24 11:47:47)
See 18AD</t>
        </r>
      </text>
    </comment>
    <comment ref="C14" authorId="0" shapeId="0" xr:uid="{465AC42A-4AA3-4FC9-A7C1-9D7D5C83CA0D}">
      <text>
        <r>
          <rPr>
            <sz val="11"/>
            <color theme="1"/>
            <rFont val="Calibri"/>
            <family val="2"/>
            <scheme val="minor"/>
          </rPr>
          <t>======
ID#AAAArxJRx28
Lev Sikirin    (2023-02-23 17:33:47)
There is no data request, so data is limited to what was shown in the article. I could not find enough gender information as was indicated  by Lea and Travis in Odds Ration part of the document.</t>
        </r>
      </text>
    </comment>
    <comment ref="W14" authorId="0" shapeId="0" xr:uid="{3FF1208B-0077-4156-954E-3F2C2F6E264A}">
      <text>
        <r>
          <rPr>
            <sz val="11"/>
            <color theme="1"/>
            <rFont val="Calibri"/>
            <family val="2"/>
            <scheme val="minor"/>
          </rPr>
          <t>======
ID#AAAArxJRx20
Lev Sikirin    (2023-02-23 17:23:31)
I do not know how did Travis calculate it since the authors provide only Mean age of onset: 24.05 (SD: 8.60)</t>
        </r>
      </text>
    </comment>
  </commentList>
</comments>
</file>

<file path=xl/sharedStrings.xml><?xml version="1.0" encoding="utf-8"?>
<sst xmlns="http://schemas.openxmlformats.org/spreadsheetml/2006/main" count="161" uniqueCount="113">
  <si>
    <t>Check by</t>
  </si>
  <si>
    <t>Extract Date</t>
  </si>
  <si>
    <t>Who extract data</t>
  </si>
  <si>
    <t>Project Name</t>
  </si>
  <si>
    <t>N_PT</t>
  </si>
  <si>
    <t>N_HC</t>
  </si>
  <si>
    <t>Age_PT_mean</t>
  </si>
  <si>
    <t>Age_PT_sd</t>
  </si>
  <si>
    <t>Age_HC_mean</t>
  </si>
  <si>
    <t>Age_HC_sd</t>
  </si>
  <si>
    <t>N_Total_Male</t>
  </si>
  <si>
    <t>N_Total_Female</t>
  </si>
  <si>
    <t>N_PT_Male</t>
  </si>
  <si>
    <t>N_PT_ Female</t>
  </si>
  <si>
    <t>N_HC_Male</t>
  </si>
  <si>
    <t>N_HC_ Female</t>
  </si>
  <si>
    <t>Lev</t>
  </si>
  <si>
    <t>Lan</t>
  </si>
  <si>
    <t>NO</t>
  </si>
  <si>
    <t>Niklas</t>
  </si>
  <si>
    <t>CT</t>
  </si>
  <si>
    <t>Lea</t>
  </si>
  <si>
    <t>18/11/2022</t>
  </si>
  <si>
    <t>Travis</t>
  </si>
  <si>
    <t>Interplay between Schizophrenia Polygenic Risk Score and Childhood Adversity in First-Presentation Psychotic Disorder: A Pilot Study</t>
  </si>
  <si>
    <t>GAP study</t>
  </si>
  <si>
    <t>13/02/2023</t>
  </si>
  <si>
    <t>The synergetic effect of childhood trauma and recent stressful events in psychosis: associated neurocognitive dysfunction</t>
  </si>
  <si>
    <t>The history of multiple adverse childhood experiences in patients with schizophrenia is associated with more severe symptomatology and suicidal behavior with gender-specific characteristics</t>
  </si>
  <si>
    <t>16/09/2022</t>
  </si>
  <si>
    <t>17/01/2023</t>
  </si>
  <si>
    <t>30/01/2023</t>
  </si>
  <si>
    <t>26/04/2023</t>
  </si>
  <si>
    <t>28/04/2023</t>
  </si>
  <si>
    <t>31/01/2023</t>
  </si>
  <si>
    <t>Childhood trauma and hippocampal subfield volumes in first-episode schizophrenia and healthy controls</t>
  </si>
  <si>
    <t>EONKCS</t>
  </si>
  <si>
    <t>22/09/2022</t>
  </si>
  <si>
    <t>Schizotypal personality traits and social cognitionare associated with childhood trauma exposure</t>
  </si>
  <si>
    <t>the Imaging Genetics in Psychosis (IGP) dataset</t>
  </si>
  <si>
    <t>25/01/2023</t>
  </si>
  <si>
    <t>Retrospectively assessed childhood trauma experiences are associated with illness severity in mental disorders adjusted for symptom state</t>
  </si>
  <si>
    <t>TOP study</t>
  </si>
  <si>
    <t>Reduced thalamic volume in men with antisocial personality disorder or schizophrenia and a history of serious violence and childhood abuse</t>
  </si>
  <si>
    <t>Network analysis of trauma in patients with early‑stage psychosis</t>
  </si>
  <si>
    <t>19/11/2022</t>
  </si>
  <si>
    <t>29/05/2023</t>
  </si>
  <si>
    <t>13/04/2023</t>
  </si>
  <si>
    <t>22/02/2023</t>
  </si>
  <si>
    <t>Exploring the moderating effects of dopaminergic polymorphisms and T childhood adversity on brain morphology in schizophrenia-spectrum disorders</t>
  </si>
  <si>
    <t>19/05/2023</t>
  </si>
  <si>
    <t>Early life adversity and the specificity of autobiographical memory amongst people with schizophrenia</t>
  </si>
  <si>
    <t>16/11/2022</t>
  </si>
  <si>
    <t xml:space="preserve">Article Title </t>
  </si>
  <si>
    <t>Childhood adversities are different in Schizophrenic Spectrum Disorders, Bipolar Disorder, and Major Depressive Disorder</t>
  </si>
  <si>
    <t>15.09.2022</t>
  </si>
  <si>
    <t>Check Date (dd/mm/yyyy)</t>
  </si>
  <si>
    <t>N_with trauma</t>
  </si>
  <si>
    <t>N_without trauma</t>
  </si>
  <si>
    <t>N_PT_without_trauma</t>
  </si>
  <si>
    <t>Patients_with_trauma</t>
  </si>
  <si>
    <t>Patients_without_trauma</t>
  </si>
  <si>
    <t>controls_with_trauma</t>
  </si>
  <si>
    <t>controls_without_trauma</t>
  </si>
  <si>
    <t>patients</t>
  </si>
  <si>
    <t>health controls</t>
  </si>
  <si>
    <t>OR_ Males</t>
  </si>
  <si>
    <t>LCI_Males</t>
  </si>
  <si>
    <t>HCI_Males</t>
  </si>
  <si>
    <t>OR_ Females</t>
  </si>
  <si>
    <t>LCI_Females</t>
  </si>
  <si>
    <t>HCI_Females</t>
  </si>
  <si>
    <t>adjusted factor</t>
  </si>
  <si>
    <t>trauma construct</t>
  </si>
  <si>
    <t>raw data requires interpretation</t>
  </si>
  <si>
    <t>UNIQUE (Unusual Experiences Enquiry) study</t>
  </si>
  <si>
    <t>Early Childhood Adversities among psychiatric patients</t>
  </si>
  <si>
    <t>Adverse childhood experiences influence the detrimental effect ofbipolar disorder and schizophrenia on cortico-limbic grey mattervolumes</t>
  </si>
  <si>
    <t>23/02/2023</t>
  </si>
  <si>
    <t>21/02/2022</t>
  </si>
  <si>
    <t>Korean Early Psychosis Study (KEPS)</t>
  </si>
  <si>
    <t>contacted authors</t>
  </si>
  <si>
    <t>24/02/2023</t>
  </si>
  <si>
    <t>only age of onset</t>
  </si>
  <si>
    <t>25/05/2023</t>
  </si>
  <si>
    <t>Identification of inflammatory subgroups of schizophrenia and bipolar disorder patients with HERV-W ENV antigenemia by unsupervised cluster analysis</t>
    <phoneticPr fontId="1" type="noConversion"/>
  </si>
  <si>
    <t>The relationship between childhood trauma, emotion recognition,and irritability in schizophrenia patients</t>
    <phoneticPr fontId="1" type="noConversion"/>
  </si>
  <si>
    <t>N_PT_with_trauma</t>
    <phoneticPr fontId="1" type="noConversion"/>
  </si>
  <si>
    <t>OnsetAge_with_trauma_mean</t>
    <phoneticPr fontId="1" type="noConversion"/>
  </si>
  <si>
    <t>Sample_Size</t>
    <phoneticPr fontId="1" type="noConversion"/>
  </si>
  <si>
    <t>Year</t>
    <phoneticPr fontId="1" type="noConversion"/>
  </si>
  <si>
    <t>Trotta et al.</t>
    <phoneticPr fontId="1" type="noConversion"/>
  </si>
  <si>
    <t>Peters et al.</t>
    <phoneticPr fontId="1" type="noConversion"/>
  </si>
  <si>
    <t>Prokopez et al.</t>
    <phoneticPr fontId="1" type="noConversion"/>
  </si>
  <si>
    <t>Quidé et al.</t>
    <phoneticPr fontId="1" type="noConversion"/>
  </si>
  <si>
    <t>Aas et al.</t>
    <phoneticPr fontId="1" type="noConversion"/>
  </si>
  <si>
    <t>Bruni et al.</t>
    <phoneticPr fontId="1" type="noConversion"/>
  </si>
  <si>
    <t>Mwesiga et al.</t>
    <phoneticPr fontId="1" type="noConversion"/>
  </si>
  <si>
    <t>du Plessis et al.</t>
    <phoneticPr fontId="1" type="noConversion"/>
  </si>
  <si>
    <t>Poletti et al.</t>
    <phoneticPr fontId="1" type="noConversion"/>
  </si>
  <si>
    <t>Kumari et al.</t>
    <phoneticPr fontId="1" type="noConversion"/>
  </si>
  <si>
    <t>Ayesa-Arriola et al.</t>
    <phoneticPr fontId="1" type="noConversion"/>
  </si>
  <si>
    <t>Chung et al.</t>
    <phoneticPr fontId="1" type="noConversion"/>
  </si>
  <si>
    <t>Hoffmann et al.</t>
    <phoneticPr fontId="1" type="noConversion"/>
  </si>
  <si>
    <t>Tamouza et al.</t>
    <phoneticPr fontId="1" type="noConversion"/>
  </si>
  <si>
    <t>Bilgi et al.</t>
    <phoneticPr fontId="1" type="noConversion"/>
  </si>
  <si>
    <t>Comparison of antipsychotic naïve first-episode psychosis patients and healthy controls in Uganda</t>
    <phoneticPr fontId="1" type="noConversion"/>
  </si>
  <si>
    <t>Clinical, socio-demographic and psychological characteristics in individuals with persistent psychotic experiences with and without a "need for care"</t>
    <phoneticPr fontId="1" type="noConversion"/>
  </si>
  <si>
    <t>First_Author</t>
    <phoneticPr fontId="1" type="noConversion"/>
  </si>
  <si>
    <t>OnsetAge_with_trauma_sd</t>
    <phoneticPr fontId="1" type="noConversion"/>
  </si>
  <si>
    <t>OnsetAge_without_trauma_mean</t>
    <phoneticPr fontId="1" type="noConversion"/>
  </si>
  <si>
    <t>OnsetAge_without_trauma_sd</t>
    <phoneticPr fontId="1" type="noConversion"/>
  </si>
  <si>
    <t>Barry et al.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</si>
</sst>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/yyyy"/>
    <numFmt numFmtId="177" formatCode="m/d/yyyy"/>
  </numFmts>
  <fonts count="5" x14ac:knownFonts="1">
    <font>
      <sz val="11"/>
      <color theme="1"/>
      <name val="Calibri"/>
      <scheme val="minor"/>
    </font>
    <font>
      <sz val="9"/>
      <name val="Calibri"/>
      <family val="3"/>
      <charset val="13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5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 vertical="center"/>
    </xf>
    <xf numFmtId="176" fontId="2" fillId="0" borderId="5" xfId="0" applyNumberFormat="1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 wrapText="1"/>
    </xf>
    <xf numFmtId="176" fontId="2" fillId="0" borderId="0" xfId="0" applyNumberFormat="1" applyFont="1" applyFill="1" applyAlignment="1">
      <alignment horizontal="left"/>
    </xf>
    <xf numFmtId="177" fontId="2" fillId="0" borderId="0" xfId="0" applyNumberFormat="1" applyFont="1" applyFill="1" applyAlignment="1">
      <alignment horizontal="left"/>
    </xf>
    <xf numFmtId="0" fontId="2" fillId="0" borderId="3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2" fillId="0" borderId="3" xfId="0" applyFont="1" applyFill="1" applyBorder="1" applyAlignment="1">
      <alignment horizontal="left" wrapText="1"/>
    </xf>
    <xf numFmtId="176" fontId="2" fillId="0" borderId="5" xfId="0" applyNumberFormat="1" applyFont="1" applyFill="1" applyBorder="1" applyAlignment="1">
      <alignment horizontal="left"/>
    </xf>
    <xf numFmtId="176" fontId="2" fillId="0" borderId="3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1CC31-58A5-4FD8-AB28-32AFC9458198}">
  <dimension ref="A1:IF17"/>
  <sheetViews>
    <sheetView tabSelected="1" topLeftCell="H1" workbookViewId="0">
      <pane ySplit="1" topLeftCell="A2" activePane="bottomLeft" state="frozen"/>
      <selection pane="bottomLeft" activeCell="O10" sqref="O10"/>
    </sheetView>
  </sheetViews>
  <sheetFormatPr defaultColWidth="14.453125" defaultRowHeight="15.5" x14ac:dyDescent="0.35"/>
  <cols>
    <col min="1" max="4" width="7.1796875" style="1" customWidth="1"/>
    <col min="5" max="5" width="7.453125" style="1" customWidth="1"/>
    <col min="6" max="6" width="8.54296875" style="1" customWidth="1"/>
    <col min="7" max="7" width="20.7265625" style="1" bestFit="1" customWidth="1"/>
    <col min="8" max="9" width="9.453125" style="1" customWidth="1"/>
    <col min="10" max="10" width="10.453125" style="1" customWidth="1"/>
    <col min="11" max="11" width="11.7265625" style="1" customWidth="1"/>
    <col min="12" max="16384" width="14.453125" style="1"/>
  </cols>
  <sheetData>
    <row r="1" spans="1:240" ht="53.25" customHeight="1" x14ac:dyDescent="0.35">
      <c r="A1" s="2" t="s">
        <v>56</v>
      </c>
      <c r="B1" s="2" t="s">
        <v>0</v>
      </c>
      <c r="C1" s="2" t="s">
        <v>56</v>
      </c>
      <c r="D1" s="2" t="s">
        <v>0</v>
      </c>
      <c r="E1" s="2" t="s">
        <v>1</v>
      </c>
      <c r="F1" s="2" t="s">
        <v>2</v>
      </c>
      <c r="G1" s="2" t="s">
        <v>108</v>
      </c>
      <c r="H1" s="3"/>
      <c r="I1" s="2" t="s">
        <v>90</v>
      </c>
      <c r="J1" s="4" t="s">
        <v>53</v>
      </c>
      <c r="K1" s="2" t="s">
        <v>3</v>
      </c>
      <c r="L1" s="2" t="s">
        <v>89</v>
      </c>
      <c r="M1" s="2" t="s">
        <v>4</v>
      </c>
      <c r="N1" s="2" t="s">
        <v>5</v>
      </c>
      <c r="O1" s="2" t="s">
        <v>57</v>
      </c>
      <c r="P1" s="2" t="s">
        <v>58</v>
      </c>
      <c r="Q1" s="2" t="s">
        <v>87</v>
      </c>
      <c r="R1" s="2" t="s">
        <v>59</v>
      </c>
      <c r="S1" s="2" t="s">
        <v>6</v>
      </c>
      <c r="T1" s="2" t="s">
        <v>7</v>
      </c>
      <c r="U1" s="2" t="s">
        <v>8</v>
      </c>
      <c r="V1" s="2" t="s">
        <v>9</v>
      </c>
      <c r="W1" s="5" t="s">
        <v>88</v>
      </c>
      <c r="X1" s="5" t="s">
        <v>109</v>
      </c>
      <c r="Y1" s="5" t="s">
        <v>110</v>
      </c>
      <c r="Z1" s="5" t="s">
        <v>111</v>
      </c>
      <c r="AA1" s="2" t="s">
        <v>10</v>
      </c>
      <c r="AB1" s="2" t="s">
        <v>11</v>
      </c>
      <c r="AC1" s="2" t="s">
        <v>12</v>
      </c>
      <c r="AD1" s="2" t="s">
        <v>13</v>
      </c>
      <c r="AE1" s="2" t="s">
        <v>14</v>
      </c>
      <c r="AF1" s="2" t="s">
        <v>15</v>
      </c>
      <c r="AG1" s="6" t="s">
        <v>60</v>
      </c>
      <c r="AH1" s="7"/>
      <c r="AI1" s="6" t="s">
        <v>61</v>
      </c>
      <c r="AJ1" s="7"/>
      <c r="AK1" s="6" t="s">
        <v>62</v>
      </c>
      <c r="AL1" s="7"/>
      <c r="AM1" s="6" t="s">
        <v>63</v>
      </c>
      <c r="AN1" s="7"/>
      <c r="AO1" s="6" t="s">
        <v>64</v>
      </c>
      <c r="AP1" s="6"/>
      <c r="AQ1" s="6"/>
      <c r="AR1" s="6"/>
      <c r="AS1" s="6" t="s">
        <v>65</v>
      </c>
      <c r="AT1" s="6"/>
      <c r="AU1" s="6"/>
      <c r="AV1" s="6"/>
      <c r="AW1" s="8" t="s">
        <v>66</v>
      </c>
      <c r="AX1" s="8" t="s">
        <v>67</v>
      </c>
      <c r="AY1" s="8" t="s">
        <v>68</v>
      </c>
      <c r="AZ1" s="8" t="s">
        <v>69</v>
      </c>
      <c r="BA1" s="8" t="s">
        <v>70</v>
      </c>
      <c r="BB1" s="8" t="s">
        <v>71</v>
      </c>
      <c r="BC1" s="8" t="s">
        <v>72</v>
      </c>
      <c r="BD1" s="8" t="s">
        <v>73</v>
      </c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</row>
    <row r="2" spans="1:240" x14ac:dyDescent="0.35">
      <c r="C2" s="9"/>
      <c r="D2" s="10"/>
      <c r="E2" s="11">
        <v>44815</v>
      </c>
      <c r="F2" s="10" t="s">
        <v>17</v>
      </c>
      <c r="G2" s="10" t="s">
        <v>91</v>
      </c>
      <c r="H2" s="10"/>
      <c r="I2" s="10">
        <v>2016</v>
      </c>
      <c r="J2" s="10" t="s">
        <v>24</v>
      </c>
      <c r="K2" s="10" t="s">
        <v>25</v>
      </c>
      <c r="L2" s="10">
        <v>541</v>
      </c>
      <c r="M2" s="12">
        <v>285</v>
      </c>
      <c r="N2" s="10">
        <v>256</v>
      </c>
      <c r="O2" s="10"/>
      <c r="P2" s="10"/>
      <c r="Q2" s="10">
        <f>AG2+AH2</f>
        <v>203</v>
      </c>
      <c r="R2" s="10">
        <f>AI2+AJ2</f>
        <v>82</v>
      </c>
      <c r="S2" s="10">
        <v>28.9</v>
      </c>
      <c r="T2" s="10">
        <v>9.3000000000000007</v>
      </c>
      <c r="U2" s="10">
        <v>29.2</v>
      </c>
      <c r="V2" s="10">
        <v>9.9</v>
      </c>
      <c r="W2" s="9">
        <v>28.6</v>
      </c>
      <c r="X2" s="9">
        <v>8.85</v>
      </c>
      <c r="Y2" s="9">
        <v>29.73</v>
      </c>
      <c r="Z2" s="9">
        <v>10.23</v>
      </c>
      <c r="AA2" s="10">
        <v>309</v>
      </c>
      <c r="AB2" s="10">
        <v>232</v>
      </c>
      <c r="AC2" s="10">
        <v>172</v>
      </c>
      <c r="AD2" s="10">
        <v>113</v>
      </c>
      <c r="AE2" s="10">
        <v>137</v>
      </c>
      <c r="AF2" s="10">
        <v>119</v>
      </c>
      <c r="AG2" s="10">
        <v>127</v>
      </c>
      <c r="AH2" s="10">
        <f>203-127</f>
        <v>76</v>
      </c>
      <c r="AI2" s="10">
        <v>45</v>
      </c>
      <c r="AJ2" s="10">
        <f>285-127-76-45</f>
        <v>37</v>
      </c>
      <c r="AK2" s="10">
        <v>58</v>
      </c>
      <c r="AL2" s="10">
        <f>126-AK2</f>
        <v>68</v>
      </c>
      <c r="AM2" s="10">
        <v>79</v>
      </c>
      <c r="AN2" s="10">
        <f>256-AK2-AL2-AM2</f>
        <v>51</v>
      </c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 t="s">
        <v>20</v>
      </c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</row>
    <row r="3" spans="1:240" x14ac:dyDescent="0.35">
      <c r="A3" s="1" t="s">
        <v>74</v>
      </c>
      <c r="E3" s="14" t="s">
        <v>52</v>
      </c>
      <c r="F3" s="14" t="s">
        <v>17</v>
      </c>
      <c r="G3" s="14" t="s">
        <v>92</v>
      </c>
      <c r="H3" s="14"/>
      <c r="I3" s="14">
        <v>2016</v>
      </c>
      <c r="J3" s="14" t="s">
        <v>107</v>
      </c>
      <c r="K3" s="14" t="s">
        <v>75</v>
      </c>
      <c r="L3" s="14">
        <v>165</v>
      </c>
      <c r="M3" s="14">
        <v>82</v>
      </c>
      <c r="N3" s="14">
        <v>83</v>
      </c>
      <c r="O3" s="10"/>
      <c r="P3" s="10"/>
      <c r="Q3" s="10">
        <f>AG3+AH3</f>
        <v>68</v>
      </c>
      <c r="R3" s="10">
        <f>AI3+AJ3</f>
        <v>14</v>
      </c>
      <c r="S3" s="14">
        <v>41.98</v>
      </c>
      <c r="T3" s="14">
        <v>12.68</v>
      </c>
      <c r="U3" s="14">
        <v>45.53</v>
      </c>
      <c r="V3" s="14">
        <v>13.35</v>
      </c>
      <c r="W3" s="14">
        <v>21.51</v>
      </c>
      <c r="X3" s="14">
        <v>10.88</v>
      </c>
      <c r="Y3" s="14">
        <v>22.21</v>
      </c>
      <c r="Z3" s="14">
        <v>8.26</v>
      </c>
      <c r="AA3" s="1">
        <f t="shared" ref="AA3:AB3" si="0">AC3+AE3</f>
        <v>81</v>
      </c>
      <c r="AB3" s="1">
        <f t="shared" si="0"/>
        <v>86</v>
      </c>
      <c r="AC3" s="14">
        <v>55</v>
      </c>
      <c r="AD3" s="14">
        <v>29</v>
      </c>
      <c r="AE3" s="14">
        <v>26</v>
      </c>
      <c r="AF3" s="14">
        <v>57</v>
      </c>
      <c r="AG3" s="1">
        <v>44</v>
      </c>
      <c r="AH3" s="1">
        <v>24</v>
      </c>
      <c r="AI3" s="1">
        <v>10</v>
      </c>
      <c r="AJ3" s="1">
        <v>4</v>
      </c>
      <c r="AK3" s="1">
        <v>23</v>
      </c>
      <c r="AL3" s="1">
        <v>47</v>
      </c>
      <c r="AM3" s="1">
        <v>3</v>
      </c>
      <c r="AN3" s="1">
        <v>10</v>
      </c>
      <c r="BD3" s="1" t="s">
        <v>20</v>
      </c>
    </row>
    <row r="4" spans="1:240" x14ac:dyDescent="0.35">
      <c r="C4" s="9" t="s">
        <v>47</v>
      </c>
      <c r="D4" s="9" t="s">
        <v>17</v>
      </c>
      <c r="E4" s="9" t="s">
        <v>37</v>
      </c>
      <c r="F4" s="9" t="s">
        <v>21</v>
      </c>
      <c r="G4" s="9" t="s">
        <v>94</v>
      </c>
      <c r="H4" s="9"/>
      <c r="I4" s="9">
        <v>2018</v>
      </c>
      <c r="J4" s="9" t="s">
        <v>38</v>
      </c>
      <c r="K4" s="15" t="s">
        <v>39</v>
      </c>
      <c r="L4" s="9">
        <f>79+75</f>
        <v>154</v>
      </c>
      <c r="M4" s="16">
        <v>79</v>
      </c>
      <c r="N4" s="9">
        <v>75</v>
      </c>
      <c r="O4" s="9">
        <f>26+54</f>
        <v>80</v>
      </c>
      <c r="P4" s="9">
        <f>154-80</f>
        <v>74</v>
      </c>
      <c r="Q4" s="10">
        <f>AG4+AH4</f>
        <v>54</v>
      </c>
      <c r="R4" s="10">
        <f>AI4+AJ4</f>
        <v>25</v>
      </c>
      <c r="S4" s="9">
        <v>42.52</v>
      </c>
      <c r="T4" s="9">
        <v>11.11</v>
      </c>
      <c r="U4" s="9">
        <v>36.130000000000003</v>
      </c>
      <c r="V4" s="9">
        <v>11.53</v>
      </c>
      <c r="W4" s="9">
        <v>24.89</v>
      </c>
      <c r="X4" s="9">
        <v>8.5299999999999994</v>
      </c>
      <c r="Y4" s="9">
        <v>24.57</v>
      </c>
      <c r="Z4" s="9">
        <v>7.35</v>
      </c>
      <c r="AA4" s="9">
        <v>86</v>
      </c>
      <c r="AB4" s="9">
        <f>154-86</f>
        <v>68</v>
      </c>
      <c r="AC4" s="9">
        <v>45</v>
      </c>
      <c r="AD4" s="9">
        <f>79-45</f>
        <v>34</v>
      </c>
      <c r="AE4" s="1">
        <v>41</v>
      </c>
      <c r="AF4" s="1">
        <f>75-41</f>
        <v>34</v>
      </c>
      <c r="AG4" s="1">
        <v>28</v>
      </c>
      <c r="AH4" s="1">
        <f>54-28</f>
        <v>26</v>
      </c>
      <c r="AI4" s="1">
        <v>17</v>
      </c>
      <c r="AJ4" s="1">
        <f>79-AG4-AH4-AI4</f>
        <v>8</v>
      </c>
      <c r="AK4" s="1">
        <v>16</v>
      </c>
      <c r="AL4" s="1">
        <f>26-16</f>
        <v>10</v>
      </c>
      <c r="AM4" s="1">
        <v>25</v>
      </c>
      <c r="AN4" s="1">
        <f>AF4-AL4</f>
        <v>24</v>
      </c>
      <c r="BD4" s="1" t="s">
        <v>20</v>
      </c>
    </row>
    <row r="5" spans="1:240" x14ac:dyDescent="0.35">
      <c r="C5" s="1" t="s">
        <v>22</v>
      </c>
      <c r="D5" s="1" t="s">
        <v>17</v>
      </c>
      <c r="E5" s="13" t="s">
        <v>55</v>
      </c>
      <c r="F5" s="13" t="s">
        <v>19</v>
      </c>
      <c r="G5" s="13" t="s">
        <v>93</v>
      </c>
      <c r="H5" s="13"/>
      <c r="I5" s="13">
        <v>2020</v>
      </c>
      <c r="J5" s="13" t="s">
        <v>28</v>
      </c>
      <c r="L5" s="1">
        <v>150</v>
      </c>
      <c r="M5" s="1">
        <v>100</v>
      </c>
      <c r="N5" s="1">
        <v>50</v>
      </c>
      <c r="O5" s="1">
        <f>AG5+AH5+AK5+AL5</f>
        <v>119</v>
      </c>
      <c r="P5" s="1">
        <f>AI5+AI5+AM5+AN5</f>
        <v>31</v>
      </c>
      <c r="Q5" s="10">
        <f>AG5+AH5</f>
        <v>92</v>
      </c>
      <c r="R5" s="10">
        <f>AI5+AJ5</f>
        <v>8</v>
      </c>
      <c r="S5" s="1">
        <v>45.82</v>
      </c>
      <c r="T5" s="10">
        <v>12.68</v>
      </c>
      <c r="U5" s="10">
        <v>42.02</v>
      </c>
      <c r="V5" s="10">
        <v>13.14</v>
      </c>
      <c r="W5" s="1">
        <v>22.82</v>
      </c>
      <c r="X5" s="1">
        <v>8.19</v>
      </c>
      <c r="Y5" s="1">
        <v>31.88</v>
      </c>
      <c r="Z5" s="1">
        <v>15.72</v>
      </c>
      <c r="AA5" s="1">
        <v>69</v>
      </c>
      <c r="AB5" s="1">
        <v>81</v>
      </c>
      <c r="AC5" s="1">
        <v>50</v>
      </c>
      <c r="AD5" s="1">
        <v>50</v>
      </c>
      <c r="AE5" s="1">
        <v>19</v>
      </c>
      <c r="AF5" s="1">
        <v>31</v>
      </c>
      <c r="AG5" s="1">
        <v>46</v>
      </c>
      <c r="AH5" s="1">
        <v>46</v>
      </c>
      <c r="AI5" s="1">
        <v>4</v>
      </c>
      <c r="AJ5" s="1">
        <v>4</v>
      </c>
      <c r="AK5" s="1">
        <v>10</v>
      </c>
      <c r="AL5" s="1">
        <v>17</v>
      </c>
      <c r="AM5" s="1">
        <v>9</v>
      </c>
      <c r="AN5" s="1">
        <v>14</v>
      </c>
      <c r="BD5" s="1" t="s">
        <v>20</v>
      </c>
    </row>
    <row r="6" spans="1:240" ht="13.5" customHeight="1" x14ac:dyDescent="0.35">
      <c r="C6" s="1" t="s">
        <v>40</v>
      </c>
      <c r="D6" s="1" t="s">
        <v>16</v>
      </c>
      <c r="E6" s="17">
        <v>45200</v>
      </c>
      <c r="F6" s="1" t="s">
        <v>21</v>
      </c>
      <c r="G6" s="1" t="s">
        <v>95</v>
      </c>
      <c r="I6" s="1">
        <v>2022</v>
      </c>
      <c r="J6" s="1" t="s">
        <v>41</v>
      </c>
      <c r="K6" s="1" t="s">
        <v>42</v>
      </c>
      <c r="L6" s="1">
        <v>908</v>
      </c>
      <c r="M6" s="1">
        <v>461</v>
      </c>
      <c r="N6" s="1">
        <v>447</v>
      </c>
      <c r="O6" s="1">
        <v>271</v>
      </c>
      <c r="P6" s="1">
        <v>637</v>
      </c>
      <c r="Q6" s="10">
        <f>AG6+AH6</f>
        <v>237</v>
      </c>
      <c r="R6" s="10">
        <f>AI6+AJ6</f>
        <v>224</v>
      </c>
      <c r="S6" s="1">
        <v>29.5</v>
      </c>
      <c r="T6" s="1">
        <v>9.4</v>
      </c>
      <c r="U6" s="1">
        <v>31</v>
      </c>
      <c r="V6" s="1">
        <v>7.6</v>
      </c>
      <c r="W6" s="1">
        <v>22.87</v>
      </c>
      <c r="X6" s="1">
        <v>8.5</v>
      </c>
      <c r="Y6" s="1">
        <v>23.9</v>
      </c>
      <c r="Z6" s="1">
        <v>7.4</v>
      </c>
      <c r="AA6" s="1">
        <v>566</v>
      </c>
      <c r="AB6" s="1">
        <v>342</v>
      </c>
      <c r="AC6" s="1">
        <v>283</v>
      </c>
      <c r="AD6" s="1">
        <v>178</v>
      </c>
      <c r="AE6" s="1">
        <v>283</v>
      </c>
      <c r="AF6" s="1">
        <v>164</v>
      </c>
      <c r="AG6" s="1">
        <v>144</v>
      </c>
      <c r="AH6" s="1">
        <v>93</v>
      </c>
      <c r="AI6" s="1">
        <v>139</v>
      </c>
      <c r="AJ6" s="1">
        <v>85</v>
      </c>
      <c r="AK6" s="1">
        <v>14</v>
      </c>
      <c r="AL6" s="1">
        <v>20</v>
      </c>
      <c r="AM6" s="1">
        <v>234</v>
      </c>
      <c r="AN6" s="1">
        <v>179</v>
      </c>
      <c r="BD6" s="1" t="s">
        <v>20</v>
      </c>
      <c r="GI6" s="1" t="s">
        <v>18</v>
      </c>
    </row>
    <row r="7" spans="1:240" x14ac:dyDescent="0.35">
      <c r="A7" s="1" t="s">
        <v>32</v>
      </c>
      <c r="B7" s="1" t="s">
        <v>17</v>
      </c>
      <c r="C7" s="1" t="s">
        <v>31</v>
      </c>
      <c r="D7" s="1" t="s">
        <v>16</v>
      </c>
      <c r="E7" s="18" t="s">
        <v>30</v>
      </c>
      <c r="F7" s="1" t="s">
        <v>21</v>
      </c>
      <c r="G7" s="1" t="s">
        <v>96</v>
      </c>
      <c r="I7" s="1">
        <v>2018</v>
      </c>
      <c r="J7" s="1" t="s">
        <v>54</v>
      </c>
      <c r="K7" s="1" t="s">
        <v>76</v>
      </c>
      <c r="L7" s="1">
        <v>176</v>
      </c>
      <c r="M7" s="1">
        <v>91</v>
      </c>
      <c r="N7" s="1">
        <v>85</v>
      </c>
      <c r="O7" s="1">
        <v>88</v>
      </c>
      <c r="P7" s="1">
        <v>88</v>
      </c>
      <c r="Q7" s="10">
        <f>AG7+AH7</f>
        <v>70</v>
      </c>
      <c r="R7" s="10">
        <f>AI7+AJ7</f>
        <v>21</v>
      </c>
      <c r="S7" s="1">
        <v>38.799999999999997</v>
      </c>
      <c r="T7" s="1">
        <v>11.2</v>
      </c>
      <c r="U7" s="1">
        <v>45.3</v>
      </c>
      <c r="V7" s="1">
        <v>12.3</v>
      </c>
      <c r="W7" s="1">
        <v>23.3</v>
      </c>
      <c r="X7" s="1">
        <v>6.8</v>
      </c>
      <c r="Y7" s="1">
        <v>24.4</v>
      </c>
      <c r="Z7" s="1">
        <v>7.3</v>
      </c>
      <c r="AA7" s="1">
        <v>95</v>
      </c>
      <c r="AB7" s="1">
        <v>81</v>
      </c>
      <c r="AC7" s="1">
        <v>55</v>
      </c>
      <c r="AD7" s="1">
        <v>36</v>
      </c>
      <c r="AE7" s="1">
        <v>40</v>
      </c>
      <c r="AF7" s="1">
        <v>45</v>
      </c>
      <c r="AG7" s="1">
        <v>43</v>
      </c>
      <c r="AH7" s="1">
        <v>27</v>
      </c>
      <c r="AI7" s="1">
        <v>12</v>
      </c>
      <c r="AJ7" s="1">
        <v>9</v>
      </c>
      <c r="AK7" s="1">
        <v>8</v>
      </c>
      <c r="AL7" s="1">
        <v>10</v>
      </c>
      <c r="AM7" s="1">
        <v>32</v>
      </c>
      <c r="AN7" s="1">
        <v>35</v>
      </c>
      <c r="BD7" s="1" t="s">
        <v>20</v>
      </c>
    </row>
    <row r="8" spans="1:240" s="13" customFormat="1" x14ac:dyDescent="0.35">
      <c r="A8" s="13" t="s">
        <v>33</v>
      </c>
      <c r="B8" s="13" t="s">
        <v>17</v>
      </c>
      <c r="C8" s="13" t="s">
        <v>31</v>
      </c>
      <c r="D8" s="13" t="s">
        <v>16</v>
      </c>
      <c r="E8" s="13">
        <v>44784</v>
      </c>
      <c r="F8" s="13" t="s">
        <v>23</v>
      </c>
      <c r="G8" s="13" t="s">
        <v>97</v>
      </c>
      <c r="I8" s="13">
        <v>2021</v>
      </c>
      <c r="J8" s="13" t="s">
        <v>106</v>
      </c>
      <c r="L8" s="13">
        <v>280</v>
      </c>
      <c r="M8" s="13">
        <v>198</v>
      </c>
      <c r="N8" s="13">
        <v>82</v>
      </c>
      <c r="Q8" s="13">
        <v>109</v>
      </c>
      <c r="R8" s="13">
        <v>89</v>
      </c>
      <c r="S8" s="13">
        <v>29.1</v>
      </c>
      <c r="T8" s="13">
        <v>8.8000000000000007</v>
      </c>
      <c r="U8" s="13">
        <v>30.2</v>
      </c>
      <c r="V8" s="13">
        <v>9.4</v>
      </c>
      <c r="W8" s="13">
        <v>23</v>
      </c>
      <c r="X8" s="13">
        <v>7.4</v>
      </c>
      <c r="Y8" s="13">
        <v>24.9</v>
      </c>
      <c r="Z8" s="13">
        <v>7.1</v>
      </c>
      <c r="AA8" s="13">
        <v>88</v>
      </c>
      <c r="AB8" s="13">
        <v>192</v>
      </c>
      <c r="AC8" s="13">
        <v>62</v>
      </c>
      <c r="AD8" s="13">
        <v>136</v>
      </c>
      <c r="AE8" s="13">
        <v>26</v>
      </c>
      <c r="AF8" s="13">
        <v>56</v>
      </c>
      <c r="AO8" s="13">
        <v>54.9</v>
      </c>
      <c r="AP8" s="13">
        <v>14.1</v>
      </c>
      <c r="AQ8" s="13">
        <v>57</v>
      </c>
      <c r="AR8" s="13">
        <v>15.6</v>
      </c>
      <c r="AS8" s="13">
        <v>57.2</v>
      </c>
      <c r="AT8" s="13">
        <v>12.6</v>
      </c>
      <c r="AU8" s="13">
        <v>55.9</v>
      </c>
      <c r="AV8" s="13">
        <v>15</v>
      </c>
      <c r="BD8" s="13" t="s">
        <v>20</v>
      </c>
    </row>
    <row r="9" spans="1:240" x14ac:dyDescent="0.35">
      <c r="A9" s="1" t="s">
        <v>33</v>
      </c>
      <c r="B9" s="1" t="s">
        <v>17</v>
      </c>
      <c r="C9" s="9" t="s">
        <v>34</v>
      </c>
      <c r="D9" s="19" t="s">
        <v>16</v>
      </c>
      <c r="E9" s="19" t="s">
        <v>29</v>
      </c>
      <c r="F9" s="19" t="s">
        <v>21</v>
      </c>
      <c r="G9" s="19" t="s">
        <v>98</v>
      </c>
      <c r="H9" s="19"/>
      <c r="I9" s="19">
        <v>2020</v>
      </c>
      <c r="J9" s="19" t="s">
        <v>35</v>
      </c>
      <c r="K9" s="20" t="s">
        <v>36</v>
      </c>
      <c r="L9" s="9">
        <v>161</v>
      </c>
      <c r="M9" s="21">
        <v>79</v>
      </c>
      <c r="N9" s="19">
        <v>82</v>
      </c>
      <c r="O9" s="1">
        <v>145</v>
      </c>
      <c r="P9" s="1">
        <v>16</v>
      </c>
      <c r="Q9" s="10">
        <f>AG9+AH9</f>
        <v>70</v>
      </c>
      <c r="R9" s="10">
        <v>9</v>
      </c>
      <c r="S9" s="1">
        <v>25.3</v>
      </c>
      <c r="T9" s="9">
        <v>7.32</v>
      </c>
      <c r="U9" s="19">
        <v>25.2</v>
      </c>
      <c r="V9" s="19">
        <v>6.93</v>
      </c>
      <c r="W9" s="9">
        <v>24.8</v>
      </c>
      <c r="X9" s="19">
        <v>6.88</v>
      </c>
      <c r="Y9" s="9">
        <v>29.22</v>
      </c>
      <c r="Z9" s="19">
        <v>9.7100000000000009</v>
      </c>
      <c r="AA9" s="9">
        <v>105</v>
      </c>
      <c r="AB9" s="19">
        <v>56</v>
      </c>
      <c r="AC9" s="19">
        <v>58</v>
      </c>
      <c r="AD9" s="19">
        <v>21</v>
      </c>
      <c r="AE9" s="19">
        <v>47</v>
      </c>
      <c r="AF9" s="19">
        <v>35</v>
      </c>
      <c r="AG9" s="1">
        <v>50</v>
      </c>
      <c r="AH9" s="1">
        <v>20</v>
      </c>
      <c r="AI9" s="1">
        <v>8</v>
      </c>
      <c r="AJ9" s="1">
        <v>1</v>
      </c>
      <c r="AK9" s="1">
        <v>44</v>
      </c>
      <c r="AL9" s="1">
        <v>31</v>
      </c>
      <c r="AM9" s="1">
        <v>3</v>
      </c>
      <c r="AN9" s="1">
        <v>4</v>
      </c>
      <c r="BD9" s="1" t="s">
        <v>20</v>
      </c>
    </row>
    <row r="10" spans="1:240" x14ac:dyDescent="0.35">
      <c r="A10" s="17"/>
      <c r="C10" s="22">
        <v>45079</v>
      </c>
      <c r="D10" s="19" t="s">
        <v>16</v>
      </c>
      <c r="E10" s="23" t="s">
        <v>45</v>
      </c>
      <c r="F10" s="19" t="s">
        <v>21</v>
      </c>
      <c r="G10" s="19" t="s">
        <v>99</v>
      </c>
      <c r="H10" s="19"/>
      <c r="I10" s="19">
        <v>2016</v>
      </c>
      <c r="J10" s="9" t="s">
        <v>77</v>
      </c>
      <c r="K10" s="24"/>
      <c r="L10" s="1">
        <v>232</v>
      </c>
      <c r="M10" s="20">
        <v>96</v>
      </c>
      <c r="N10" s="20">
        <v>136</v>
      </c>
      <c r="O10" s="9"/>
      <c r="P10" s="19"/>
      <c r="Q10" s="10">
        <v>48</v>
      </c>
      <c r="R10" s="10">
        <v>48</v>
      </c>
      <c r="S10" s="9">
        <v>37.24</v>
      </c>
      <c r="T10" s="19">
        <v>9.33</v>
      </c>
      <c r="U10" s="9">
        <v>33.31</v>
      </c>
      <c r="V10" s="19">
        <v>12.97</v>
      </c>
      <c r="W10" s="9">
        <v>27.82</v>
      </c>
      <c r="X10" s="19">
        <v>8.3800000000000008</v>
      </c>
      <c r="Y10" s="9">
        <v>29.04</v>
      </c>
      <c r="Z10" s="19">
        <v>9.6300000000000008</v>
      </c>
      <c r="AA10" s="9">
        <v>97</v>
      </c>
      <c r="AB10" s="19">
        <v>135</v>
      </c>
      <c r="AC10" s="19">
        <v>29</v>
      </c>
      <c r="AD10" s="19">
        <v>67</v>
      </c>
      <c r="AE10" s="19">
        <v>68</v>
      </c>
      <c r="AF10" s="19">
        <v>68</v>
      </c>
      <c r="AO10" s="9">
        <v>26.88</v>
      </c>
      <c r="AP10" s="19">
        <v>9.0399999999999991</v>
      </c>
      <c r="AQ10" s="9">
        <v>27.25</v>
      </c>
      <c r="AR10" s="19">
        <v>10.39</v>
      </c>
      <c r="AS10" s="9">
        <v>24.08</v>
      </c>
      <c r="AT10" s="19">
        <v>8.09</v>
      </c>
      <c r="AU10" s="9">
        <v>23.62</v>
      </c>
      <c r="AV10" s="19">
        <v>6.14</v>
      </c>
      <c r="BD10" s="1" t="s">
        <v>20</v>
      </c>
    </row>
    <row r="11" spans="1:240" x14ac:dyDescent="0.35">
      <c r="C11" s="1" t="s">
        <v>48</v>
      </c>
      <c r="D11" s="1" t="s">
        <v>17</v>
      </c>
      <c r="E11" s="25">
        <v>45079</v>
      </c>
      <c r="F11" s="19" t="s">
        <v>16</v>
      </c>
      <c r="G11" s="19" t="s">
        <v>100</v>
      </c>
      <c r="H11" s="19"/>
      <c r="I11" s="19">
        <v>2013</v>
      </c>
      <c r="J11" s="24" t="s">
        <v>43</v>
      </c>
      <c r="L11" s="1">
        <v>43</v>
      </c>
      <c r="M11" s="1">
        <v>28</v>
      </c>
      <c r="N11" s="1">
        <v>15</v>
      </c>
      <c r="O11" s="1">
        <v>12</v>
      </c>
      <c r="P11" s="1">
        <v>31</v>
      </c>
      <c r="Q11" s="10">
        <f>AG11+AH11</f>
        <v>11</v>
      </c>
      <c r="R11" s="10">
        <f>AI11+AJ11</f>
        <v>17</v>
      </c>
      <c r="S11" s="9">
        <v>34.5</v>
      </c>
      <c r="T11" s="19">
        <v>6.3</v>
      </c>
      <c r="U11" s="19">
        <v>32.130000000000003</v>
      </c>
      <c r="V11" s="19">
        <v>7.47</v>
      </c>
      <c r="W11" s="19">
        <v>22.8</v>
      </c>
      <c r="X11" s="19">
        <v>5.95</v>
      </c>
      <c r="Y11" s="1">
        <v>22.77</v>
      </c>
      <c r="Z11" s="1">
        <v>6.37</v>
      </c>
      <c r="AA11" s="1">
        <v>43</v>
      </c>
      <c r="AC11" s="1">
        <v>28</v>
      </c>
      <c r="AE11" s="1">
        <v>15</v>
      </c>
      <c r="AG11" s="1">
        <v>11</v>
      </c>
      <c r="AI11" s="1">
        <v>17</v>
      </c>
      <c r="AK11" s="1">
        <v>1</v>
      </c>
      <c r="AM11" s="1">
        <v>14</v>
      </c>
      <c r="BD11" s="1" t="s">
        <v>20</v>
      </c>
    </row>
    <row r="12" spans="1:240" x14ac:dyDescent="0.35">
      <c r="A12" s="1" t="s">
        <v>50</v>
      </c>
      <c r="B12" s="1" t="s">
        <v>17</v>
      </c>
      <c r="C12" s="1" t="s">
        <v>78</v>
      </c>
      <c r="D12" s="1" t="s">
        <v>16</v>
      </c>
      <c r="F12" s="13" t="s">
        <v>19</v>
      </c>
      <c r="G12" s="13" t="s">
        <v>101</v>
      </c>
      <c r="H12" s="13"/>
      <c r="I12" s="13">
        <v>2020</v>
      </c>
      <c r="J12" s="1" t="s">
        <v>27</v>
      </c>
      <c r="L12" s="1">
        <v>342</v>
      </c>
      <c r="M12" s="1">
        <v>290</v>
      </c>
      <c r="N12" s="1">
        <v>52</v>
      </c>
      <c r="Q12" s="1">
        <v>131</v>
      </c>
      <c r="R12" s="1">
        <v>159</v>
      </c>
      <c r="S12" s="1">
        <v>30.46</v>
      </c>
      <c r="T12" s="1">
        <v>9.65</v>
      </c>
      <c r="U12" s="1">
        <v>28.25</v>
      </c>
      <c r="V12" s="1">
        <v>7.83</v>
      </c>
      <c r="W12" s="1">
        <v>28.98</v>
      </c>
      <c r="X12" s="1">
        <v>9.17</v>
      </c>
      <c r="Y12" s="1">
        <v>29.73</v>
      </c>
      <c r="Z12" s="1">
        <v>9.51</v>
      </c>
      <c r="AA12" s="1">
        <v>186</v>
      </c>
      <c r="AB12" s="1">
        <v>156</v>
      </c>
      <c r="AC12" s="1">
        <v>157</v>
      </c>
      <c r="AD12" s="1">
        <v>133</v>
      </c>
      <c r="AE12" s="1">
        <v>29</v>
      </c>
      <c r="AF12" s="1">
        <v>23</v>
      </c>
      <c r="BD12" s="1" t="s">
        <v>20</v>
      </c>
    </row>
    <row r="13" spans="1:240" x14ac:dyDescent="0.35">
      <c r="C13" s="1" t="s">
        <v>79</v>
      </c>
      <c r="D13" s="1" t="s">
        <v>17</v>
      </c>
      <c r="E13" s="1" t="s">
        <v>26</v>
      </c>
      <c r="F13" s="9" t="s">
        <v>23</v>
      </c>
      <c r="G13" s="9" t="s">
        <v>102</v>
      </c>
      <c r="H13" s="9"/>
      <c r="I13" s="9">
        <v>2021</v>
      </c>
      <c r="J13" s="9" t="s">
        <v>44</v>
      </c>
      <c r="K13" s="9" t="s">
        <v>80</v>
      </c>
      <c r="L13" s="1">
        <v>702</v>
      </c>
      <c r="M13" s="1">
        <v>500</v>
      </c>
      <c r="N13" s="1">
        <v>202</v>
      </c>
      <c r="O13" s="1">
        <v>329</v>
      </c>
      <c r="P13" s="1">
        <v>373</v>
      </c>
      <c r="Q13" s="10">
        <f>AG13+AH13</f>
        <v>238</v>
      </c>
      <c r="R13" s="10">
        <f>AI13+AJ13</f>
        <v>262</v>
      </c>
      <c r="S13" s="1">
        <v>28.89</v>
      </c>
      <c r="T13" s="1">
        <v>8.5399999999999991</v>
      </c>
      <c r="U13" s="1">
        <v>35.479999999999997</v>
      </c>
      <c r="V13" s="1">
        <v>11.98</v>
      </c>
      <c r="W13" s="1">
        <v>28.17</v>
      </c>
      <c r="X13" s="1">
        <v>7.84</v>
      </c>
      <c r="Y13" s="1">
        <v>29.55</v>
      </c>
      <c r="Z13" s="1">
        <v>9.1</v>
      </c>
      <c r="AA13" s="1">
        <f>97+193</f>
        <v>290</v>
      </c>
      <c r="AB13" s="1">
        <f>702-290</f>
        <v>412</v>
      </c>
      <c r="AC13" s="1">
        <v>193</v>
      </c>
      <c r="AD13" s="1">
        <v>307</v>
      </c>
      <c r="AE13" s="1">
        <v>97</v>
      </c>
      <c r="AF13" s="1">
        <v>105</v>
      </c>
      <c r="AG13" s="1">
        <v>95</v>
      </c>
      <c r="AH13" s="1">
        <v>143</v>
      </c>
      <c r="AI13" s="1">
        <v>98</v>
      </c>
      <c r="AJ13" s="1">
        <v>164</v>
      </c>
      <c r="AK13" s="1">
        <v>50</v>
      </c>
      <c r="AL13" s="1">
        <v>41</v>
      </c>
      <c r="AM13" s="1">
        <v>47</v>
      </c>
      <c r="AN13" s="1">
        <v>64</v>
      </c>
      <c r="BD13" s="1" t="s">
        <v>20</v>
      </c>
    </row>
    <row r="14" spans="1:240" x14ac:dyDescent="0.35">
      <c r="B14" s="1" t="s">
        <v>81</v>
      </c>
      <c r="C14" s="1" t="s">
        <v>82</v>
      </c>
      <c r="D14" s="1" t="s">
        <v>16</v>
      </c>
      <c r="E14" s="1" t="s">
        <v>26</v>
      </c>
      <c r="F14" s="1" t="s">
        <v>23</v>
      </c>
      <c r="G14" s="1" t="s">
        <v>112</v>
      </c>
      <c r="I14" s="1">
        <v>2021</v>
      </c>
      <c r="J14" s="1" t="s">
        <v>51</v>
      </c>
      <c r="L14" s="1">
        <v>120</v>
      </c>
      <c r="M14" s="1">
        <v>79</v>
      </c>
      <c r="N14" s="1">
        <v>41</v>
      </c>
      <c r="Q14" s="10">
        <v>28</v>
      </c>
      <c r="R14" s="10">
        <v>51</v>
      </c>
      <c r="S14" s="1">
        <v>44.62</v>
      </c>
      <c r="T14" s="1">
        <v>12.74</v>
      </c>
      <c r="U14" s="1">
        <v>37.799999999999997</v>
      </c>
      <c r="V14" s="1">
        <v>12.38</v>
      </c>
      <c r="W14" s="1">
        <v>26.31</v>
      </c>
      <c r="X14" s="1">
        <v>10.039999999999999</v>
      </c>
      <c r="Y14" s="1">
        <v>22.88</v>
      </c>
      <c r="Z14" s="1">
        <v>7.59</v>
      </c>
      <c r="BD14" s="1" t="s">
        <v>20</v>
      </c>
    </row>
    <row r="15" spans="1:240" x14ac:dyDescent="0.35">
      <c r="E15" s="1" t="s">
        <v>46</v>
      </c>
      <c r="F15" s="1" t="s">
        <v>17</v>
      </c>
      <c r="G15" s="9" t="s">
        <v>103</v>
      </c>
      <c r="H15" s="9"/>
      <c r="I15" s="9">
        <v>2018</v>
      </c>
      <c r="J15" s="9" t="s">
        <v>49</v>
      </c>
      <c r="L15" s="1">
        <v>249</v>
      </c>
      <c r="M15" s="1">
        <v>153</v>
      </c>
      <c r="N15" s="1">
        <v>96</v>
      </c>
      <c r="Q15" s="1">
        <v>139</v>
      </c>
      <c r="R15" s="1">
        <v>14</v>
      </c>
      <c r="W15" s="1">
        <v>22.8</v>
      </c>
      <c r="X15" s="1">
        <v>5.6</v>
      </c>
      <c r="Y15" s="1">
        <v>21.8</v>
      </c>
      <c r="Z15" s="1">
        <v>6.7</v>
      </c>
      <c r="BD15" s="1" t="s">
        <v>20</v>
      </c>
    </row>
    <row r="16" spans="1:240" x14ac:dyDescent="0.35">
      <c r="D16" s="1" t="s">
        <v>83</v>
      </c>
      <c r="E16" s="1" t="s">
        <v>84</v>
      </c>
      <c r="F16" s="26" t="s">
        <v>17</v>
      </c>
      <c r="G16" s="19" t="s">
        <v>104</v>
      </c>
      <c r="H16" s="19"/>
      <c r="I16" s="19">
        <v>2021</v>
      </c>
      <c r="J16" s="24" t="s">
        <v>85</v>
      </c>
      <c r="K16" s="19"/>
      <c r="L16" s="19">
        <v>53</v>
      </c>
      <c r="M16" s="1">
        <v>21</v>
      </c>
      <c r="N16" s="1">
        <v>32</v>
      </c>
      <c r="Q16" s="1">
        <v>9</v>
      </c>
      <c r="R16" s="1">
        <v>12</v>
      </c>
      <c r="W16" s="1">
        <v>20.13</v>
      </c>
      <c r="X16" s="1">
        <v>4.45</v>
      </c>
      <c r="Y16" s="1">
        <v>19.920000000000002</v>
      </c>
      <c r="Z16" s="1">
        <v>4.0999999999999996</v>
      </c>
      <c r="BD16" s="1" t="s">
        <v>20</v>
      </c>
    </row>
    <row r="17" spans="3:56" x14ac:dyDescent="0.35">
      <c r="C17" s="27"/>
      <c r="D17" s="27" t="s">
        <v>83</v>
      </c>
      <c r="E17" s="27" t="s">
        <v>84</v>
      </c>
      <c r="F17" s="14" t="s">
        <v>17</v>
      </c>
      <c r="G17" s="14" t="s">
        <v>105</v>
      </c>
      <c r="H17" s="14"/>
      <c r="I17" s="14">
        <v>2017</v>
      </c>
      <c r="J17" s="27" t="s">
        <v>86</v>
      </c>
      <c r="K17" s="14"/>
      <c r="L17" s="27">
        <v>72</v>
      </c>
      <c r="M17" s="27">
        <v>36</v>
      </c>
      <c r="N17" s="27">
        <v>36</v>
      </c>
      <c r="Q17" s="1">
        <v>25</v>
      </c>
      <c r="R17" s="1">
        <v>11</v>
      </c>
      <c r="S17" s="27"/>
      <c r="T17" s="27"/>
      <c r="U17" s="27"/>
      <c r="V17" s="27"/>
      <c r="W17" s="1">
        <v>24.8</v>
      </c>
      <c r="X17" s="1">
        <v>6.4</v>
      </c>
      <c r="Y17" s="1">
        <v>22</v>
      </c>
      <c r="Z17" s="1">
        <v>3.5</v>
      </c>
      <c r="AA17" s="27"/>
      <c r="AC17" s="27"/>
      <c r="AD17" s="27"/>
      <c r="AE17" s="27"/>
      <c r="AF17" s="27"/>
      <c r="BD17" s="1" t="s">
        <v>20</v>
      </c>
    </row>
  </sheetData>
  <mergeCells count="6">
    <mergeCell ref="AS1:AV1"/>
    <mergeCell ref="AO1:AR1"/>
    <mergeCell ref="AM1:AN1"/>
    <mergeCell ref="AG1:AH1"/>
    <mergeCell ref="AI1:AJ1"/>
    <mergeCell ref="AK1:AL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 of onset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Lan Zhou</cp:lastModifiedBy>
  <dcterms:created xsi:type="dcterms:W3CDTF">2015-06-05T18:17:20Z</dcterms:created>
  <dcterms:modified xsi:type="dcterms:W3CDTF">2024-10-21T11:03:05Z</dcterms:modified>
</cp:coreProperties>
</file>