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laoowai/Documents/MacSDBackup/[1-6-1-3] 工作 - JOB/[1-2-2-1] 浙江商业职业技术学院/2022 - 2023 第二学期/市场营销原理 Marketing Principles/_期末考试 final exam/"/>
    </mc:Choice>
  </mc:AlternateContent>
  <xr:revisionPtr revIDLastSave="0" documentId="13_ncr:1_{39ABD854-4C8B-9D4C-ACFC-9BD8BAE8DD69}" xr6:coauthVersionLast="47" xr6:coauthVersionMax="47" xr10:uidLastSave="{00000000-0000-0000-0000-000000000000}"/>
  <bookViews>
    <workbookView xWindow="0" yWindow="760" windowWidth="30240" windowHeight="17920" xr2:uid="{00000000-000D-0000-FFFF-FFFF00000000}"/>
  </bookViews>
  <sheets>
    <sheet name="2022-2023  市场营销原理" sheetId="1" r:id="rId1"/>
    <sheet name="2021-2022  零售管理 - 答题A" sheetId="2" r:id="rId2"/>
    <sheet name="2021-2022  零售管理 - 答题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15" i="1" s="1"/>
  <c r="G16" i="1" s="1"/>
  <c r="H8" i="1"/>
  <c r="I8" i="1"/>
  <c r="F8" i="1"/>
  <c r="F15" i="1" s="1"/>
  <c r="F16" i="1" s="1"/>
  <c r="H15" i="1"/>
  <c r="F14" i="1"/>
  <c r="G14" i="1"/>
  <c r="H14" i="1"/>
  <c r="I14" i="1"/>
  <c r="F17" i="1"/>
  <c r="G17" i="1"/>
  <c r="H17" i="1"/>
  <c r="I17" i="1"/>
  <c r="F18" i="1"/>
  <c r="G18" i="1"/>
  <c r="H18" i="1"/>
  <c r="I18" i="1"/>
  <c r="F22" i="1"/>
  <c r="G22" i="1"/>
  <c r="H22" i="1"/>
  <c r="I22" i="1"/>
  <c r="E22" i="1"/>
  <c r="E18" i="1"/>
  <c r="E17" i="1"/>
  <c r="E15" i="1"/>
  <c r="E16" i="1" s="1"/>
  <c r="E19" i="1" s="1"/>
  <c r="E14" i="1"/>
  <c r="D20" i="2"/>
  <c r="D21" i="2" s="1"/>
  <c r="E20" i="2"/>
  <c r="E21" i="2" s="1"/>
  <c r="G33" i="2"/>
  <c r="F33" i="2"/>
  <c r="E33" i="2"/>
  <c r="D33" i="2"/>
  <c r="C33" i="2"/>
  <c r="G30" i="2"/>
  <c r="G34" i="2" s="1"/>
  <c r="G35" i="2" s="1"/>
  <c r="F30" i="2"/>
  <c r="F31" i="2" s="1"/>
  <c r="E30" i="2"/>
  <c r="E31" i="2" s="1"/>
  <c r="D30" i="2"/>
  <c r="D34" i="2" s="1"/>
  <c r="D35" i="2" s="1"/>
  <c r="C30" i="2"/>
  <c r="C34" i="2" s="1"/>
  <c r="C35" i="2" s="1"/>
  <c r="G23" i="2"/>
  <c r="F23" i="2"/>
  <c r="E23" i="2"/>
  <c r="D23" i="2"/>
  <c r="C23" i="2"/>
  <c r="G20" i="2"/>
  <c r="G24" i="2" s="1"/>
  <c r="G25" i="2" s="1"/>
  <c r="F20" i="2"/>
  <c r="F24" i="2" s="1"/>
  <c r="F25" i="2" s="1"/>
  <c r="C20" i="2"/>
  <c r="C24" i="2" s="1"/>
  <c r="C25" i="2" s="1"/>
  <c r="D67" i="2"/>
  <c r="D68" i="2" s="1"/>
  <c r="E67" i="2"/>
  <c r="E68" i="2" s="1"/>
  <c r="F67" i="2"/>
  <c r="F68" i="2" s="1"/>
  <c r="C67" i="2"/>
  <c r="C68" i="2" s="1"/>
  <c r="D56" i="2"/>
  <c r="D57" i="2" s="1"/>
  <c r="E56" i="2"/>
  <c r="E57" i="2" s="1"/>
  <c r="F56" i="2"/>
  <c r="F57" i="2" s="1"/>
  <c r="C56" i="2"/>
  <c r="C57" i="2" s="1"/>
  <c r="D45" i="2"/>
  <c r="E45" i="2"/>
  <c r="F45" i="2"/>
  <c r="C45" i="2"/>
  <c r="C13" i="2"/>
  <c r="D13" i="2"/>
  <c r="E13" i="2"/>
  <c r="G13" i="2"/>
  <c r="F13" i="2"/>
  <c r="C10" i="2"/>
  <c r="C11" i="2" s="1"/>
  <c r="D10" i="2"/>
  <c r="D11" i="2" s="1"/>
  <c r="E10" i="2"/>
  <c r="E14" i="2" s="1"/>
  <c r="E15" i="2" s="1"/>
  <c r="G10" i="2"/>
  <c r="G11" i="2" s="1"/>
  <c r="F10" i="2"/>
  <c r="F14" i="2" s="1"/>
  <c r="F15" i="2" s="1"/>
  <c r="E20" i="1" l="1"/>
  <c r="E21" i="1"/>
  <c r="E23" i="1" s="1"/>
  <c r="I15" i="1"/>
  <c r="I16" i="1" s="1"/>
  <c r="I19" i="1" s="1"/>
  <c r="I20" i="1" s="1"/>
  <c r="I21" i="1" s="1"/>
  <c r="I23" i="1" s="1"/>
  <c r="H16" i="1"/>
  <c r="H19" i="1" s="1"/>
  <c r="H20" i="1" s="1"/>
  <c r="H21" i="1" s="1"/>
  <c r="H23" i="1" s="1"/>
  <c r="G19" i="1"/>
  <c r="G20" i="1" s="1"/>
  <c r="G21" i="1" s="1"/>
  <c r="G23" i="1" s="1"/>
  <c r="F19" i="1"/>
  <c r="F20" i="1" s="1"/>
  <c r="G31" i="2"/>
  <c r="C31" i="2"/>
  <c r="D24" i="2"/>
  <c r="D25" i="2" s="1"/>
  <c r="F11" i="2"/>
  <c r="E24" i="2"/>
  <c r="E25" i="2" s="1"/>
  <c r="D14" i="2"/>
  <c r="D15" i="2" s="1"/>
  <c r="E34" i="2"/>
  <c r="E35" i="2" s="1"/>
  <c r="D31" i="2"/>
  <c r="F34" i="2"/>
  <c r="F35" i="2" s="1"/>
  <c r="F21" i="2"/>
  <c r="C21" i="2"/>
  <c r="G21" i="2"/>
  <c r="C14" i="2"/>
  <c r="C15" i="2" s="1"/>
  <c r="E11" i="2"/>
  <c r="G14" i="2"/>
  <c r="G15" i="2" s="1"/>
  <c r="F21" i="1" l="1"/>
  <c r="F23" i="1" s="1"/>
</calcChain>
</file>

<file path=xl/sharedStrings.xml><?xml version="1.0" encoding="utf-8"?>
<sst xmlns="http://schemas.openxmlformats.org/spreadsheetml/2006/main" count="122" uniqueCount="65">
  <si>
    <t>B</t>
  </si>
  <si>
    <t>C</t>
  </si>
  <si>
    <t>A</t>
  </si>
  <si>
    <t>Retailer A</t>
  </si>
  <si>
    <t>Retailer B</t>
  </si>
  <si>
    <t>Retailer C</t>
  </si>
  <si>
    <t>Net Sales</t>
  </si>
  <si>
    <t>COGS</t>
  </si>
  <si>
    <t>Gross Margin $</t>
  </si>
  <si>
    <t>Gross Margin %</t>
  </si>
  <si>
    <t>Operating Expenses</t>
  </si>
  <si>
    <t>Operating Exp%</t>
  </si>
  <si>
    <t>NOP $</t>
  </si>
  <si>
    <t>NOP %</t>
  </si>
  <si>
    <t xml:space="preserve">Using the information below, calculate each retailer's gross margin percent and net operating profit percent. Compare and explain which retailer is performing better. </t>
  </si>
  <si>
    <t>Example</t>
  </si>
  <si>
    <t>Example A</t>
  </si>
  <si>
    <t>Example B</t>
  </si>
  <si>
    <t xml:space="preserve">Gross Margin % = Gross margin/Net sales </t>
  </si>
  <si>
    <t xml:space="preserve">Gross Margin $ = Net Sales - Cost of Goods Sold </t>
  </si>
  <si>
    <t>Operating Exp%=Operating Expenses/Net Sales</t>
  </si>
  <si>
    <t xml:space="preserve">Net Profit = Gross Margin - Expenses </t>
  </si>
  <si>
    <t>Net Profit Percentage = Net Profit/Net Sales</t>
  </si>
  <si>
    <t>Alpha is popular loungewear that prides itself on its versatility. Last year, its net sales were $1,750,000 with cost of goods of $390,000. The company's operating expenses totaled $960,000. Calculate the company's net operating profit margin percentage.</t>
  </si>
  <si>
    <t xml:space="preserve">Gross Margin = Net Sales - Cost of goods sold </t>
  </si>
  <si>
    <t xml:space="preserve">Net Operating Profit=Gross Margin – Operating Expenses </t>
  </si>
  <si>
    <t xml:space="preserve">A department store’s maintained markup is 38 percent, reductions are $560, and net sales are $28,000. What’s the initial markup percentage? </t>
  </si>
  <si>
    <t xml:space="preserve">Mark Up % = Mark Up in $ / Net Sales in $ </t>
  </si>
  <si>
    <t xml:space="preserve">Mark Up in $ = Mark Up %* Net Sales in $  </t>
  </si>
  <si>
    <t xml:space="preserve">Maintained Markup % </t>
  </si>
  <si>
    <t xml:space="preserve">Maintained Markup $ </t>
  </si>
  <si>
    <t>Reductions</t>
  </si>
  <si>
    <t xml:space="preserve">Net sales </t>
  </si>
  <si>
    <t>Initial markup (IMO) % = (MMU$ + Reductions) ÷ (Net sales + Reductions)</t>
  </si>
  <si>
    <t>Initial markup (IMO) %</t>
  </si>
  <si>
    <t xml:space="preserve">Country Homes is a store for people who collect country arts and crafts and use them to decorate their homes. Last year, its net sales totaled $120,500. The cost value of the items it sold was $72,300. Taxes for the year were $7,680. The only expenses that the operation had were (1) rent for $3000, (2) salaries to the owner and one part-time assistant for $27,000, (3) utilities at $1,200, and (4) advertising of $500. Calculate the gross margin percentage for Country Homes. </t>
  </si>
  <si>
    <t>Net sales</t>
  </si>
  <si>
    <t>Gross margin percent</t>
  </si>
  <si>
    <t xml:space="preserve">Gross Margin </t>
  </si>
  <si>
    <t>Cost value of the items</t>
  </si>
  <si>
    <t xml:space="preserve">Gross margin percent = Gross margin/Net sales </t>
  </si>
  <si>
    <t>ASSUMPTIONS OR RESULTS</t>
  </si>
  <si>
    <t>SIMULATION</t>
  </si>
  <si>
    <t>FINANCIAL ELEMENT</t>
  </si>
  <si>
    <t>LAST YEAR</t>
  </si>
  <si>
    <t>D</t>
  </si>
  <si>
    <t>ASSUMPTIONS</t>
  </si>
  <si>
    <t>Price per Unit (P)</t>
  </si>
  <si>
    <t>Units Sold (Q)</t>
  </si>
  <si>
    <t>Change in Unit Variable Cost (UVC)</t>
  </si>
  <si>
    <t>Unit Variable Cost (UVC)</t>
  </si>
  <si>
    <t>Total Expenses</t>
  </si>
  <si>
    <t>Owner's Salary</t>
  </si>
  <si>
    <t>Investment</t>
  </si>
  <si>
    <t>State and Federal Taxes</t>
  </si>
  <si>
    <t>SPREADSHEET SIMULATION</t>
  </si>
  <si>
    <t>Net Sales (P × Q)</t>
  </si>
  <si>
    <t>Less: Cost of Goods Sold (COGS): (Q × UVC)</t>
  </si>
  <si>
    <t>Gross Margin</t>
  </si>
  <si>
    <t>Less: Total Expenses</t>
  </si>
  <si>
    <t>Less: Owner's Salary</t>
  </si>
  <si>
    <t>Net Profit Before Taxes</t>
  </si>
  <si>
    <t>Less: Taxes</t>
  </si>
  <si>
    <t>Net Profit After Taxes</t>
  </si>
  <si>
    <t>Return on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</si>
</sst>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"/>
    <numFmt numFmtId="166" formatCode="[$$-C09]#,##0"/>
  </numFmts>
  <fonts count="3" x14ac:knownFonts="1">
    <font>
      <sz val="11"/>
      <color theme="1"/>
      <name val="Calibri"/>
      <family val="2"/>
      <scheme val="minor"/>
    </font>
    <font>
      <sz val="10.5"/>
      <color rgb="FF0000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9" fontId="0" fillId="0" borderId="1" xfId="0" applyNumberFormat="1" applyBorder="1"/>
    <xf numFmtId="165" fontId="1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5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3"/>
  <sheetViews>
    <sheetView tabSelected="1" workbookViewId="0">
      <selection activeCell="K10" sqref="K10"/>
    </sheetView>
  </sheetViews>
  <sheetFormatPr baseColWidth="10" defaultColWidth="8.83203125" defaultRowHeight="15" x14ac:dyDescent="0.2"/>
  <cols>
    <col min="2" max="2" width="5.6640625" customWidth="1"/>
    <col min="3" max="3" width="21.6640625" bestFit="1" customWidth="1"/>
    <col min="4" max="4" width="33.5" customWidth="1"/>
    <col min="5" max="6" width="13.1640625" customWidth="1"/>
    <col min="7" max="7" width="12.83203125" customWidth="1"/>
    <col min="8" max="8" width="12.33203125" customWidth="1"/>
    <col min="9" max="9" width="13.5" customWidth="1"/>
  </cols>
  <sheetData>
    <row r="3" spans="3:9" x14ac:dyDescent="0.2">
      <c r="C3" t="s">
        <v>41</v>
      </c>
      <c r="E3" s="31" t="s">
        <v>42</v>
      </c>
      <c r="F3" s="31"/>
      <c r="G3" s="31"/>
      <c r="H3" s="31"/>
      <c r="I3" s="31"/>
    </row>
    <row r="4" spans="3:9" ht="31" customHeight="1" x14ac:dyDescent="0.2">
      <c r="D4" t="s">
        <v>43</v>
      </c>
      <c r="E4" s="33" t="s">
        <v>44</v>
      </c>
      <c r="F4" s="33" t="s">
        <v>2</v>
      </c>
      <c r="G4" s="33" t="s">
        <v>0</v>
      </c>
      <c r="H4" s="33" t="s">
        <v>1</v>
      </c>
      <c r="I4" s="33" t="s">
        <v>45</v>
      </c>
    </row>
    <row r="5" spans="3:9" x14ac:dyDescent="0.2">
      <c r="C5" t="s">
        <v>46</v>
      </c>
      <c r="D5" t="s">
        <v>47</v>
      </c>
      <c r="E5" s="33">
        <v>50</v>
      </c>
      <c r="F5" s="33">
        <v>54</v>
      </c>
      <c r="G5" s="33">
        <v>54</v>
      </c>
      <c r="H5" s="33">
        <v>58</v>
      </c>
      <c r="I5" s="33">
        <v>58</v>
      </c>
    </row>
    <row r="6" spans="3:9" x14ac:dyDescent="0.2">
      <c r="D6" t="s">
        <v>48</v>
      </c>
      <c r="E6" s="34">
        <v>1000</v>
      </c>
      <c r="F6" s="34">
        <v>1200</v>
      </c>
      <c r="G6" s="34">
        <v>1100</v>
      </c>
      <c r="H6" s="34">
        <v>1100</v>
      </c>
      <c r="I6" s="34">
        <v>1000</v>
      </c>
    </row>
    <row r="7" spans="3:9" x14ac:dyDescent="0.2">
      <c r="D7" t="s">
        <v>49</v>
      </c>
      <c r="E7" s="35">
        <v>0</v>
      </c>
      <c r="F7" s="35">
        <v>0.1</v>
      </c>
      <c r="G7" s="35">
        <v>0.1</v>
      </c>
      <c r="H7" s="35">
        <v>0.2</v>
      </c>
      <c r="I7" s="35">
        <v>0.2</v>
      </c>
    </row>
    <row r="8" spans="3:9" hidden="1" x14ac:dyDescent="0.2">
      <c r="D8" t="s">
        <v>50</v>
      </c>
      <c r="E8" s="33">
        <v>22</v>
      </c>
      <c r="F8" s="33">
        <f>$E$8+($E$8*F7)</f>
        <v>24.2</v>
      </c>
      <c r="G8" s="33">
        <f t="shared" ref="G8:I8" si="0">$E$8+($E$8*G7)</f>
        <v>24.2</v>
      </c>
      <c r="H8" s="33">
        <f t="shared" si="0"/>
        <v>26.4</v>
      </c>
      <c r="I8" s="33">
        <f t="shared" si="0"/>
        <v>26.4</v>
      </c>
    </row>
    <row r="9" spans="3:9" x14ac:dyDescent="0.2">
      <c r="D9" t="s">
        <v>51</v>
      </c>
      <c r="E9" s="34">
        <v>8000</v>
      </c>
      <c r="F9" s="34">
        <v>8000</v>
      </c>
      <c r="G9" s="34">
        <v>8000</v>
      </c>
      <c r="H9" s="34">
        <v>8000</v>
      </c>
      <c r="I9" s="34">
        <v>8000</v>
      </c>
    </row>
    <row r="10" spans="3:9" x14ac:dyDescent="0.2">
      <c r="D10" t="s">
        <v>52</v>
      </c>
      <c r="E10" s="34">
        <v>18000</v>
      </c>
      <c r="F10" s="34">
        <v>18000</v>
      </c>
      <c r="G10" s="34">
        <v>18000</v>
      </c>
      <c r="H10" s="34">
        <v>18000</v>
      </c>
      <c r="I10" s="34">
        <v>18000</v>
      </c>
    </row>
    <row r="11" spans="3:9" x14ac:dyDescent="0.2">
      <c r="D11" t="s">
        <v>53</v>
      </c>
      <c r="E11" s="34">
        <v>20000</v>
      </c>
      <c r="F11" s="34">
        <v>20000</v>
      </c>
      <c r="G11" s="34">
        <v>20000</v>
      </c>
      <c r="H11" s="34">
        <v>20000</v>
      </c>
      <c r="I11" s="34">
        <v>20000</v>
      </c>
    </row>
    <row r="12" spans="3:9" x14ac:dyDescent="0.2">
      <c r="D12" t="s">
        <v>54</v>
      </c>
      <c r="E12" s="36">
        <v>0.5</v>
      </c>
      <c r="F12" s="35">
        <v>0.5</v>
      </c>
      <c r="G12" s="35">
        <v>0.5</v>
      </c>
      <c r="H12" s="35">
        <v>0.5</v>
      </c>
      <c r="I12" s="35">
        <v>0.5</v>
      </c>
    </row>
    <row r="14" spans="3:9" x14ac:dyDescent="0.2">
      <c r="C14" t="s">
        <v>55</v>
      </c>
      <c r="D14" t="s">
        <v>56</v>
      </c>
      <c r="E14" s="37">
        <f>E5*E6</f>
        <v>50000</v>
      </c>
      <c r="F14" s="37">
        <f t="shared" ref="F14:I14" si="1">F5*F6</f>
        <v>64800</v>
      </c>
      <c r="G14" s="37">
        <f t="shared" si="1"/>
        <v>59400</v>
      </c>
      <c r="H14" s="37">
        <f t="shared" si="1"/>
        <v>63800</v>
      </c>
      <c r="I14" s="37">
        <f t="shared" si="1"/>
        <v>58000</v>
      </c>
    </row>
    <row r="15" spans="3:9" x14ac:dyDescent="0.2">
      <c r="D15" t="s">
        <v>57</v>
      </c>
      <c r="E15" s="37">
        <f>E6*E8</f>
        <v>22000</v>
      </c>
      <c r="F15" s="37">
        <f>F6*F8</f>
        <v>29040</v>
      </c>
      <c r="G15" s="37">
        <f t="shared" ref="F15:I15" si="2">G6*G8</f>
        <v>26620</v>
      </c>
      <c r="H15" s="37">
        <f t="shared" si="2"/>
        <v>29040</v>
      </c>
      <c r="I15" s="37">
        <f t="shared" si="2"/>
        <v>26400</v>
      </c>
    </row>
    <row r="16" spans="3:9" x14ac:dyDescent="0.2">
      <c r="D16" t="s">
        <v>58</v>
      </c>
      <c r="E16" s="37">
        <f>E14-E15</f>
        <v>28000</v>
      </c>
      <c r="F16" s="37">
        <f t="shared" ref="F16:I16" si="3">F14-F15</f>
        <v>35760</v>
      </c>
      <c r="G16" s="37">
        <f t="shared" si="3"/>
        <v>32780</v>
      </c>
      <c r="H16" s="37">
        <f t="shared" si="3"/>
        <v>34760</v>
      </c>
      <c r="I16" s="37">
        <f t="shared" si="3"/>
        <v>31600</v>
      </c>
    </row>
    <row r="17" spans="4:9" x14ac:dyDescent="0.2">
      <c r="D17" t="s">
        <v>59</v>
      </c>
      <c r="E17" s="37">
        <f>E9</f>
        <v>8000</v>
      </c>
      <c r="F17" s="37">
        <f t="shared" ref="F17:I17" si="4">F9</f>
        <v>8000</v>
      </c>
      <c r="G17" s="37">
        <f t="shared" si="4"/>
        <v>8000</v>
      </c>
      <c r="H17" s="37">
        <f t="shared" si="4"/>
        <v>8000</v>
      </c>
      <c r="I17" s="37">
        <f t="shared" si="4"/>
        <v>8000</v>
      </c>
    </row>
    <row r="18" spans="4:9" x14ac:dyDescent="0.2">
      <c r="D18" t="s">
        <v>60</v>
      </c>
      <c r="E18" s="37">
        <f>E10</f>
        <v>18000</v>
      </c>
      <c r="F18" s="37">
        <f t="shared" ref="F18:I18" si="5">F10</f>
        <v>18000</v>
      </c>
      <c r="G18" s="37">
        <f t="shared" si="5"/>
        <v>18000</v>
      </c>
      <c r="H18" s="37">
        <f t="shared" si="5"/>
        <v>18000</v>
      </c>
      <c r="I18" s="37">
        <f t="shared" si="5"/>
        <v>18000</v>
      </c>
    </row>
    <row r="19" spans="4:9" x14ac:dyDescent="0.2">
      <c r="D19" t="s">
        <v>61</v>
      </c>
      <c r="E19" s="37">
        <f>E16-(E17+E18)</f>
        <v>2000</v>
      </c>
      <c r="F19" s="37">
        <f t="shared" ref="F19:I19" si="6">F16-(F17+F18)</f>
        <v>9760</v>
      </c>
      <c r="G19" s="37">
        <f t="shared" si="6"/>
        <v>6780</v>
      </c>
      <c r="H19" s="37">
        <f t="shared" si="6"/>
        <v>8760</v>
      </c>
      <c r="I19" s="37">
        <f t="shared" si="6"/>
        <v>5600</v>
      </c>
    </row>
    <row r="20" spans="4:9" x14ac:dyDescent="0.2">
      <c r="D20" t="s">
        <v>62</v>
      </c>
      <c r="E20" s="37">
        <f>E19*E12</f>
        <v>1000</v>
      </c>
      <c r="F20" s="37">
        <f t="shared" ref="F20:I20" si="7">F19*F12</f>
        <v>4880</v>
      </c>
      <c r="G20" s="37">
        <f t="shared" si="7"/>
        <v>3390</v>
      </c>
      <c r="H20" s="37">
        <f t="shared" si="7"/>
        <v>4380</v>
      </c>
      <c r="I20" s="37">
        <f t="shared" si="7"/>
        <v>2800</v>
      </c>
    </row>
    <row r="21" spans="4:9" x14ac:dyDescent="0.2">
      <c r="D21" t="s">
        <v>63</v>
      </c>
      <c r="E21" s="37">
        <f>E19-E20</f>
        <v>1000</v>
      </c>
      <c r="F21" s="37">
        <f t="shared" ref="F21:I21" si="8">F19-F20</f>
        <v>4880</v>
      </c>
      <c r="G21" s="37">
        <f t="shared" si="8"/>
        <v>3390</v>
      </c>
      <c r="H21" s="37">
        <f t="shared" si="8"/>
        <v>4380</v>
      </c>
      <c r="I21" s="37">
        <f t="shared" si="8"/>
        <v>2800</v>
      </c>
    </row>
    <row r="22" spans="4:9" x14ac:dyDescent="0.2">
      <c r="D22" t="s">
        <v>53</v>
      </c>
      <c r="E22" s="37">
        <f>E11</f>
        <v>20000</v>
      </c>
      <c r="F22" s="37">
        <f t="shared" ref="F22:I22" si="9">F11</f>
        <v>20000</v>
      </c>
      <c r="G22" s="37">
        <f t="shared" si="9"/>
        <v>20000</v>
      </c>
      <c r="H22" s="37">
        <f t="shared" si="9"/>
        <v>20000</v>
      </c>
      <c r="I22" s="37">
        <f t="shared" si="9"/>
        <v>20000</v>
      </c>
    </row>
    <row r="23" spans="4:9" x14ac:dyDescent="0.2">
      <c r="D23" t="s">
        <v>64</v>
      </c>
      <c r="E23" s="32">
        <f>E21/E22</f>
        <v>0.05</v>
      </c>
      <c r="F23" s="32">
        <f t="shared" ref="F23:I23" si="10">F21/F22</f>
        <v>0.24399999999999999</v>
      </c>
      <c r="G23" s="32">
        <f t="shared" si="10"/>
        <v>0.16950000000000001</v>
      </c>
      <c r="H23" s="32">
        <f t="shared" si="10"/>
        <v>0.219</v>
      </c>
      <c r="I23" s="32">
        <f t="shared" si="10"/>
        <v>0.14000000000000001</v>
      </c>
    </row>
  </sheetData>
  <mergeCells count="1">
    <mergeCell ref="E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31D9-141E-4A62-BE15-CB50C879110D}">
  <dimension ref="A3:O68"/>
  <sheetViews>
    <sheetView workbookViewId="0">
      <selection activeCell="I11" sqref="I11:O11"/>
    </sheetView>
  </sheetViews>
  <sheetFormatPr baseColWidth="10" defaultColWidth="8.83203125" defaultRowHeight="15" x14ac:dyDescent="0.2"/>
  <cols>
    <col min="2" max="2" width="21" bestFit="1" customWidth="1"/>
    <col min="3" max="3" width="10.83203125" bestFit="1" customWidth="1"/>
    <col min="4" max="4" width="10.1640625" bestFit="1" customWidth="1"/>
    <col min="5" max="5" width="11.1640625" bestFit="1" customWidth="1"/>
    <col min="6" max="6" width="12.5" customWidth="1"/>
    <col min="7" max="7" width="14" customWidth="1"/>
  </cols>
  <sheetData>
    <row r="3" spans="1:15" x14ac:dyDescent="0.2">
      <c r="A3" s="1">
        <v>1</v>
      </c>
      <c r="B3" s="26" t="s">
        <v>14</v>
      </c>
      <c r="C3" s="26"/>
      <c r="D3" s="26"/>
      <c r="E3" s="26"/>
      <c r="F3" s="26"/>
      <c r="G3" s="26"/>
      <c r="H3" s="26"/>
      <c r="I3" s="26"/>
      <c r="J3" s="26"/>
    </row>
    <row r="4" spans="1:15" x14ac:dyDescent="0.2">
      <c r="B4" s="26"/>
      <c r="C4" s="26"/>
      <c r="D4" s="26"/>
      <c r="E4" s="26"/>
      <c r="F4" s="26"/>
      <c r="G4" s="26"/>
      <c r="H4" s="26"/>
      <c r="I4" s="26"/>
      <c r="J4" s="26"/>
    </row>
    <row r="5" spans="1:15" x14ac:dyDescent="0.2">
      <c r="B5" s="26"/>
      <c r="C5" s="26"/>
      <c r="D5" s="26"/>
      <c r="E5" s="26"/>
      <c r="F5" s="26"/>
      <c r="G5" s="26"/>
      <c r="H5" s="26"/>
      <c r="I5" s="26"/>
      <c r="J5" s="26"/>
    </row>
    <row r="7" spans="1:15" x14ac:dyDescent="0.2">
      <c r="A7" s="18" t="s">
        <v>2</v>
      </c>
      <c r="B7" s="2"/>
      <c r="C7" s="3" t="s">
        <v>3</v>
      </c>
      <c r="D7" s="3" t="s">
        <v>4</v>
      </c>
      <c r="E7" s="3" t="s">
        <v>5</v>
      </c>
      <c r="F7" s="3" t="s">
        <v>16</v>
      </c>
      <c r="G7" s="3" t="s">
        <v>17</v>
      </c>
    </row>
    <row r="8" spans="1:15" x14ac:dyDescent="0.2">
      <c r="B8" s="2" t="s">
        <v>6</v>
      </c>
      <c r="C8" s="9">
        <v>200000</v>
      </c>
      <c r="D8" s="9">
        <v>310000</v>
      </c>
      <c r="E8" s="9">
        <v>420000</v>
      </c>
      <c r="F8" s="14">
        <v>200000</v>
      </c>
      <c r="G8" s="14">
        <v>340000</v>
      </c>
    </row>
    <row r="9" spans="1:15" x14ac:dyDescent="0.2">
      <c r="B9" s="2" t="s">
        <v>7</v>
      </c>
      <c r="C9" s="9">
        <v>83000</v>
      </c>
      <c r="D9" s="9">
        <v>180000</v>
      </c>
      <c r="E9" s="9">
        <v>98000</v>
      </c>
      <c r="F9" s="14">
        <v>83000</v>
      </c>
      <c r="G9" s="14">
        <v>180000</v>
      </c>
    </row>
    <row r="10" spans="1:15" x14ac:dyDescent="0.2">
      <c r="B10" s="2" t="s">
        <v>8</v>
      </c>
      <c r="C10" s="14">
        <f t="shared" ref="C10:E10" si="0">C8-C9</f>
        <v>117000</v>
      </c>
      <c r="D10" s="14">
        <f t="shared" si="0"/>
        <v>130000</v>
      </c>
      <c r="E10" s="14">
        <f t="shared" si="0"/>
        <v>322000</v>
      </c>
      <c r="F10" s="14">
        <f>F8-F9</f>
        <v>117000</v>
      </c>
      <c r="G10" s="14">
        <f>G8-G9</f>
        <v>160000</v>
      </c>
      <c r="I10" s="27" t="s">
        <v>19</v>
      </c>
      <c r="J10" s="27"/>
      <c r="K10" s="27"/>
      <c r="L10" s="27"/>
      <c r="M10" s="27"/>
      <c r="N10" s="27"/>
      <c r="O10" s="27"/>
    </row>
    <row r="11" spans="1:15" x14ac:dyDescent="0.2">
      <c r="B11" s="2" t="s">
        <v>9</v>
      </c>
      <c r="C11" s="15">
        <f t="shared" ref="C11:F11" si="1">C10/C8</f>
        <v>0.58499999999999996</v>
      </c>
      <c r="D11" s="15">
        <f t="shared" si="1"/>
        <v>0.41935483870967744</v>
      </c>
      <c r="E11" s="15">
        <f t="shared" si="1"/>
        <v>0.76666666666666672</v>
      </c>
      <c r="F11" s="15">
        <f t="shared" si="1"/>
        <v>0.58499999999999996</v>
      </c>
      <c r="G11" s="15">
        <f>G10/G8</f>
        <v>0.47058823529411764</v>
      </c>
      <c r="I11" s="25" t="s">
        <v>18</v>
      </c>
      <c r="J11" s="25"/>
      <c r="K11" s="25"/>
      <c r="L11" s="25"/>
      <c r="M11" s="25"/>
      <c r="N11" s="25"/>
      <c r="O11" s="25"/>
    </row>
    <row r="12" spans="1:15" x14ac:dyDescent="0.2">
      <c r="B12" s="2" t="s">
        <v>10</v>
      </c>
      <c r="C12" s="4">
        <v>50000</v>
      </c>
      <c r="D12" s="4">
        <v>93000</v>
      </c>
      <c r="E12" s="4">
        <v>23000</v>
      </c>
      <c r="F12" s="16">
        <v>50000</v>
      </c>
      <c r="G12" s="16">
        <v>93000</v>
      </c>
      <c r="I12" s="13"/>
      <c r="J12" s="13"/>
    </row>
    <row r="13" spans="1:15" x14ac:dyDescent="0.2">
      <c r="B13" s="2" t="s">
        <v>11</v>
      </c>
      <c r="C13" s="15">
        <f t="shared" ref="C13:E13" si="2">C12/C8</f>
        <v>0.25</v>
      </c>
      <c r="D13" s="15">
        <f t="shared" si="2"/>
        <v>0.3</v>
      </c>
      <c r="E13" s="15">
        <f t="shared" si="2"/>
        <v>5.4761904761904762E-2</v>
      </c>
      <c r="F13" s="15">
        <f>F12/F8</f>
        <v>0.25</v>
      </c>
      <c r="G13" s="15">
        <f>G12/G8</f>
        <v>0.27352941176470591</v>
      </c>
      <c r="I13" s="28" t="s">
        <v>20</v>
      </c>
      <c r="J13" s="28"/>
      <c r="K13" s="28"/>
      <c r="L13" s="28"/>
      <c r="M13" s="28"/>
      <c r="N13" s="28"/>
      <c r="O13" s="28"/>
    </row>
    <row r="14" spans="1:15" x14ac:dyDescent="0.2">
      <c r="B14" s="2" t="s">
        <v>12</v>
      </c>
      <c r="C14" s="16">
        <f t="shared" ref="C14:E14" si="3">C10-C12</f>
        <v>67000</v>
      </c>
      <c r="D14" s="16">
        <f t="shared" si="3"/>
        <v>37000</v>
      </c>
      <c r="E14" s="16">
        <f t="shared" si="3"/>
        <v>299000</v>
      </c>
      <c r="F14" s="16">
        <f>F10-F12</f>
        <v>67000</v>
      </c>
      <c r="G14" s="16">
        <f>G10-G12</f>
        <v>67000</v>
      </c>
      <c r="I14" s="29" t="s">
        <v>21</v>
      </c>
      <c r="J14" s="29"/>
      <c r="K14" s="29"/>
      <c r="L14" s="29"/>
      <c r="M14" s="29"/>
      <c r="N14" s="29"/>
      <c r="O14" s="29"/>
    </row>
    <row r="15" spans="1:15" x14ac:dyDescent="0.2">
      <c r="B15" s="2" t="s">
        <v>13</v>
      </c>
      <c r="C15" s="15">
        <f t="shared" ref="C15:E15" si="4">C14/C8</f>
        <v>0.33500000000000002</v>
      </c>
      <c r="D15" s="15">
        <f t="shared" si="4"/>
        <v>0.11935483870967742</v>
      </c>
      <c r="E15" s="15">
        <f t="shared" si="4"/>
        <v>0.71190476190476193</v>
      </c>
      <c r="F15" s="15">
        <f>F14/F8</f>
        <v>0.33500000000000002</v>
      </c>
      <c r="G15" s="15">
        <f>G14/G8</f>
        <v>0.19705882352941176</v>
      </c>
      <c r="I15" s="25" t="s">
        <v>22</v>
      </c>
      <c r="J15" s="25"/>
      <c r="K15" s="25"/>
      <c r="L15" s="25"/>
      <c r="M15" s="25"/>
      <c r="N15" s="25"/>
      <c r="O15" s="25"/>
    </row>
    <row r="16" spans="1:15" x14ac:dyDescent="0.2">
      <c r="B16" s="23"/>
      <c r="C16" s="24"/>
      <c r="D16" s="24"/>
      <c r="E16" s="24"/>
      <c r="F16" s="24"/>
      <c r="G16" s="24"/>
      <c r="I16" s="17"/>
      <c r="J16" s="17"/>
      <c r="K16" s="17"/>
      <c r="L16" s="17"/>
      <c r="M16" s="17"/>
      <c r="N16" s="17"/>
      <c r="O16" s="17"/>
    </row>
    <row r="17" spans="1:15" x14ac:dyDescent="0.2">
      <c r="A17" s="18" t="s">
        <v>0</v>
      </c>
      <c r="B17" s="2"/>
      <c r="C17" s="3" t="s">
        <v>3</v>
      </c>
      <c r="D17" s="3" t="s">
        <v>4</v>
      </c>
      <c r="E17" s="3" t="s">
        <v>5</v>
      </c>
      <c r="F17" s="3" t="s">
        <v>16</v>
      </c>
      <c r="G17" s="3" t="s">
        <v>17</v>
      </c>
    </row>
    <row r="18" spans="1:15" x14ac:dyDescent="0.2">
      <c r="B18" s="2" t="s">
        <v>6</v>
      </c>
      <c r="C18" s="9">
        <v>193192</v>
      </c>
      <c r="D18" s="9">
        <v>382810</v>
      </c>
      <c r="E18" s="9">
        <v>372727</v>
      </c>
      <c r="F18" s="14">
        <v>200000</v>
      </c>
      <c r="G18" s="14">
        <v>340000</v>
      </c>
    </row>
    <row r="19" spans="1:15" x14ac:dyDescent="0.2">
      <c r="B19" s="2" t="s">
        <v>7</v>
      </c>
      <c r="C19" s="9">
        <v>22910</v>
      </c>
      <c r="D19" s="9">
        <v>29291</v>
      </c>
      <c r="E19" s="9">
        <v>37119</v>
      </c>
      <c r="F19" s="14">
        <v>83000</v>
      </c>
      <c r="G19" s="14">
        <v>180000</v>
      </c>
    </row>
    <row r="20" spans="1:15" x14ac:dyDescent="0.2">
      <c r="B20" s="2" t="s">
        <v>8</v>
      </c>
      <c r="C20" s="14">
        <f t="shared" ref="C20:D20" si="5">C18-C19</f>
        <v>170282</v>
      </c>
      <c r="D20" s="14">
        <f t="shared" si="5"/>
        <v>353519</v>
      </c>
      <c r="E20" s="14">
        <f t="shared" ref="E20" si="6">E18-E19</f>
        <v>335608</v>
      </c>
      <c r="F20" s="14">
        <f>F18-F19</f>
        <v>117000</v>
      </c>
      <c r="G20" s="14">
        <f>G18-G19</f>
        <v>160000</v>
      </c>
      <c r="I20" s="27" t="s">
        <v>19</v>
      </c>
      <c r="J20" s="27"/>
      <c r="K20" s="27"/>
      <c r="L20" s="27"/>
      <c r="M20" s="27"/>
      <c r="N20" s="27"/>
      <c r="O20" s="27"/>
    </row>
    <row r="21" spans="1:15" x14ac:dyDescent="0.2">
      <c r="B21" s="2" t="s">
        <v>9</v>
      </c>
      <c r="C21" s="15">
        <f t="shared" ref="C21" si="7">C20/C18</f>
        <v>0.88141330903971182</v>
      </c>
      <c r="D21" s="15">
        <f t="shared" ref="D21" si="8">D20/D18</f>
        <v>0.92348423499908572</v>
      </c>
      <c r="E21" s="15">
        <f t="shared" ref="E21" si="9">E20/E18</f>
        <v>0.90041236615538989</v>
      </c>
      <c r="F21" s="15">
        <f t="shared" ref="F21" si="10">F20/F18</f>
        <v>0.58499999999999996</v>
      </c>
      <c r="G21" s="15">
        <f>G20/G18</f>
        <v>0.47058823529411764</v>
      </c>
      <c r="I21" s="25" t="s">
        <v>18</v>
      </c>
      <c r="J21" s="25"/>
      <c r="K21" s="25"/>
      <c r="L21" s="25"/>
      <c r="M21" s="25"/>
      <c r="N21" s="25"/>
      <c r="O21" s="25"/>
    </row>
    <row r="22" spans="1:15" x14ac:dyDescent="0.2">
      <c r="B22" s="2" t="s">
        <v>10</v>
      </c>
      <c r="C22" s="4">
        <v>38281</v>
      </c>
      <c r="D22" s="4">
        <v>37211</v>
      </c>
      <c r="E22" s="4">
        <v>37212</v>
      </c>
      <c r="F22" s="16">
        <v>50000</v>
      </c>
      <c r="G22" s="16">
        <v>93000</v>
      </c>
      <c r="I22" s="13"/>
      <c r="J22" s="13"/>
    </row>
    <row r="23" spans="1:15" x14ac:dyDescent="0.2">
      <c r="B23" s="2" t="s">
        <v>11</v>
      </c>
      <c r="C23" s="15">
        <f t="shared" ref="C23" si="11">C22/C18</f>
        <v>0.19815002691622841</v>
      </c>
      <c r="D23" s="15">
        <f t="shared" ref="D23" si="12">D22/D18</f>
        <v>9.7204879705336852E-2</v>
      </c>
      <c r="E23" s="15">
        <f t="shared" ref="E23" si="13">E22/E18</f>
        <v>9.9837146222302109E-2</v>
      </c>
      <c r="F23" s="15">
        <f>F22/F18</f>
        <v>0.25</v>
      </c>
      <c r="G23" s="15">
        <f>G22/G18</f>
        <v>0.27352941176470591</v>
      </c>
      <c r="I23" s="28" t="s">
        <v>20</v>
      </c>
      <c r="J23" s="28"/>
      <c r="K23" s="28"/>
      <c r="L23" s="28"/>
      <c r="M23" s="28"/>
      <c r="N23" s="28"/>
      <c r="O23" s="28"/>
    </row>
    <row r="24" spans="1:15" x14ac:dyDescent="0.2">
      <c r="B24" s="2" t="s">
        <v>12</v>
      </c>
      <c r="C24" s="16">
        <f t="shared" ref="C24:E24" si="14">C20-C22</f>
        <v>132001</v>
      </c>
      <c r="D24" s="16">
        <f t="shared" si="14"/>
        <v>316308</v>
      </c>
      <c r="E24" s="16">
        <f t="shared" si="14"/>
        <v>298396</v>
      </c>
      <c r="F24" s="16">
        <f>F20-F22</f>
        <v>67000</v>
      </c>
      <c r="G24" s="16">
        <f>G20-G22</f>
        <v>67000</v>
      </c>
      <c r="I24" s="29" t="s">
        <v>21</v>
      </c>
      <c r="J24" s="29"/>
      <c r="K24" s="29"/>
      <c r="L24" s="29"/>
      <c r="M24" s="29"/>
      <c r="N24" s="29"/>
      <c r="O24" s="29"/>
    </row>
    <row r="25" spans="1:15" x14ac:dyDescent="0.2">
      <c r="B25" s="2" t="s">
        <v>13</v>
      </c>
      <c r="C25" s="15">
        <f t="shared" ref="C25" si="15">C24/C18</f>
        <v>0.68326328212348342</v>
      </c>
      <c r="D25" s="15">
        <f t="shared" ref="D25" si="16">D24/D18</f>
        <v>0.82627935529374885</v>
      </c>
      <c r="E25" s="15">
        <f t="shared" ref="E25" si="17">E24/E18</f>
        <v>0.80057521993308778</v>
      </c>
      <c r="F25" s="15">
        <f>F24/F18</f>
        <v>0.33500000000000002</v>
      </c>
      <c r="G25" s="15">
        <f>G24/G18</f>
        <v>0.19705882352941176</v>
      </c>
      <c r="I25" s="25" t="s">
        <v>22</v>
      </c>
      <c r="J25" s="25"/>
      <c r="K25" s="25"/>
      <c r="L25" s="25"/>
      <c r="M25" s="25"/>
      <c r="N25" s="25"/>
      <c r="O25" s="25"/>
    </row>
    <row r="26" spans="1:15" x14ac:dyDescent="0.2">
      <c r="B26" s="23"/>
      <c r="C26" s="24"/>
      <c r="D26" s="24"/>
      <c r="E26" s="24"/>
      <c r="F26" s="24"/>
      <c r="G26" s="24"/>
      <c r="I26" s="17"/>
      <c r="J26" s="17"/>
      <c r="K26" s="17"/>
      <c r="L26" s="17"/>
      <c r="M26" s="17"/>
      <c r="N26" s="17"/>
      <c r="O26" s="17"/>
    </row>
    <row r="27" spans="1:15" x14ac:dyDescent="0.2">
      <c r="A27" s="18" t="s">
        <v>1</v>
      </c>
      <c r="B27" s="2"/>
      <c r="C27" s="3" t="s">
        <v>3</v>
      </c>
      <c r="D27" s="3" t="s">
        <v>4</v>
      </c>
      <c r="E27" s="3" t="s">
        <v>5</v>
      </c>
      <c r="F27" s="3" t="s">
        <v>16</v>
      </c>
      <c r="G27" s="3" t="s">
        <v>17</v>
      </c>
    </row>
    <row r="28" spans="1:15" x14ac:dyDescent="0.2">
      <c r="B28" s="2" t="s">
        <v>6</v>
      </c>
      <c r="C28" s="9">
        <v>210000</v>
      </c>
      <c r="D28" s="9">
        <v>300000</v>
      </c>
      <c r="E28" s="9">
        <v>410000</v>
      </c>
      <c r="F28" s="14">
        <v>200000</v>
      </c>
      <c r="G28" s="14">
        <v>340000</v>
      </c>
    </row>
    <row r="29" spans="1:15" x14ac:dyDescent="0.2">
      <c r="B29" s="2" t="s">
        <v>7</v>
      </c>
      <c r="C29" s="9">
        <v>83000</v>
      </c>
      <c r="D29" s="9">
        <v>180000</v>
      </c>
      <c r="E29" s="9">
        <v>98000</v>
      </c>
      <c r="F29" s="14">
        <v>83000</v>
      </c>
      <c r="G29" s="14">
        <v>180000</v>
      </c>
    </row>
    <row r="30" spans="1:15" x14ac:dyDescent="0.2">
      <c r="B30" s="2" t="s">
        <v>8</v>
      </c>
      <c r="C30" s="14">
        <f t="shared" ref="C30" si="18">C28-C29</f>
        <v>127000</v>
      </c>
      <c r="D30" s="14">
        <f t="shared" ref="D30" si="19">D28-D29</f>
        <v>120000</v>
      </c>
      <c r="E30" s="14">
        <f t="shared" ref="E30" si="20">E28-E29</f>
        <v>312000</v>
      </c>
      <c r="F30" s="14">
        <f>F28-F29</f>
        <v>117000</v>
      </c>
      <c r="G30" s="14">
        <f>G28-G29</f>
        <v>160000</v>
      </c>
      <c r="I30" s="27" t="s">
        <v>19</v>
      </c>
      <c r="J30" s="27"/>
      <c r="K30" s="27"/>
      <c r="L30" s="27"/>
      <c r="M30" s="27"/>
      <c r="N30" s="27"/>
      <c r="O30" s="27"/>
    </row>
    <row r="31" spans="1:15" x14ac:dyDescent="0.2">
      <c r="B31" s="2" t="s">
        <v>9</v>
      </c>
      <c r="C31" s="15">
        <f t="shared" ref="C31" si="21">C30/C28</f>
        <v>0.60476190476190472</v>
      </c>
      <c r="D31" s="15">
        <f t="shared" ref="D31" si="22">D30/D28</f>
        <v>0.4</v>
      </c>
      <c r="E31" s="15">
        <f t="shared" ref="E31" si="23">E30/E28</f>
        <v>0.76097560975609757</v>
      </c>
      <c r="F31" s="15">
        <f t="shared" ref="F31" si="24">F30/F28</f>
        <v>0.58499999999999996</v>
      </c>
      <c r="G31" s="15">
        <f>G30/G28</f>
        <v>0.47058823529411764</v>
      </c>
      <c r="I31" s="25" t="s">
        <v>18</v>
      </c>
      <c r="J31" s="25"/>
      <c r="K31" s="25"/>
      <c r="L31" s="25"/>
      <c r="M31" s="25"/>
      <c r="N31" s="25"/>
      <c r="O31" s="25"/>
    </row>
    <row r="32" spans="1:15" x14ac:dyDescent="0.2">
      <c r="B32" s="2" t="s">
        <v>10</v>
      </c>
      <c r="C32" s="4">
        <v>50000</v>
      </c>
      <c r="D32" s="4">
        <v>93000</v>
      </c>
      <c r="E32" s="4">
        <v>23000</v>
      </c>
      <c r="F32" s="16">
        <v>50000</v>
      </c>
      <c r="G32" s="16">
        <v>93000</v>
      </c>
      <c r="I32" s="13"/>
      <c r="J32" s="13"/>
    </row>
    <row r="33" spans="1:15" x14ac:dyDescent="0.2">
      <c r="B33" s="2" t="s">
        <v>11</v>
      </c>
      <c r="C33" s="15">
        <f t="shared" ref="C33" si="25">C32/C28</f>
        <v>0.23809523809523808</v>
      </c>
      <c r="D33" s="15">
        <f t="shared" ref="D33" si="26">D32/D28</f>
        <v>0.31</v>
      </c>
      <c r="E33" s="15">
        <f t="shared" ref="E33" si="27">E32/E28</f>
        <v>5.6097560975609757E-2</v>
      </c>
      <c r="F33" s="15">
        <f>F32/F28</f>
        <v>0.25</v>
      </c>
      <c r="G33" s="15">
        <f>G32/G28</f>
        <v>0.27352941176470591</v>
      </c>
      <c r="I33" s="28" t="s">
        <v>20</v>
      </c>
      <c r="J33" s="28"/>
      <c r="K33" s="28"/>
      <c r="L33" s="28"/>
      <c r="M33" s="28"/>
      <c r="N33" s="28"/>
      <c r="O33" s="28"/>
    </row>
    <row r="34" spans="1:15" x14ac:dyDescent="0.2">
      <c r="B34" s="2" t="s">
        <v>12</v>
      </c>
      <c r="C34" s="16">
        <f t="shared" ref="C34:E34" si="28">C30-C32</f>
        <v>77000</v>
      </c>
      <c r="D34" s="16">
        <f t="shared" si="28"/>
        <v>27000</v>
      </c>
      <c r="E34" s="16">
        <f t="shared" si="28"/>
        <v>289000</v>
      </c>
      <c r="F34" s="16">
        <f>F30-F32</f>
        <v>67000</v>
      </c>
      <c r="G34" s="16">
        <f>G30-G32</f>
        <v>67000</v>
      </c>
      <c r="I34" s="29" t="s">
        <v>21</v>
      </c>
      <c r="J34" s="29"/>
      <c r="K34" s="29"/>
      <c r="L34" s="29"/>
      <c r="M34" s="29"/>
      <c r="N34" s="29"/>
      <c r="O34" s="29"/>
    </row>
    <row r="35" spans="1:15" x14ac:dyDescent="0.2">
      <c r="B35" s="2" t="s">
        <v>13</v>
      </c>
      <c r="C35" s="15">
        <f t="shared" ref="C35" si="29">C34/C28</f>
        <v>0.36666666666666664</v>
      </c>
      <c r="D35" s="15">
        <f t="shared" ref="D35" si="30">D34/D28</f>
        <v>0.09</v>
      </c>
      <c r="E35" s="15">
        <f t="shared" ref="E35" si="31">E34/E28</f>
        <v>0.70487804878048776</v>
      </c>
      <c r="F35" s="15">
        <f>F34/F28</f>
        <v>0.33500000000000002</v>
      </c>
      <c r="G35" s="15">
        <f>G34/G28</f>
        <v>0.19705882352941176</v>
      </c>
      <c r="I35" s="25" t="s">
        <v>22</v>
      </c>
      <c r="J35" s="25"/>
      <c r="K35" s="25"/>
      <c r="L35" s="25"/>
      <c r="M35" s="25"/>
      <c r="N35" s="25"/>
      <c r="O35" s="25"/>
    </row>
    <row r="36" spans="1:15" x14ac:dyDescent="0.2">
      <c r="B36" s="23"/>
      <c r="C36" s="24"/>
      <c r="D36" s="24"/>
      <c r="E36" s="24"/>
      <c r="F36" s="24"/>
      <c r="G36" s="24"/>
      <c r="I36" s="17"/>
      <c r="J36" s="17"/>
      <c r="K36" s="17"/>
      <c r="L36" s="17"/>
      <c r="M36" s="17"/>
      <c r="N36" s="17"/>
      <c r="O36" s="17"/>
    </row>
    <row r="37" spans="1:15" x14ac:dyDescent="0.2">
      <c r="A37" s="1">
        <v>2</v>
      </c>
      <c r="B37" s="30" t="s">
        <v>23</v>
      </c>
      <c r="C37" s="30"/>
      <c r="D37" s="30"/>
      <c r="E37" s="30"/>
      <c r="F37" s="30"/>
      <c r="G37" s="30"/>
      <c r="H37" s="30"/>
      <c r="I37" s="30"/>
      <c r="J37" s="30"/>
    </row>
    <row r="38" spans="1:15" x14ac:dyDescent="0.2">
      <c r="B38" s="30"/>
      <c r="C38" s="30"/>
      <c r="D38" s="30"/>
      <c r="E38" s="30"/>
      <c r="F38" s="30"/>
      <c r="G38" s="30"/>
      <c r="H38" s="30"/>
      <c r="I38" s="30"/>
      <c r="J38" s="30"/>
    </row>
    <row r="39" spans="1:15" x14ac:dyDescent="0.2">
      <c r="B39" s="30"/>
      <c r="C39" s="30"/>
      <c r="D39" s="30"/>
      <c r="E39" s="30"/>
      <c r="F39" s="30"/>
      <c r="G39" s="30"/>
      <c r="H39" s="30"/>
      <c r="I39" s="30"/>
      <c r="J39" s="30"/>
    </row>
    <row r="41" spans="1:15" x14ac:dyDescent="0.2">
      <c r="B41" s="5"/>
      <c r="C41" s="19" t="s">
        <v>15</v>
      </c>
      <c r="D41" s="19" t="s">
        <v>2</v>
      </c>
      <c r="E41" s="19" t="s">
        <v>0</v>
      </c>
      <c r="F41" s="19" t="s">
        <v>1</v>
      </c>
    </row>
    <row r="42" spans="1:15" x14ac:dyDescent="0.2">
      <c r="B42" s="2" t="s">
        <v>6</v>
      </c>
      <c r="C42" s="6">
        <v>1750000</v>
      </c>
      <c r="D42" s="20">
        <v>500321</v>
      </c>
      <c r="E42" s="20">
        <v>7012310</v>
      </c>
      <c r="F42" s="20">
        <v>100000</v>
      </c>
      <c r="H42" s="31" t="s">
        <v>24</v>
      </c>
      <c r="I42" s="31"/>
      <c r="J42" s="31"/>
      <c r="K42" s="31"/>
      <c r="L42" s="31"/>
      <c r="M42" s="31"/>
      <c r="N42" s="31"/>
    </row>
    <row r="43" spans="1:15" x14ac:dyDescent="0.2">
      <c r="B43" s="2" t="s">
        <v>7</v>
      </c>
      <c r="C43" s="6">
        <v>390000</v>
      </c>
      <c r="D43" s="20">
        <v>120000</v>
      </c>
      <c r="E43" s="20">
        <v>11000</v>
      </c>
      <c r="F43" s="20">
        <v>3000</v>
      </c>
      <c r="H43" s="31" t="s">
        <v>25</v>
      </c>
      <c r="I43" s="31"/>
      <c r="J43" s="31"/>
      <c r="K43" s="31"/>
      <c r="L43" s="31"/>
      <c r="M43" s="31"/>
      <c r="N43" s="31"/>
    </row>
    <row r="44" spans="1:15" x14ac:dyDescent="0.2">
      <c r="B44" s="2" t="s">
        <v>10</v>
      </c>
      <c r="C44" s="6">
        <v>960000</v>
      </c>
      <c r="D44" s="20">
        <v>200000</v>
      </c>
      <c r="E44" s="20">
        <v>3012000</v>
      </c>
      <c r="F44" s="20">
        <v>1000</v>
      </c>
      <c r="H44" s="31" t="s">
        <v>22</v>
      </c>
      <c r="I44" s="31"/>
      <c r="J44" s="31"/>
      <c r="K44" s="31"/>
      <c r="L44" s="31"/>
      <c r="M44" s="31"/>
      <c r="N44" s="31"/>
    </row>
    <row r="45" spans="1:15" x14ac:dyDescent="0.2">
      <c r="B45" s="2" t="s">
        <v>13</v>
      </c>
      <c r="C45" s="7">
        <f>((C42-C43)-C44)/C42</f>
        <v>0.22857142857142856</v>
      </c>
      <c r="D45" s="7">
        <f t="shared" ref="D45:F45" si="32">((D42-D43)-D44)/D42</f>
        <v>0.36041061638428129</v>
      </c>
      <c r="E45" s="7">
        <f t="shared" si="32"/>
        <v>0.56890097557010455</v>
      </c>
      <c r="F45" s="7">
        <f t="shared" si="32"/>
        <v>0.96</v>
      </c>
    </row>
    <row r="48" spans="1:15" x14ac:dyDescent="0.2">
      <c r="A48" s="18">
        <v>3</v>
      </c>
      <c r="B48" s="26" t="s">
        <v>26</v>
      </c>
      <c r="C48" s="26"/>
      <c r="D48" s="26"/>
      <c r="E48" s="26"/>
      <c r="F48" s="26"/>
      <c r="G48" s="26"/>
      <c r="H48" s="26"/>
      <c r="I48" s="26"/>
      <c r="J48" s="26"/>
    </row>
    <row r="49" spans="1:15" x14ac:dyDescent="0.2">
      <c r="B49" s="26"/>
      <c r="C49" s="26"/>
      <c r="D49" s="26"/>
      <c r="E49" s="26"/>
      <c r="F49" s="26"/>
      <c r="G49" s="26"/>
      <c r="H49" s="26"/>
      <c r="I49" s="26"/>
      <c r="J49" s="26"/>
    </row>
    <row r="50" spans="1:15" x14ac:dyDescent="0.2">
      <c r="B50" s="26"/>
      <c r="C50" s="26"/>
      <c r="D50" s="26"/>
      <c r="E50" s="26"/>
      <c r="F50" s="26"/>
      <c r="G50" s="26"/>
      <c r="H50" s="26"/>
      <c r="I50" s="26"/>
      <c r="J50" s="26"/>
    </row>
    <row r="52" spans="1:15" x14ac:dyDescent="0.2">
      <c r="B52" s="5"/>
      <c r="C52" s="21" t="s">
        <v>15</v>
      </c>
      <c r="D52" s="21" t="s">
        <v>2</v>
      </c>
      <c r="E52" s="21" t="s">
        <v>0</v>
      </c>
      <c r="F52" s="21" t="s">
        <v>1</v>
      </c>
    </row>
    <row r="53" spans="1:15" x14ac:dyDescent="0.2">
      <c r="B53" s="5" t="s">
        <v>29</v>
      </c>
      <c r="C53" s="8">
        <v>0.38</v>
      </c>
      <c r="D53" s="8">
        <v>0.2</v>
      </c>
      <c r="E53" s="8">
        <v>0.15</v>
      </c>
      <c r="F53" s="8">
        <v>0.55000000000000004</v>
      </c>
      <c r="I53" s="31" t="s">
        <v>27</v>
      </c>
      <c r="J53" s="31"/>
      <c r="K53" s="31"/>
      <c r="L53" s="31"/>
      <c r="M53" s="31"/>
      <c r="N53" s="31"/>
    </row>
    <row r="54" spans="1:15" x14ac:dyDescent="0.2">
      <c r="B54" s="5" t="s">
        <v>31</v>
      </c>
      <c r="C54" s="20">
        <v>560</v>
      </c>
      <c r="D54" s="20">
        <v>380</v>
      </c>
      <c r="E54" s="20">
        <v>118</v>
      </c>
      <c r="F54" s="20">
        <v>1301</v>
      </c>
    </row>
    <row r="55" spans="1:15" x14ac:dyDescent="0.2">
      <c r="B55" s="5" t="s">
        <v>32</v>
      </c>
      <c r="C55" s="20">
        <v>28000</v>
      </c>
      <c r="D55" s="20">
        <v>21000</v>
      </c>
      <c r="E55" s="20">
        <v>129201</v>
      </c>
      <c r="F55" s="20">
        <v>72012</v>
      </c>
    </row>
    <row r="56" spans="1:15" x14ac:dyDescent="0.2">
      <c r="B56" s="5" t="s">
        <v>30</v>
      </c>
      <c r="C56" s="20">
        <f>C55*C53</f>
        <v>10640</v>
      </c>
      <c r="D56" s="20">
        <f t="shared" ref="D56:F56" si="33">D55*D53</f>
        <v>4200</v>
      </c>
      <c r="E56" s="20">
        <f t="shared" si="33"/>
        <v>19380.149999999998</v>
      </c>
      <c r="F56" s="20">
        <f t="shared" si="33"/>
        <v>39606.600000000006</v>
      </c>
      <c r="I56" s="31" t="s">
        <v>28</v>
      </c>
      <c r="J56" s="31"/>
      <c r="K56" s="31"/>
      <c r="L56" s="31"/>
      <c r="M56" s="31"/>
      <c r="N56" s="31"/>
    </row>
    <row r="57" spans="1:15" x14ac:dyDescent="0.2">
      <c r="B57" s="5" t="s">
        <v>34</v>
      </c>
      <c r="C57" s="7">
        <f>(C56+C54)/(C55+C54)</f>
        <v>0.39215686274509803</v>
      </c>
      <c r="D57" s="7">
        <f t="shared" ref="D57:F57" si="34">(D56+D54)/(D55+D54)</f>
        <v>0.21421889616463985</v>
      </c>
      <c r="E57" s="7">
        <f t="shared" si="34"/>
        <v>0.15077560141974494</v>
      </c>
      <c r="F57" s="7">
        <f t="shared" si="34"/>
        <v>0.55798562328645673</v>
      </c>
      <c r="H57" s="31" t="s">
        <v>33</v>
      </c>
      <c r="I57" s="31"/>
      <c r="J57" s="31"/>
      <c r="K57" s="31"/>
      <c r="L57" s="31"/>
      <c r="M57" s="31"/>
      <c r="N57" s="31"/>
      <c r="O57" s="31"/>
    </row>
    <row r="59" spans="1:15" ht="15" customHeight="1" x14ac:dyDescent="0.2">
      <c r="A59" s="18">
        <v>4</v>
      </c>
      <c r="B59" s="26" t="s">
        <v>35</v>
      </c>
      <c r="C59" s="26"/>
      <c r="D59" s="26"/>
      <c r="E59" s="26"/>
      <c r="F59" s="26"/>
      <c r="G59" s="26"/>
      <c r="H59" s="26"/>
      <c r="I59" s="26"/>
      <c r="J59" s="26"/>
    </row>
    <row r="60" spans="1:15" x14ac:dyDescent="0.2">
      <c r="B60" s="26"/>
      <c r="C60" s="26"/>
      <c r="D60" s="26"/>
      <c r="E60" s="26"/>
      <c r="F60" s="26"/>
      <c r="G60" s="26"/>
      <c r="H60" s="26"/>
      <c r="I60" s="26"/>
      <c r="J60" s="26"/>
    </row>
    <row r="61" spans="1:15" x14ac:dyDescent="0.2">
      <c r="B61" s="26"/>
      <c r="C61" s="26"/>
      <c r="D61" s="26"/>
      <c r="E61" s="26"/>
      <c r="F61" s="26"/>
      <c r="G61" s="26"/>
      <c r="H61" s="26"/>
      <c r="I61" s="26"/>
      <c r="J61" s="26"/>
    </row>
    <row r="62" spans="1:15" x14ac:dyDescent="0.2">
      <c r="B62" s="26"/>
      <c r="C62" s="26"/>
      <c r="D62" s="26"/>
      <c r="E62" s="26"/>
      <c r="F62" s="26"/>
      <c r="G62" s="26"/>
      <c r="H62" s="26"/>
      <c r="I62" s="26"/>
      <c r="J62" s="26"/>
    </row>
    <row r="64" spans="1:15" x14ac:dyDescent="0.2">
      <c r="B64" s="21"/>
      <c r="C64" s="21" t="s">
        <v>15</v>
      </c>
      <c r="D64" s="21" t="s">
        <v>2</v>
      </c>
      <c r="E64" s="21" t="s">
        <v>0</v>
      </c>
      <c r="F64" s="21" t="s">
        <v>1</v>
      </c>
    </row>
    <row r="65" spans="2:13" x14ac:dyDescent="0.2">
      <c r="B65" s="22" t="s">
        <v>36</v>
      </c>
      <c r="C65" s="12">
        <v>120500</v>
      </c>
      <c r="D65" s="10">
        <v>281021</v>
      </c>
      <c r="E65" s="10">
        <v>392910</v>
      </c>
      <c r="F65" s="10">
        <v>389201</v>
      </c>
    </row>
    <row r="66" spans="2:13" x14ac:dyDescent="0.2">
      <c r="B66" s="22" t="s">
        <v>39</v>
      </c>
      <c r="C66" s="12">
        <v>72300</v>
      </c>
      <c r="D66" s="10">
        <v>39291</v>
      </c>
      <c r="E66" s="10">
        <v>39281</v>
      </c>
      <c r="F66" s="10">
        <v>38381</v>
      </c>
    </row>
    <row r="67" spans="2:13" x14ac:dyDescent="0.2">
      <c r="B67" s="22" t="s">
        <v>38</v>
      </c>
      <c r="C67" s="12">
        <f>C65-C66</f>
        <v>48200</v>
      </c>
      <c r="D67" s="12">
        <f t="shared" ref="D67:F67" si="35">D65-D66</f>
        <v>241730</v>
      </c>
      <c r="E67" s="12">
        <f t="shared" si="35"/>
        <v>353629</v>
      </c>
      <c r="F67" s="12">
        <f t="shared" si="35"/>
        <v>350820</v>
      </c>
      <c r="H67" s="31" t="s">
        <v>24</v>
      </c>
      <c r="I67" s="31"/>
      <c r="J67" s="31"/>
      <c r="K67" s="31"/>
      <c r="L67" s="31"/>
      <c r="M67" s="31"/>
    </row>
    <row r="68" spans="2:13" x14ac:dyDescent="0.2">
      <c r="B68" s="22" t="s">
        <v>37</v>
      </c>
      <c r="C68" s="11">
        <f>C67/C65</f>
        <v>0.4</v>
      </c>
      <c r="D68" s="11">
        <f t="shared" ref="D68:F68" si="36">D67/D65</f>
        <v>0.86018482604502866</v>
      </c>
      <c r="E68" s="11">
        <f t="shared" si="36"/>
        <v>0.90002545112112187</v>
      </c>
      <c r="F68" s="11">
        <f t="shared" si="36"/>
        <v>0.90138514546468274</v>
      </c>
      <c r="H68" s="31" t="s">
        <v>40</v>
      </c>
      <c r="I68" s="31"/>
      <c r="J68" s="31"/>
      <c r="K68" s="31"/>
      <c r="L68" s="31"/>
      <c r="M68" s="31"/>
    </row>
  </sheetData>
  <mergeCells count="27">
    <mergeCell ref="I34:O34"/>
    <mergeCell ref="I35:O35"/>
    <mergeCell ref="H67:M67"/>
    <mergeCell ref="H68:M68"/>
    <mergeCell ref="I20:O20"/>
    <mergeCell ref="I21:O21"/>
    <mergeCell ref="I23:O23"/>
    <mergeCell ref="I24:O24"/>
    <mergeCell ref="I25:O25"/>
    <mergeCell ref="I30:O30"/>
    <mergeCell ref="I31:O31"/>
    <mergeCell ref="I33:O33"/>
    <mergeCell ref="B48:J50"/>
    <mergeCell ref="I53:N53"/>
    <mergeCell ref="I56:N56"/>
    <mergeCell ref="H57:O57"/>
    <mergeCell ref="B59:J62"/>
    <mergeCell ref="B37:J39"/>
    <mergeCell ref="H43:N43"/>
    <mergeCell ref="H42:N42"/>
    <mergeCell ref="H44:N44"/>
    <mergeCell ref="I15:O15"/>
    <mergeCell ref="B3:J5"/>
    <mergeCell ref="I10:O10"/>
    <mergeCell ref="I11:O11"/>
    <mergeCell ref="I13:O13"/>
    <mergeCell ref="I14:O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6C75-372B-42B7-ACC1-B0DA699567A4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2022-2023  市场营销原理</vt:lpstr>
      <vt:lpstr>2021-2022  零售管理 - 答题A</vt:lpstr>
      <vt:lpstr>2021-2022  零售管理 - 答题C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2021-11-16T14:39:56Z</cp:lastPrinted>
  <dcterms:created xsi:type="dcterms:W3CDTF">2015-06-05T18:17:20Z</dcterms:created>
  <dcterms:modified xsi:type="dcterms:W3CDTF">2023-05-30T14:08:26Z</dcterms:modified>
</cp:coreProperties>
</file>