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workbookProtection workbookAlgorithmName="SHA-512" workbookHashValue="7MXRHbS5nQytCafyzc+8MoP5nJERj7tWVags7l5iijVgWPTMNRXEw3eHOy+Qd4u0cFet7W4rvaDloYZV7uLRSg==" workbookSaltValue="7tKLOdSHVkU+33jMcgm4Jw==" workbookSpinCount="100000" lockStructure="1"/>
  <bookViews>
    <workbookView windowWidth="27945" windowHeight="12375" activeTab="1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工程量汇总表!$A$3:$C$36</definedName>
    <definedName name="_xlnm.Print_Titles" localSheetId="0">工程量计算底稿!$1:$3</definedName>
    <definedName name="_xlnm.Print_Titles" localSheetId="1">工程量汇总表!$1:$3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<sst xmlns="http://schemas.openxmlformats.org/spreadsheetml/2006/main" count="64" uniqueCount="53">
  <si>
    <t>工程量计算底稿</t>
  </si>
  <si>
    <t>项目名称</t>
  </si>
  <si>
    <t>***楼给排水工程</t>
  </si>
  <si>
    <t>序号</t>
  </si>
  <si>
    <t>分 部</t>
  </si>
  <si>
    <t>未区分分部</t>
  </si>
  <si>
    <t>项 目</t>
  </si>
  <si>
    <t>计 算 式</t>
  </si>
  <si>
    <t>倍数</t>
  </si>
  <si>
    <t>合计1</t>
  </si>
  <si>
    <t>计/否</t>
  </si>
  <si>
    <t>合 计</t>
  </si>
  <si>
    <t>说 明</t>
  </si>
  <si>
    <t>卫生洁具</t>
  </si>
  <si>
    <t>1层</t>
  </si>
  <si>
    <t>坐便器</t>
  </si>
  <si>
    <t>2+3+6</t>
  </si>
  <si>
    <t>小便器</t>
  </si>
  <si>
    <t>10+5</t>
  </si>
  <si>
    <t>地漏</t>
  </si>
  <si>
    <t>清扫口</t>
  </si>
  <si>
    <t>4+5+6</t>
  </si>
  <si>
    <t>洗脸盆</t>
  </si>
  <si>
    <t>4+5+6+2</t>
  </si>
  <si>
    <t>2-10层</t>
  </si>
  <si>
    <t>25+3</t>
  </si>
  <si>
    <t>淋浴器</t>
  </si>
  <si>
    <t>12+5</t>
  </si>
  <si>
    <t>21+3</t>
  </si>
  <si>
    <t>14+6</t>
  </si>
  <si>
    <t>23+6</t>
  </si>
  <si>
    <t>17+6</t>
  </si>
  <si>
    <t>给水管道</t>
  </si>
  <si>
    <t>PPR100</t>
  </si>
  <si>
    <t>5.6+6.5+8.9+5.7</t>
  </si>
  <si>
    <t>PPR80</t>
  </si>
  <si>
    <t>4.2+6.5+2.3+8.9</t>
  </si>
  <si>
    <t>PPR50</t>
  </si>
  <si>
    <t>3.6+45+2.6+5.8</t>
  </si>
  <si>
    <t>7+4.5+8.9</t>
  </si>
  <si>
    <t>8+8.9+5.7</t>
  </si>
  <si>
    <t>PPR40</t>
  </si>
  <si>
    <t>4+5+6+9</t>
  </si>
  <si>
    <t>PPR32</t>
  </si>
  <si>
    <t>1.2+5.6</t>
  </si>
  <si>
    <t>PPR25</t>
  </si>
  <si>
    <t>5.6+6.3</t>
  </si>
  <si>
    <t>排水管道</t>
  </si>
  <si>
    <t>UPVC100</t>
  </si>
  <si>
    <t>UPVC80</t>
  </si>
  <si>
    <t>45+89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</si>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</sst>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2"/>
      <color rgb="FFC00000"/>
      <name val="宋体"/>
      <charset val="134"/>
      <scheme val="minor"/>
    </font>
    <font>
      <b/>
      <sz val="10"/>
      <color theme="4" tint="-0.5"/>
      <name val="宋体"/>
      <charset val="134"/>
      <scheme val="minor"/>
    </font>
    <font>
      <b/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b/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</xf>
    <xf numFmtId="0" fontId="8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9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NumberFormat="1" applyFont="1" applyFill="1" applyBorder="1" applyAlignment="1" applyProtection="1">
      <alignment vertical="center" wrapText="1"/>
      <protection hidden="1"/>
    </xf>
    <xf numFmtId="0" fontId="10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NumberFormat="1" applyFont="1" applyFill="1" applyBorder="1" applyAlignment="1" applyProtection="1">
      <alignment vertical="center" wrapText="1"/>
      <protection locked="0" hidden="1"/>
    </xf>
    <xf numFmtId="0" fontId="11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1" xfId="0" applyNumberFormat="1" applyFont="1" applyFill="1" applyBorder="1" applyAlignment="1" applyProtection="1">
      <alignment vertical="center" wrapText="1"/>
      <protection hidden="1"/>
    </xf>
    <xf numFmtId="0" fontId="11" fillId="0" borderId="1" xfId="0" applyNumberFormat="1" applyFont="1" applyFill="1" applyBorder="1" applyAlignment="1" applyProtection="1">
      <alignment vertical="center" wrapText="1"/>
      <protection locked="0"/>
    </xf>
    <xf numFmtId="0" fontId="11" fillId="0" borderId="1" xfId="0" applyNumberFormat="1" applyFont="1" applyFill="1" applyBorder="1" applyAlignment="1" applyProtection="1">
      <alignment vertical="center" wrapText="1"/>
      <protection locked="0" hidden="1"/>
    </xf>
    <xf numFmtId="0" fontId="12" fillId="0" borderId="0" xfId="0" applyFont="1" applyAlignment="1" applyProtection="1">
      <alignment horizontal="left" vertical="center"/>
    </xf>
    <xf numFmtId="0" fontId="12" fillId="0" borderId="0" xfId="0" applyFont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3" borderId="1" xfId="0" applyNumberFormat="1" applyFont="1" applyFill="1" applyBorder="1" applyAlignment="1" applyProtection="1">
      <alignment vertical="center" wrapText="1"/>
      <protection hidden="1"/>
    </xf>
    <xf numFmtId="0" fontId="11" fillId="3" borderId="1" xfId="0" applyNumberFormat="1" applyFont="1" applyFill="1" applyBorder="1" applyAlignment="1" applyProtection="1">
      <alignment vertical="center" wrapText="1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solid">
          <bgColor theme="2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6DDA27A9-2846-4FA3-8B9A-E7DBF182EF96}">
      <tableStyleElement type="wholeTable" dxfId="12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29" totalsRowShown="0">
  <tableColumns count="10">
    <tableColumn id="1" name="序号" dataDxfId="0">
      <calculatedColumnFormula>ROW()-3</calculatedColumnFormula>
    </tableColumn>
    <tableColumn id="2" name="分 部" dataDxfId="1"/>
    <tableColumn id="3" name="未区分分部" dataDxfId="2">
      <calculatedColumnFormula array="1">IF(ISBLANK(B4),INDIRECT("C"&amp;ROW()-1),B4)</calculatedColumnFormula>
    </tableColumn>
    <tableColumn id="4" name="项 目" dataDxfId="3"/>
    <tableColumn id="5" name="计 算 式" dataDxfId="4"/>
    <tableColumn id="6" name="倍数" dataDxfId="5"/>
    <tableColumn id="7" name="合计1" dataDxfId="6">
      <calculatedColumnFormula>IF(ISBLANK(F4),EVALUATE(E4),EVALUATE(E4)*F4)</calculatedColumnFormula>
    </tableColumn>
    <tableColumn id="8" name="计/否" dataDxfId="7"/>
    <tableColumn id="9" name="合 计" dataDxfId="8">
      <calculatedColumnFormula>IF(ISBLANK(H4),IFERROR(G4,"")," ")</calculatedColumnFormula>
    </tableColumn>
    <tableColumn id="10" name="说 明" dataDxfId="9"/>
  </tableColumns>
  <tableStyleInfo name="表样式 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9"/>
  <sheetViews>
    <sheetView zoomScaleSheetLayoutView="115" workbookViewId="0">
      <pane ySplit="3" topLeftCell="A4" activePane="bottomLeft" state="frozen"/>
      <selection/>
      <selection pane="bottomLeft" activeCell="E12" sqref="E12"/>
    </sheetView>
  </sheetViews>
  <sheetFormatPr defaultColWidth="9" defaultRowHeight="18" customHeight="1"/>
  <cols>
    <col min="1" max="1" width="6.625" style="12" customWidth="1"/>
    <col min="2" max="2" width="16.25" style="13" customWidth="1"/>
    <col min="3" max="3" width="9.25" style="13" hidden="1" customWidth="1"/>
    <col min="4" max="4" width="30.675" style="13" customWidth="1"/>
    <col min="5" max="5" width="39" style="14" customWidth="1"/>
    <col min="6" max="6" width="5.125" style="15" customWidth="1"/>
    <col min="7" max="7" width="10.375" style="13" hidden="1" customWidth="1"/>
    <col min="8" max="8" width="5.75" style="15" customWidth="1"/>
    <col min="9" max="9" width="10.375" style="16" customWidth="1"/>
    <col min="10" max="10" width="18.2916666666667" style="13" customWidth="1"/>
    <col min="11" max="16384" width="9" style="13"/>
  </cols>
  <sheetData>
    <row r="1" s="9" customFormat="1" ht="34" customHeight="1" spans="1:10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="9" customFormat="1" ht="21" customHeight="1" spans="1:10">
      <c r="A2" s="18" t="s">
        <v>1</v>
      </c>
      <c r="B2" s="18"/>
      <c r="C2" s="19"/>
      <c r="D2" s="20" t="s">
        <v>2</v>
      </c>
      <c r="E2" s="20"/>
      <c r="F2" s="32"/>
      <c r="G2" s="32"/>
      <c r="H2" s="33"/>
      <c r="I2" s="32"/>
      <c r="J2" s="32"/>
    </row>
    <row r="3" s="10" customFormat="1" ht="18.75" customHeight="1" spans="1:10">
      <c r="A3" s="21" t="s">
        <v>3</v>
      </c>
      <c r="B3" s="21" t="s">
        <v>4</v>
      </c>
      <c r="C3" s="21" t="s">
        <v>5</v>
      </c>
      <c r="D3" s="22" t="s">
        <v>6</v>
      </c>
      <c r="E3" s="22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2" t="s">
        <v>12</v>
      </c>
    </row>
    <row r="4" s="11" customFormat="1" customHeight="1" spans="1:10">
      <c r="A4" s="23">
        <f t="shared" ref="A4:A29" si="0">ROW()-3</f>
        <v>1</v>
      </c>
      <c r="B4" s="24" t="s">
        <v>13</v>
      </c>
      <c r="C4" s="25" t="str" cm="1">
        <f ca="1" t="array" ref="C4">IF(ISBLANK(B4),INDIRECT("C"&amp;ROW()-1),B4)</f>
        <v>卫生洁具</v>
      </c>
      <c r="D4" s="26"/>
      <c r="E4" s="26" t="s">
        <v>14</v>
      </c>
      <c r="F4" s="34"/>
      <c r="G4" s="25" t="e">
        <f ca="1" t="shared" ref="G4:G29" si="1">IF(ISBLANK(F4),EVALUATE(E4),EVALUATE(E4)*F4)</f>
        <v>#VALUE!</v>
      </c>
      <c r="H4" s="34"/>
      <c r="I4" s="38" t="str">
        <f ca="1" t="shared" ref="I4:I29" si="2">IF(ISBLANK(H4),IFERROR(G4,"")," ")</f>
        <v/>
      </c>
      <c r="J4" s="24"/>
    </row>
    <row r="5" s="11" customFormat="1" ht="16" customHeight="1" spans="1:10">
      <c r="A5" s="23">
        <f t="shared" si="0"/>
        <v>2</v>
      </c>
      <c r="B5" s="27"/>
      <c r="C5" s="25" t="str" cm="1">
        <f ca="1" t="array" ref="C5">IF(ISBLANK(B5),INDIRECT("C"&amp;ROW()-1),B5)</f>
        <v>卫生洁具</v>
      </c>
      <c r="D5" s="26" t="s">
        <v>15</v>
      </c>
      <c r="E5" s="26" t="s">
        <v>16</v>
      </c>
      <c r="F5" s="34"/>
      <c r="G5" s="25">
        <f ca="1" t="shared" si="1"/>
        <v>11</v>
      </c>
      <c r="H5" s="34"/>
      <c r="I5" s="38">
        <f ca="1" t="shared" si="2"/>
        <v>11</v>
      </c>
      <c r="J5" s="24"/>
    </row>
    <row r="6" s="11" customFormat="1" ht="16" customHeight="1" spans="1:10">
      <c r="A6" s="23">
        <f t="shared" si="0"/>
        <v>3</v>
      </c>
      <c r="B6" s="27"/>
      <c r="C6" s="25" t="str" cm="1">
        <f ca="1" t="array" ref="C6">IF(ISBLANK(B6),INDIRECT("C"&amp;ROW()-1),B6)</f>
        <v>卫生洁具</v>
      </c>
      <c r="D6" s="26" t="s">
        <v>17</v>
      </c>
      <c r="E6" s="26" t="s">
        <v>18</v>
      </c>
      <c r="F6" s="34"/>
      <c r="G6" s="25">
        <f ca="1" t="shared" si="1"/>
        <v>15</v>
      </c>
      <c r="H6" s="34"/>
      <c r="I6" s="38">
        <f ca="1" t="shared" si="2"/>
        <v>15</v>
      </c>
      <c r="J6" s="24"/>
    </row>
    <row r="7" s="11" customFormat="1" ht="16" customHeight="1" spans="1:10">
      <c r="A7" s="23">
        <f t="shared" si="0"/>
        <v>4</v>
      </c>
      <c r="B7" s="27"/>
      <c r="C7" s="25" t="str" cm="1">
        <f ca="1" t="array" ref="C7">IF(ISBLANK(B7),INDIRECT("C"&amp;ROW()-1),B7)</f>
        <v>卫生洁具</v>
      </c>
      <c r="D7" s="26" t="s">
        <v>19</v>
      </c>
      <c r="E7" s="26">
        <v>3</v>
      </c>
      <c r="F7" s="34"/>
      <c r="G7" s="25">
        <f ca="1" t="shared" si="1"/>
        <v>3</v>
      </c>
      <c r="H7" s="34"/>
      <c r="I7" s="38">
        <f ca="1" t="shared" si="2"/>
        <v>3</v>
      </c>
      <c r="J7" s="24"/>
    </row>
    <row r="8" s="11" customFormat="1" ht="16" customHeight="1" spans="1:10">
      <c r="A8" s="23">
        <f t="shared" si="0"/>
        <v>5</v>
      </c>
      <c r="B8" s="24"/>
      <c r="C8" s="25" t="str" cm="1">
        <f ca="1" t="array" ref="C8">IF(ISBLANK(B8),INDIRECT("C"&amp;ROW()-1),B8)</f>
        <v>卫生洁具</v>
      </c>
      <c r="D8" s="26" t="s">
        <v>20</v>
      </c>
      <c r="E8" s="26" t="s">
        <v>21</v>
      </c>
      <c r="F8" s="34"/>
      <c r="G8" s="25">
        <f ca="1" t="shared" si="1"/>
        <v>15</v>
      </c>
      <c r="H8" s="34"/>
      <c r="I8" s="38">
        <f ca="1" t="shared" si="2"/>
        <v>15</v>
      </c>
      <c r="J8" s="24"/>
    </row>
    <row r="9" s="11" customFormat="1" ht="16" customHeight="1" spans="1:10">
      <c r="A9" s="23">
        <f t="shared" si="0"/>
        <v>6</v>
      </c>
      <c r="B9" s="24"/>
      <c r="C9" s="25" t="str">
        <f ca="1" t="shared" ref="C9:C29" si="3">IF(ISBLANK(B9),INDIRECT("C"&amp;ROW()-1),B9)</f>
        <v>卫生洁具</v>
      </c>
      <c r="D9" s="26" t="s">
        <v>22</v>
      </c>
      <c r="E9" s="26" t="s">
        <v>23</v>
      </c>
      <c r="F9" s="34"/>
      <c r="G9" s="25">
        <f ca="1" t="shared" si="1"/>
        <v>17</v>
      </c>
      <c r="H9" s="34"/>
      <c r="I9" s="38">
        <f ca="1" t="shared" si="2"/>
        <v>17</v>
      </c>
      <c r="J9" s="24"/>
    </row>
    <row r="10" s="11" customFormat="1" ht="16" customHeight="1" spans="1:10">
      <c r="A10" s="23">
        <f t="shared" si="0"/>
        <v>7</v>
      </c>
      <c r="B10" s="24"/>
      <c r="C10" s="25" t="str">
        <f ca="1" t="shared" si="3"/>
        <v>卫生洁具</v>
      </c>
      <c r="D10" s="26"/>
      <c r="E10" s="26" t="s">
        <v>24</v>
      </c>
      <c r="F10" s="34"/>
      <c r="G10" s="25" t="e">
        <f ca="1" t="shared" si="1"/>
        <v>#VALUE!</v>
      </c>
      <c r="H10" s="34"/>
      <c r="I10" s="38" t="str">
        <f ca="1" t="shared" si="2"/>
        <v/>
      </c>
      <c r="J10" s="24"/>
    </row>
    <row r="11" s="11" customFormat="1" ht="16" customHeight="1" spans="1:10">
      <c r="A11" s="23">
        <f t="shared" si="0"/>
        <v>8</v>
      </c>
      <c r="B11" s="24"/>
      <c r="C11" s="25" t="str">
        <f ca="1" t="shared" si="3"/>
        <v>卫生洁具</v>
      </c>
      <c r="D11" s="26" t="s">
        <v>15</v>
      </c>
      <c r="E11" s="26" t="s">
        <v>25</v>
      </c>
      <c r="F11" s="34">
        <v>9</v>
      </c>
      <c r="G11" s="25">
        <f ca="1" t="shared" si="1"/>
        <v>252</v>
      </c>
      <c r="H11" s="34"/>
      <c r="I11" s="38">
        <f ca="1" t="shared" si="2"/>
        <v>252</v>
      </c>
      <c r="J11" s="24"/>
    </row>
    <row r="12" s="11" customFormat="1" ht="16" customHeight="1" spans="1:10">
      <c r="A12" s="23">
        <f t="shared" si="0"/>
        <v>9</v>
      </c>
      <c r="B12" s="24"/>
      <c r="C12" s="25" t="str">
        <f ca="1" t="shared" si="3"/>
        <v>卫生洁具</v>
      </c>
      <c r="D12" s="26" t="s">
        <v>26</v>
      </c>
      <c r="E12" s="26" t="s">
        <v>27</v>
      </c>
      <c r="F12" s="34">
        <v>9</v>
      </c>
      <c r="G12" s="25">
        <f ca="1" t="shared" si="1"/>
        <v>153</v>
      </c>
      <c r="H12" s="34"/>
      <c r="I12" s="38">
        <f ca="1" t="shared" si="2"/>
        <v>153</v>
      </c>
      <c r="J12" s="24"/>
    </row>
    <row r="13" customHeight="1" spans="1:10">
      <c r="A13" s="28">
        <f t="shared" si="0"/>
        <v>10</v>
      </c>
      <c r="B13" s="24"/>
      <c r="C13" s="29" t="str">
        <f ca="1" t="shared" si="3"/>
        <v>卫生洁具</v>
      </c>
      <c r="D13" s="26" t="s">
        <v>17</v>
      </c>
      <c r="E13" s="26" t="s">
        <v>28</v>
      </c>
      <c r="F13" s="34">
        <v>9</v>
      </c>
      <c r="G13" s="29">
        <f ca="1" t="shared" si="1"/>
        <v>216</v>
      </c>
      <c r="H13" s="35"/>
      <c r="I13" s="38">
        <f ca="1" t="shared" si="2"/>
        <v>216</v>
      </c>
      <c r="J13" s="30"/>
    </row>
    <row r="14" customHeight="1" spans="1:10">
      <c r="A14" s="28">
        <f t="shared" si="0"/>
        <v>11</v>
      </c>
      <c r="B14" s="24"/>
      <c r="C14" s="29" t="str">
        <f ca="1" t="shared" si="3"/>
        <v>卫生洁具</v>
      </c>
      <c r="D14" s="26" t="s">
        <v>19</v>
      </c>
      <c r="E14" s="26" t="s">
        <v>29</v>
      </c>
      <c r="F14" s="34">
        <v>9</v>
      </c>
      <c r="G14" s="29">
        <f ca="1" t="shared" si="1"/>
        <v>180</v>
      </c>
      <c r="H14" s="36"/>
      <c r="I14" s="38">
        <f ca="1" t="shared" si="2"/>
        <v>180</v>
      </c>
      <c r="J14" s="30"/>
    </row>
    <row r="15" customHeight="1" spans="1:10">
      <c r="A15" s="28">
        <f t="shared" si="0"/>
        <v>12</v>
      </c>
      <c r="B15" s="24"/>
      <c r="C15" s="29" t="str">
        <f ca="1" t="shared" si="3"/>
        <v>卫生洁具</v>
      </c>
      <c r="D15" s="26" t="s">
        <v>20</v>
      </c>
      <c r="E15" s="26" t="s">
        <v>30</v>
      </c>
      <c r="F15" s="34">
        <v>9</v>
      </c>
      <c r="G15" s="29">
        <f ca="1" t="shared" si="1"/>
        <v>261</v>
      </c>
      <c r="H15" s="36"/>
      <c r="I15" s="38">
        <f ca="1" t="shared" si="2"/>
        <v>261</v>
      </c>
      <c r="J15" s="30"/>
    </row>
    <row r="16" customHeight="1" spans="1:10">
      <c r="A16" s="28">
        <f t="shared" si="0"/>
        <v>13</v>
      </c>
      <c r="B16" s="24"/>
      <c r="C16" s="29" t="str">
        <f ca="1" t="shared" si="3"/>
        <v>卫生洁具</v>
      </c>
      <c r="D16" s="26" t="s">
        <v>22</v>
      </c>
      <c r="E16" s="26" t="s">
        <v>31</v>
      </c>
      <c r="F16" s="34">
        <v>9</v>
      </c>
      <c r="G16" s="29">
        <f ca="1" t="shared" si="1"/>
        <v>207</v>
      </c>
      <c r="H16" s="36"/>
      <c r="I16" s="39">
        <f ca="1" t="shared" si="2"/>
        <v>207</v>
      </c>
      <c r="J16" s="30"/>
    </row>
    <row r="17" customHeight="1" spans="1:10">
      <c r="A17" s="28">
        <f t="shared" si="0"/>
        <v>14</v>
      </c>
      <c r="B17" s="24" t="s">
        <v>32</v>
      </c>
      <c r="C17" s="29" t="str">
        <f ca="1" t="shared" si="3"/>
        <v>给水管道</v>
      </c>
      <c r="D17" s="26"/>
      <c r="E17" s="26" t="s">
        <v>14</v>
      </c>
      <c r="F17" s="34"/>
      <c r="G17" s="29" t="e">
        <f ca="1" t="shared" si="1"/>
        <v>#VALUE!</v>
      </c>
      <c r="H17" s="36"/>
      <c r="I17" s="39" t="str">
        <f ca="1" t="shared" si="2"/>
        <v/>
      </c>
      <c r="J17" s="30"/>
    </row>
    <row r="18" customHeight="1" spans="1:10">
      <c r="A18" s="28">
        <f t="shared" si="0"/>
        <v>15</v>
      </c>
      <c r="B18" s="30"/>
      <c r="C18" s="29" t="str">
        <f ca="1" t="shared" si="3"/>
        <v>给水管道</v>
      </c>
      <c r="D18" s="26" t="s">
        <v>33</v>
      </c>
      <c r="E18" s="26" t="s">
        <v>34</v>
      </c>
      <c r="F18" s="34"/>
      <c r="G18" s="29">
        <f ca="1" t="shared" si="1"/>
        <v>26.7</v>
      </c>
      <c r="H18" s="36"/>
      <c r="I18" s="39">
        <f ca="1" t="shared" si="2"/>
        <v>26.7</v>
      </c>
      <c r="J18" s="30"/>
    </row>
    <row r="19" customHeight="1" spans="1:10">
      <c r="A19" s="28">
        <f t="shared" si="0"/>
        <v>16</v>
      </c>
      <c r="B19" s="30"/>
      <c r="C19" s="29" t="str">
        <f ca="1" t="shared" si="3"/>
        <v>给水管道</v>
      </c>
      <c r="D19" s="26" t="s">
        <v>35</v>
      </c>
      <c r="E19" s="26" t="s">
        <v>36</v>
      </c>
      <c r="F19" s="34"/>
      <c r="G19" s="29">
        <f ca="1" t="shared" si="1"/>
        <v>21.9</v>
      </c>
      <c r="H19" s="36"/>
      <c r="I19" s="39">
        <f ca="1" t="shared" si="2"/>
        <v>21.9</v>
      </c>
      <c r="J19" s="30"/>
    </row>
    <row r="20" customHeight="1" spans="1:10">
      <c r="A20" s="28">
        <f t="shared" si="0"/>
        <v>17</v>
      </c>
      <c r="B20" s="30"/>
      <c r="C20" s="29" t="str">
        <f ca="1" t="shared" si="3"/>
        <v>给水管道</v>
      </c>
      <c r="D20" s="26" t="s">
        <v>37</v>
      </c>
      <c r="E20" s="26" t="s">
        <v>38</v>
      </c>
      <c r="F20" s="34"/>
      <c r="G20" s="29">
        <f ca="1" t="shared" si="1"/>
        <v>57</v>
      </c>
      <c r="H20" s="36"/>
      <c r="I20" s="39">
        <f ca="1" t="shared" si="2"/>
        <v>57</v>
      </c>
      <c r="J20" s="30"/>
    </row>
    <row r="21" customHeight="1" spans="1:10">
      <c r="A21" s="28">
        <f t="shared" si="0"/>
        <v>18</v>
      </c>
      <c r="B21" s="30"/>
      <c r="C21" s="29" t="str">
        <f ca="1" t="shared" si="3"/>
        <v>给水管道</v>
      </c>
      <c r="D21" s="26"/>
      <c r="E21" s="26" t="s">
        <v>24</v>
      </c>
      <c r="F21" s="34"/>
      <c r="G21" s="29" t="e">
        <f ca="1" t="shared" si="1"/>
        <v>#VALUE!</v>
      </c>
      <c r="H21" s="36"/>
      <c r="I21" s="39" t="str">
        <f ca="1" t="shared" si="2"/>
        <v/>
      </c>
      <c r="J21" s="30"/>
    </row>
    <row r="22" customHeight="1" spans="1:10">
      <c r="A22" s="28">
        <f t="shared" si="0"/>
        <v>19</v>
      </c>
      <c r="B22" s="30"/>
      <c r="C22" s="29" t="str">
        <f ca="1" t="shared" si="3"/>
        <v>给水管道</v>
      </c>
      <c r="D22" s="26" t="s">
        <v>33</v>
      </c>
      <c r="E22" s="26" t="s">
        <v>39</v>
      </c>
      <c r="F22" s="34">
        <v>9</v>
      </c>
      <c r="G22" s="29">
        <f ca="1" t="shared" si="1"/>
        <v>183.6</v>
      </c>
      <c r="H22" s="36"/>
      <c r="I22" s="39">
        <f ca="1" t="shared" si="2"/>
        <v>183.6</v>
      </c>
      <c r="J22" s="30"/>
    </row>
    <row r="23" customHeight="1" spans="1:10">
      <c r="A23" s="28">
        <f t="shared" si="0"/>
        <v>20</v>
      </c>
      <c r="B23" s="30"/>
      <c r="C23" s="29" t="str">
        <f ca="1" t="shared" si="3"/>
        <v>给水管道</v>
      </c>
      <c r="D23" s="26" t="s">
        <v>35</v>
      </c>
      <c r="E23" s="26" t="s">
        <v>40</v>
      </c>
      <c r="F23" s="34">
        <v>9</v>
      </c>
      <c r="G23" s="29">
        <f ca="1" t="shared" si="1"/>
        <v>203.4</v>
      </c>
      <c r="H23" s="36"/>
      <c r="I23" s="39">
        <f ca="1" t="shared" si="2"/>
        <v>203.4</v>
      </c>
      <c r="J23" s="30"/>
    </row>
    <row r="24" customHeight="1" spans="1:10">
      <c r="A24" s="28">
        <f t="shared" si="0"/>
        <v>21</v>
      </c>
      <c r="B24" s="30"/>
      <c r="C24" s="31" t="str">
        <f ca="1" t="shared" si="3"/>
        <v>给水管道</v>
      </c>
      <c r="D24" s="30" t="s">
        <v>41</v>
      </c>
      <c r="E24" s="37" t="s">
        <v>42</v>
      </c>
      <c r="F24" s="35">
        <v>9</v>
      </c>
      <c r="G24" s="31">
        <f ca="1" t="shared" si="1"/>
        <v>216</v>
      </c>
      <c r="H24" s="36"/>
      <c r="I24" s="39">
        <f ca="1" t="shared" si="2"/>
        <v>216</v>
      </c>
      <c r="J24" s="30"/>
    </row>
    <row r="25" customHeight="1" spans="1:10">
      <c r="A25" s="28">
        <f t="shared" si="0"/>
        <v>22</v>
      </c>
      <c r="B25" s="30"/>
      <c r="C25" s="31" t="str">
        <f ca="1" t="shared" si="3"/>
        <v>给水管道</v>
      </c>
      <c r="D25" s="30" t="s">
        <v>43</v>
      </c>
      <c r="E25" s="37" t="s">
        <v>44</v>
      </c>
      <c r="F25" s="35">
        <v>9</v>
      </c>
      <c r="G25" s="31">
        <f ca="1" t="shared" si="1"/>
        <v>61.2</v>
      </c>
      <c r="H25" s="36"/>
      <c r="I25" s="39">
        <f ca="1" t="shared" si="2"/>
        <v>61.2</v>
      </c>
      <c r="J25" s="30"/>
    </row>
    <row r="26" customHeight="1" spans="1:10">
      <c r="A26" s="28">
        <f t="shared" si="0"/>
        <v>23</v>
      </c>
      <c r="B26" s="30"/>
      <c r="C26" s="31" t="str">
        <f ca="1" t="shared" si="3"/>
        <v>给水管道</v>
      </c>
      <c r="D26" s="30" t="s">
        <v>45</v>
      </c>
      <c r="E26" s="37" t="s">
        <v>46</v>
      </c>
      <c r="F26" s="35">
        <v>9</v>
      </c>
      <c r="G26" s="31">
        <f ca="1" t="shared" si="1"/>
        <v>107.1</v>
      </c>
      <c r="H26" s="36"/>
      <c r="I26" s="39">
        <f ca="1" t="shared" si="2"/>
        <v>107.1</v>
      </c>
      <c r="J26" s="30"/>
    </row>
    <row r="27" customHeight="1" spans="1:10">
      <c r="A27" s="28">
        <f t="shared" si="0"/>
        <v>24</v>
      </c>
      <c r="B27" s="30" t="s">
        <v>47</v>
      </c>
      <c r="C27" s="31" t="str">
        <f ca="1" t="shared" si="3"/>
        <v>排水管道</v>
      </c>
      <c r="D27" s="30"/>
      <c r="E27" s="37"/>
      <c r="F27" s="35"/>
      <c r="G27" s="31" t="e">
        <f ca="1" t="shared" si="1"/>
        <v>#VALUE!</v>
      </c>
      <c r="H27" s="36"/>
      <c r="I27" s="39" t="str">
        <f ca="1" t="shared" si="2"/>
        <v/>
      </c>
      <c r="J27" s="30"/>
    </row>
    <row r="28" customHeight="1" spans="1:10">
      <c r="A28" s="28">
        <f t="shared" si="0"/>
        <v>25</v>
      </c>
      <c r="B28" s="30"/>
      <c r="C28" s="31" t="str">
        <f ca="1" t="shared" si="3"/>
        <v>排水管道</v>
      </c>
      <c r="D28" s="30" t="s">
        <v>48</v>
      </c>
      <c r="E28" s="37">
        <v>56</v>
      </c>
      <c r="F28" s="35"/>
      <c r="G28" s="31">
        <f ca="1" t="shared" si="1"/>
        <v>56</v>
      </c>
      <c r="H28" s="36"/>
      <c r="I28" s="39">
        <f ca="1" t="shared" si="2"/>
        <v>56</v>
      </c>
      <c r="J28" s="30"/>
    </row>
    <row r="29" customHeight="1" spans="1:10">
      <c r="A29" s="28">
        <f t="shared" si="0"/>
        <v>26</v>
      </c>
      <c r="B29" s="30"/>
      <c r="C29" s="31" t="str">
        <f ca="1" t="shared" si="3"/>
        <v>排水管道</v>
      </c>
      <c r="D29" s="30" t="s">
        <v>49</v>
      </c>
      <c r="E29" s="37" t="s">
        <v>50</v>
      </c>
      <c r="F29" s="35"/>
      <c r="G29" s="31">
        <f ca="1" t="shared" si="1"/>
        <v>134</v>
      </c>
      <c r="H29" s="36"/>
      <c r="I29" s="39">
        <f ca="1" t="shared" si="2"/>
        <v>134</v>
      </c>
      <c r="J29" s="30"/>
    </row>
  </sheetData>
  <sheetProtection algorithmName="SHA-512" hashValue="b8RrwQ8RFP+L2nlFE3z4p/SRht1f54Cu7iqPmMbF7DQyoZAWJFA721qfrZ45RgZGTDyRfcke33QAnJQYkeKauw==" saltValue="Ct/0J66qJDYTLoqupGChPA==" spinCount="100000" sheet="1" formatCells="0" formatRows="0" insertRows="0" deleteRows="0" sort="0" autoFilter="0" pivotTables="0" objects="1"/>
  <protectedRanges>
    <protectedRange sqref="B4:B1964 D4:D1964 E4:E1964 F4:F1964 H4:H1964" name="允许编辑" securityDescriptor="O:WDG:WDD:"/>
  </protectedRanges>
  <mergeCells count="3">
    <mergeCell ref="A1:J1"/>
    <mergeCell ref="D2:E2"/>
    <mergeCell ref="F2:G2"/>
  </mergeCells>
  <conditionalFormatting sqref="A3">
    <cfRule type="expression" dxfId="10" priority="34">
      <formula>COUNTA($B3:$J29)&gt;0</formula>
    </cfRule>
  </conditionalFormatting>
  <conditionalFormatting sqref="B3:J3">
    <cfRule type="expression" dxfId="10" priority="65">
      <formula>COUNTA($B3:$J29)&gt;0</formula>
    </cfRule>
  </conditionalFormatting>
  <conditionalFormatting sqref="C8">
    <cfRule type="expression" dxfId="10" priority="151">
      <formula>COUNTA($B8:$J9)&gt;0</formula>
    </cfRule>
  </conditionalFormatting>
  <conditionalFormatting sqref="I13">
    <cfRule type="expression" dxfId="10" priority="203">
      <formula>COUNTA($B13:$J13)&gt;0</formula>
    </cfRule>
  </conditionalFormatting>
  <conditionalFormatting sqref="C9:C12">
    <cfRule type="expression" dxfId="10" priority="201">
      <formula>COUNTA($B9:$J13)&gt;0</formula>
    </cfRule>
  </conditionalFormatting>
  <conditionalFormatting sqref="I14:I15">
    <cfRule type="expression" dxfId="10" priority="162">
      <formula>COUNTA($B14:$J16)&gt;0</formula>
    </cfRule>
  </conditionalFormatting>
  <conditionalFormatting sqref="B4:B1048576 A1:J1">
    <cfRule type="notContainsBlanks" dxfId="11" priority="22">
      <formula>LEN(TRIM(A1))&gt;0</formula>
    </cfRule>
  </conditionalFormatting>
  <conditionalFormatting sqref="B4:J7">
    <cfRule type="expression" dxfId="10" priority="158">
      <formula>COUNTA($B4:$J29)&gt;0</formula>
    </cfRule>
  </conditionalFormatting>
  <conditionalFormatting sqref="B8 D8:F8 H8 J8">
    <cfRule type="expression" dxfId="10" priority="152">
      <formula>COUNTA($B8:$J9)&gt;0</formula>
    </cfRule>
  </conditionalFormatting>
  <conditionalFormatting sqref="G8 I8">
    <cfRule type="expression" dxfId="10" priority="153">
      <formula>COUNTA($B8:$J9)&gt;0</formula>
    </cfRule>
  </conditionalFormatting>
  <conditionalFormatting sqref="B9:B12 D9:F12 H9:H12 J9:J12">
    <cfRule type="expression" dxfId="10" priority="160">
      <formula>COUNTA($B9:$J9)&gt;0</formula>
    </cfRule>
  </conditionalFormatting>
  <conditionalFormatting sqref="G9:G12 I9:I12">
    <cfRule type="expression" dxfId="10" priority="202">
      <formula>COUNTA($B9:$J9)&gt;0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&amp;R&amp;9第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7"/>
  <sheetViews>
    <sheetView tabSelected="1" workbookViewId="0">
      <pane ySplit="3" topLeftCell="A4" activePane="bottomLeft" state="frozen"/>
      <selection/>
      <selection pane="bottomLeft" activeCell="B25" sqref="B25"/>
    </sheetView>
  </sheetViews>
  <sheetFormatPr defaultColWidth="9" defaultRowHeight="22" customHeight="1" outlineLevelCol="2"/>
  <cols>
    <col min="1" max="1" width="26.125" style="4" customWidth="1"/>
    <col min="2" max="2" width="50.625" style="4" customWidth="1"/>
    <col min="3" max="3" width="10.125" style="4" customWidth="1"/>
    <col min="4" max="16384" width="9" style="4"/>
  </cols>
  <sheetData>
    <row r="1" s="1" customFormat="1" ht="36" customHeight="1" spans="1:3">
      <c r="A1" s="5" t="s">
        <v>51</v>
      </c>
      <c r="B1" s="5"/>
      <c r="C1" s="5"/>
    </row>
    <row r="2" s="2" customFormat="1" ht="21" customHeight="1" spans="1:3">
      <c r="A2" s="6" t="str">
        <f>工程量计算底稿!A2</f>
        <v>项目名称</v>
      </c>
      <c r="B2" s="6" t="str">
        <f>工程量计算底稿!D2</f>
        <v>***楼给排水工程</v>
      </c>
      <c r="C2" s="6"/>
    </row>
    <row r="3" s="3" customFormat="1" ht="20" customHeight="1" spans="1:3">
      <c r="A3" s="7" t="s">
        <v>52</v>
      </c>
      <c r="B3" s="7" t="s">
        <v>6</v>
      </c>
      <c r="C3" s="7" t="s">
        <v>11</v>
      </c>
    </row>
    <row r="4" ht="23" customHeight="1" spans="1:3">
      <c r="A4" s="8" t="str" cm="1">
        <f ca="1" t="array" ref="A4:C22">_xlfn.GROUPBY(工程量计算底稿!C4:D1964,工程量计算底稿!I4:I1964,_xleta.sum)</f>
        <v>给水管道</v>
      </c>
      <c r="B4" s="8" t="str">
        <v>PPR100</v>
      </c>
      <c r="C4" s="8">
        <v>210.3</v>
      </c>
    </row>
    <row r="5" ht="21" customHeight="1" spans="1:3">
      <c r="A5" s="8" t="str">
        <v>给水管道</v>
      </c>
      <c r="B5" s="8" t="str">
        <v>PPR25</v>
      </c>
      <c r="C5" s="8">
        <v>107.1</v>
      </c>
    </row>
    <row r="6" ht="21" customHeight="1" spans="1:3">
      <c r="A6" s="8" t="str">
        <v>给水管道</v>
      </c>
      <c r="B6" s="8" t="str">
        <v>PPR32</v>
      </c>
      <c r="C6" s="8">
        <v>61.2</v>
      </c>
    </row>
    <row r="7" ht="21" customHeight="1" spans="1:3">
      <c r="A7" s="8" t="str">
        <v>给水管道</v>
      </c>
      <c r="B7" s="8" t="str">
        <v>PPR40</v>
      </c>
      <c r="C7" s="8">
        <v>216</v>
      </c>
    </row>
    <row r="8" ht="21" customHeight="1" spans="1:3">
      <c r="A8" s="8" t="str">
        <v>给水管道</v>
      </c>
      <c r="B8" s="8" t="str">
        <v>PPR50</v>
      </c>
      <c r="C8" s="8">
        <v>57</v>
      </c>
    </row>
    <row r="9" ht="21" customHeight="1" spans="1:3">
      <c r="A9" s="8" t="str">
        <v>给水管道</v>
      </c>
      <c r="B9" s="8" t="str">
        <v>PPR80</v>
      </c>
      <c r="C9" s="8">
        <v>225.3</v>
      </c>
    </row>
    <row r="10" ht="21" customHeight="1" spans="1:3">
      <c r="A10" s="8" t="str">
        <v>给水管道</v>
      </c>
      <c r="B10" s="8">
        <v>0</v>
      </c>
      <c r="C10" s="8">
        <v>0</v>
      </c>
    </row>
    <row r="11" ht="21" customHeight="1" spans="1:3">
      <c r="A11" s="8" t="str">
        <v>排水管道</v>
      </c>
      <c r="B11" s="8" t="str">
        <v>UPVC100</v>
      </c>
      <c r="C11" s="8">
        <v>56</v>
      </c>
    </row>
    <row r="12" ht="21" customHeight="1" spans="1:3">
      <c r="A12" s="8" t="str">
        <v>排水管道</v>
      </c>
      <c r="B12" s="8" t="str">
        <v>UPVC80</v>
      </c>
      <c r="C12" s="8">
        <v>134</v>
      </c>
    </row>
    <row r="13" ht="21" customHeight="1" spans="1:3">
      <c r="A13" s="8" t="str">
        <v>排水管道</v>
      </c>
      <c r="B13" s="8">
        <v>0</v>
      </c>
      <c r="C13" s="8">
        <v>0</v>
      </c>
    </row>
    <row r="14" ht="21" customHeight="1" spans="1:3">
      <c r="A14" s="8" t="str">
        <v>卫生洁具</v>
      </c>
      <c r="B14" s="8" t="str">
        <v>地漏</v>
      </c>
      <c r="C14" s="8">
        <v>183</v>
      </c>
    </row>
    <row r="15" ht="21" customHeight="1" spans="1:3">
      <c r="A15" s="8" t="str">
        <v>卫生洁具</v>
      </c>
      <c r="B15" s="8" t="str">
        <v>淋浴器</v>
      </c>
      <c r="C15" s="8">
        <v>153</v>
      </c>
    </row>
    <row r="16" ht="18" customHeight="1" spans="1:3">
      <c r="A16" s="8" t="str">
        <v>卫生洁具</v>
      </c>
      <c r="B16" s="8" t="str">
        <v>清扫口</v>
      </c>
      <c r="C16" s="8">
        <v>276</v>
      </c>
    </row>
    <row r="17" ht="18" customHeight="1" spans="1:3">
      <c r="A17" s="8" t="str">
        <v>卫生洁具</v>
      </c>
      <c r="B17" s="8" t="str">
        <v>洗脸盆</v>
      </c>
      <c r="C17" s="8">
        <v>224</v>
      </c>
    </row>
    <row r="18" ht="18" customHeight="1" spans="1:3">
      <c r="A18" s="8" t="str">
        <v>卫生洁具</v>
      </c>
      <c r="B18" s="8" t="str">
        <v>小便器</v>
      </c>
      <c r="C18" s="8">
        <v>231</v>
      </c>
    </row>
    <row r="19" ht="18" customHeight="1" spans="1:3">
      <c r="A19" s="4" t="str">
        <v>卫生洁具</v>
      </c>
      <c r="B19" s="4" t="str">
        <v>坐便器</v>
      </c>
      <c r="C19" s="4">
        <v>263</v>
      </c>
    </row>
    <row r="20" ht="18" customHeight="1" spans="1:3">
      <c r="A20" s="4" t="str">
        <v>卫生洁具</v>
      </c>
      <c r="B20" s="4">
        <v>0</v>
      </c>
      <c r="C20" s="4">
        <v>0</v>
      </c>
    </row>
    <row r="21" ht="18" customHeight="1" spans="1:3">
      <c r="A21" s="4">
        <v>0</v>
      </c>
      <c r="B21" s="4">
        <v>0</v>
      </c>
      <c r="C21" s="4">
        <v>0</v>
      </c>
    </row>
    <row r="22" ht="18" customHeight="1" spans="1:3">
      <c r="A22" s="4" t="str">
        <v>总计</v>
      </c>
      <c r="B22" s="4" t="str">
        <v/>
      </c>
      <c r="C22" s="4">
        <v>2396.9</v>
      </c>
    </row>
    <row r="23" ht="13.5"/>
    <row r="24" ht="18" customHeight="1"/>
    <row r="25" ht="13.5"/>
    <row r="26" ht="21" customHeight="1"/>
    <row r="27" ht="13.5"/>
    <row r="28" ht="13.5"/>
    <row r="29" ht="20" customHeight="1"/>
    <row r="30" ht="13.5"/>
    <row r="31" ht="13.5"/>
    <row r="32" ht="13.5"/>
    <row r="33" ht="13.5"/>
    <row r="34" ht="13.5"/>
    <row r="35" ht="13.5"/>
    <row r="36" ht="13.5"/>
    <row r="37" ht="13.5"/>
  </sheetData>
  <sheetProtection algorithmName="SHA-512" hashValue="UpXgCjHpXXDp9vr8bIQVBt0L9NbdaOryxd8DNW0Qe6aGnWFnuV0CEXcwbKkjC2ISEmZJfmZCM18ryxhVtnRTkg==" saltValue="vq78BZeUb3NU5Du+BO9WFg==" spinCount="100000" sheet="1" formatRows="0" sort="0" autoFilter="0" objects="1"/>
  <autoFilter xmlns:etc="http://www.wps.cn/officeDocument/2017/etCustomData" ref="A3:C36" etc:filterBottomFollowUsedRange="0">
    <extLst/>
  </autoFilter>
  <mergeCells count="2">
    <mergeCell ref="A1:C1"/>
    <mergeCell ref="B2:C2"/>
  </mergeCells>
  <conditionalFormatting sqref="$A3:$XFD1048576">
    <cfRule type="notContainsBlanks" dxfId="10" priority="1">
      <formula>LEN(TRIM(A3))&gt;0</formula>
    </cfRule>
  </conditionalFormatting>
  <pageMargins left="0.751388888888889" right="0.751388888888889" top="0.472222222222222" bottom="1" header="0.314583333333333" footer="0.5"/>
  <pageSetup paperSize="9" orientation="portrait" horizontalDpi="600"/>
  <headerFooter>
    <oddFooter>&amp;R&amp;9第 &amp;P 页，共 &amp;N 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2025-08-23T02:03:40Z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2052-12.1.0.22525</vt:lpwstr>
  </property>
</Properties>
</file>