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LNAR_PH330_D1\Desktop\NZERO\mappings\"/>
    </mc:Choice>
  </mc:AlternateContent>
  <bookViews>
    <workbookView xWindow="0" yWindow="0" windowWidth="38400" windowHeight="17610" activeTab="3"/>
  </bookViews>
  <sheets>
    <sheet name="SOI5-5-33" sheetId="1" r:id="rId1"/>
    <sheet name="SOI5-5-34" sheetId="3" r:id="rId2"/>
    <sheet name="SOI5-5-35" sheetId="5" r:id="rId3"/>
    <sheet name="SOI5-5-36" sheetId="6" r:id="rId4"/>
    <sheet name="stanford_78nm" sheetId="9" r:id="rId5"/>
    <sheet name="SOI5-7-19" sheetId="10" r:id="rId6"/>
    <sheet name="SOI5-7-20" sheetId="8" r:id="rId7"/>
    <sheet name="eqns" sheetId="7" r:id="rId8"/>
    <sheet name="template" sheetId="11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0" l="1"/>
  <c r="M5" i="8"/>
  <c r="H6" i="7" l="1"/>
  <c r="H7" i="7"/>
  <c r="H5" i="7"/>
  <c r="H3" i="7"/>
  <c r="H4" i="7" s="1"/>
  <c r="H2" i="7"/>
  <c r="G7" i="7"/>
  <c r="G6" i="7"/>
  <c r="G5" i="7"/>
  <c r="G3" i="7"/>
  <c r="G4" i="7" s="1"/>
  <c r="G2" i="7"/>
  <c r="F7" i="7"/>
  <c r="F6" i="7"/>
  <c r="F5" i="7"/>
  <c r="F4" i="7"/>
  <c r="F3" i="7"/>
  <c r="F2" i="7"/>
  <c r="E7" i="7"/>
  <c r="E6" i="7"/>
  <c r="E5" i="7"/>
  <c r="E3" i="7"/>
  <c r="E4" i="7" s="1"/>
  <c r="E2" i="7"/>
  <c r="D7" i="7"/>
  <c r="D6" i="7"/>
  <c r="D5" i="7"/>
  <c r="D3" i="7"/>
  <c r="D4" i="7" s="1"/>
  <c r="D2" i="7"/>
  <c r="C7" i="7"/>
  <c r="C6" i="7"/>
  <c r="C5" i="7"/>
  <c r="C3" i="7"/>
  <c r="C4" i="7" s="1"/>
  <c r="C2" i="7"/>
  <c r="B7" i="7"/>
  <c r="F8" i="7" l="1"/>
  <c r="B2" i="7"/>
  <c r="H8" i="7" l="1"/>
  <c r="H9" i="7" s="1"/>
  <c r="G8" i="7"/>
  <c r="G9" i="7" s="1"/>
  <c r="B6" i="7"/>
  <c r="B5" i="7"/>
  <c r="B3" i="7"/>
  <c r="I2" i="7" l="1"/>
  <c r="I5" i="7"/>
  <c r="I6" i="7"/>
  <c r="I3" i="7"/>
  <c r="I7" i="7"/>
  <c r="E8" i="7"/>
  <c r="D8" i="7"/>
  <c r="C8" i="7"/>
  <c r="C9" i="7" s="1"/>
  <c r="B4" i="7"/>
  <c r="B8" i="7" s="1"/>
  <c r="B9" i="7" s="1"/>
  <c r="E9" i="7" l="1"/>
  <c r="I9" i="7"/>
  <c r="I4" i="7"/>
  <c r="I8" i="7" s="1"/>
  <c r="J6" i="7" l="1"/>
  <c r="J7" i="7"/>
  <c r="J3" i="7"/>
  <c r="J2" i="7"/>
  <c r="J5" i="7"/>
  <c r="J4" i="7"/>
  <c r="J8" i="7" l="1"/>
</calcChain>
</file>

<file path=xl/sharedStrings.xml><?xml version="1.0" encoding="utf-8"?>
<sst xmlns="http://schemas.openxmlformats.org/spreadsheetml/2006/main" count="382" uniqueCount="159">
  <si>
    <t>A</t>
  </si>
  <si>
    <t>B</t>
  </si>
  <si>
    <t>C</t>
  </si>
  <si>
    <t>D</t>
  </si>
  <si>
    <t>E</t>
  </si>
  <si>
    <t>F</t>
  </si>
  <si>
    <t>G</t>
  </si>
  <si>
    <t>MSB only testing</t>
  </si>
  <si>
    <t>sc</t>
  </si>
  <si>
    <t>sd</t>
  </si>
  <si>
    <t>sdc</t>
  </si>
  <si>
    <t>sc 30</t>
  </si>
  <si>
    <t>sd 70</t>
  </si>
  <si>
    <t>sdc 30</t>
  </si>
  <si>
    <t>sdc 40</t>
  </si>
  <si>
    <t>sc 40</t>
  </si>
  <si>
    <t>msb large</t>
  </si>
  <si>
    <t># sc</t>
  </si>
  <si>
    <t>tot</t>
  </si>
  <si>
    <t># sdc</t>
  </si>
  <si>
    <t># sd</t>
  </si>
  <si>
    <t># o</t>
  </si>
  <si>
    <t># b</t>
  </si>
  <si>
    <t># OK</t>
  </si>
  <si>
    <t>%</t>
  </si>
  <si>
    <t>label</t>
  </si>
  <si>
    <t>33</t>
  </si>
  <si>
    <t>34</t>
  </si>
  <si>
    <t>35</t>
  </si>
  <si>
    <t>36</t>
  </si>
  <si>
    <t>37</t>
  </si>
  <si>
    <t>38</t>
  </si>
  <si>
    <t>39</t>
  </si>
  <si>
    <t>sd 7</t>
  </si>
  <si>
    <t>sd 4</t>
  </si>
  <si>
    <t>sd 3</t>
  </si>
  <si>
    <t>sd 9</t>
  </si>
  <si>
    <t>sd 13</t>
  </si>
  <si>
    <t>.5um contact</t>
  </si>
  <si>
    <t>sd 50</t>
  </si>
  <si>
    <t>sc 18</t>
  </si>
  <si>
    <t>~14 V</t>
  </si>
  <si>
    <t>sdc 80</t>
  </si>
  <si>
    <t>~30 V</t>
  </si>
  <si>
    <t>sc 15</t>
  </si>
  <si>
    <t>~40 V</t>
  </si>
  <si>
    <t>sd 40</t>
  </si>
  <si>
    <t>sc 20</t>
  </si>
  <si>
    <t>scd</t>
  </si>
  <si>
    <t>~ 30V</t>
  </si>
  <si>
    <t>~ 30 V</t>
  </si>
  <si>
    <t>~20 V</t>
  </si>
  <si>
    <t>sc 17</t>
  </si>
  <si>
    <t>~ 10 V</t>
  </si>
  <si>
    <t>~10 V</t>
  </si>
  <si>
    <t>switch probe 2 Feb</t>
  </si>
  <si>
    <t>test 2-3 Feb 2017</t>
  </si>
  <si>
    <t>test 3 Feb 2017</t>
  </si>
  <si>
    <r>
      <rPr>
        <b/>
        <sz val="16"/>
        <color theme="1"/>
        <rFont val="Times New Roman"/>
        <family val="1"/>
      </rPr>
      <t>~10 V</t>
    </r>
    <r>
      <rPr>
        <sz val="16"/>
        <color theme="1"/>
        <rFont val="Times New Roman"/>
        <family val="1"/>
      </rPr>
      <t xml:space="preserve"> (bc)</t>
    </r>
  </si>
  <si>
    <r>
      <rPr>
        <b/>
        <sz val="16"/>
        <color theme="1"/>
        <rFont val="Times New Roman"/>
        <family val="1"/>
      </rPr>
      <t xml:space="preserve">~ 20 V </t>
    </r>
    <r>
      <rPr>
        <sz val="16"/>
        <color theme="1"/>
        <rFont val="Times New Roman"/>
        <family val="1"/>
      </rPr>
      <t>(bc)</t>
    </r>
  </si>
  <si>
    <t>0.5 um ca</t>
  </si>
  <si>
    <t>test 3 Feb 17</t>
  </si>
  <si>
    <t>1um contact</t>
  </si>
  <si>
    <t>MSB Large</t>
  </si>
  <si>
    <t>1 um ca</t>
  </si>
  <si>
    <t>SD  0</t>
  </si>
  <si>
    <t>SC  0</t>
  </si>
  <si>
    <t>SD  3.5</t>
  </si>
  <si>
    <t xml:space="preserve">o  </t>
  </si>
  <si>
    <t>~34.0  (0.0002)</t>
  </si>
  <si>
    <t>~32.0  (1.0000)</t>
  </si>
  <si>
    <t>~31.0  (1.0000)</t>
  </si>
  <si>
    <t>~27.0  (0.0002)</t>
  </si>
  <si>
    <t>SD  2.5</t>
  </si>
  <si>
    <t>~52.0  (0.0001)</t>
  </si>
  <si>
    <t>~34.0  (1.0000)</t>
  </si>
  <si>
    <t>~33.0  (1.0000)</t>
  </si>
  <si>
    <t>~28.0  (0.5843)</t>
  </si>
  <si>
    <t>SD  0.5</t>
  </si>
  <si>
    <t>~26.0  (0.0002)</t>
  </si>
  <si>
    <t>~20.5  (0.0019)</t>
  </si>
  <si>
    <t>~33.0  (0.0001)</t>
  </si>
  <si>
    <t>~37.5  (1.0000)</t>
  </si>
  <si>
    <t>~38.5  (1.0000)</t>
  </si>
  <si>
    <t>~21.5  (0.0037)</t>
  </si>
  <si>
    <t>~53.5  (1.0000)</t>
  </si>
  <si>
    <t>~46.0  (1.0000)</t>
  </si>
  <si>
    <t>SD  46.5</t>
  </si>
  <si>
    <t>~25.0  (0.0008)</t>
  </si>
  <si>
    <t>~29.0  (1.0000)</t>
  </si>
  <si>
    <t>~54.5  (0.8086)</t>
  </si>
  <si>
    <t>~27.5  (0.0002)</t>
  </si>
  <si>
    <t>~55.0  (0.0002)</t>
  </si>
  <si>
    <t>SC 0</t>
  </si>
  <si>
    <t>SD 33.0</t>
  </si>
  <si>
    <t xml:space="preserve">o </t>
  </si>
  <si>
    <t>SD 46.5</t>
  </si>
  <si>
    <t>SD 40.5</t>
  </si>
  <si>
    <t>~36.0 (0.1312)</t>
  </si>
  <si>
    <t>~28.5 (-0.0002)</t>
  </si>
  <si>
    <t>SD 1.5</t>
  </si>
  <si>
    <t>SD 37.5</t>
  </si>
  <si>
    <t>SD 33.5</t>
  </si>
  <si>
    <t>~33.5 (0.0794)</t>
  </si>
  <si>
    <t>~32.5 (-0.0001)</t>
  </si>
  <si>
    <t>~27.0 (-0.0003)</t>
  </si>
  <si>
    <t>~15.0 (0.0001)</t>
  </si>
  <si>
    <t>~25.0 (0.0004)</t>
  </si>
  <si>
    <t>~34.5 (1.0000)</t>
  </si>
  <si>
    <t>~38.5 (-0.0001)</t>
  </si>
  <si>
    <t>~36.5 (-0.0001)</t>
  </si>
  <si>
    <t>SD 29.5</t>
  </si>
  <si>
    <t>SD 32.5</t>
  </si>
  <si>
    <t>~32.5 (0.5591)</t>
  </si>
  <si>
    <t>~36.5 (0.1762)</t>
  </si>
  <si>
    <t>SD 31.0</t>
  </si>
  <si>
    <t>~34.0 (-0.0002)</t>
  </si>
  <si>
    <t>~39.5 (0.9953)</t>
  </si>
  <si>
    <t>~32.5 (0.5050)</t>
  </si>
  <si>
    <t>~40.0 (0.1662)</t>
  </si>
  <si>
    <t>~37.5 (0.0985)</t>
  </si>
  <si>
    <t>~30.0 (-0.1227)</t>
  </si>
  <si>
    <t>SD 40.0</t>
  </si>
  <si>
    <t>SD 34.0</t>
  </si>
  <si>
    <t>~42.0 (-0.0001)</t>
  </si>
  <si>
    <t>SD 41.5</t>
  </si>
  <si>
    <t>SD 56.0</t>
  </si>
  <si>
    <t>SD 31.5</t>
  </si>
  <si>
    <t>SD 28.5</t>
  </si>
  <si>
    <t>SD 53.5</t>
  </si>
  <si>
    <t>SD 35.5</t>
  </si>
  <si>
    <t>~26.0 (0.3392)</t>
  </si>
  <si>
    <t>~30.5 (0.2638)</t>
  </si>
  <si>
    <t>~23.5 (-0.0001)</t>
  </si>
  <si>
    <t>~20.0 (-0.0096)</t>
  </si>
  <si>
    <t>~23.5 (-0.0175)</t>
  </si>
  <si>
    <t>SD  47.5</t>
  </si>
  <si>
    <t>~26.5  (-0.0001)</t>
  </si>
  <si>
    <t>SD  38.0</t>
  </si>
  <si>
    <t>~29.5  (-0.0124)</t>
  </si>
  <si>
    <t>SD  43.0</t>
  </si>
  <si>
    <t>SD  18.0</t>
  </si>
  <si>
    <t>~46.5  (0.0001)</t>
  </si>
  <si>
    <t>SD  37.0</t>
  </si>
  <si>
    <t>SD  21.0</t>
  </si>
  <si>
    <t>~35.5  (0.0002)</t>
  </si>
  <si>
    <t>SD  30.5</t>
  </si>
  <si>
    <t>SD  27.0</t>
  </si>
  <si>
    <t>SD  57.0</t>
  </si>
  <si>
    <t>SD  31.5</t>
  </si>
  <si>
    <t>SD  50.5</t>
  </si>
  <si>
    <t>SD  23.0</t>
  </si>
  <si>
    <t>SD  27.5</t>
  </si>
  <si>
    <t>SD  30.0</t>
  </si>
  <si>
    <t>~3.5  (-0.0001)</t>
  </si>
  <si>
    <t>~24.5  (-0.0001)</t>
  </si>
  <si>
    <t>~18.0  (-0.0001)</t>
  </si>
  <si>
    <t>~44.5  (0.0001)</t>
  </si>
  <si>
    <t>~57.0  (-0.0001)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</si>
</sst>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1" fillId="0" borderId="0" xfId="1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 vertic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3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1" displayName="Table1" ref="A1:J7" totalsRowShown="0" headerRowDxfId="17" dataDxfId="16">
  <autoFilter ref="A1:J7"/>
  <tableColumns count="10">
    <tableColumn id="1" name="label" dataDxfId="15"/>
    <tableColumn id="2" name="33" dataDxfId="14"/>
    <tableColumn id="3" name="34" dataDxfId="13"/>
    <tableColumn id="4" name="35" dataDxfId="12"/>
    <tableColumn id="5" name="36" dataDxfId="11"/>
    <tableColumn id="8" name="37" dataDxfId="10"/>
    <tableColumn id="9" name="38" dataDxfId="9"/>
    <tableColumn id="10" name="39" dataDxfId="8"/>
    <tableColumn id="6" name="tot" dataDxfId="7">
      <calculatedColumnFormula>SUM(B2:H2)</calculatedColumnFormula>
    </tableColumn>
    <tableColumn id="7" name="%" dataDxfId="6" dataCellStyle="Percent">
      <calculatedColumnFormula>I2/$I$8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80" zoomScaleNormal="80" workbookViewId="0">
      <selection activeCell="H11" sqref="B4:H11"/>
    </sheetView>
  </sheetViews>
  <sheetFormatPr defaultRowHeight="15" x14ac:dyDescent="0.25"/>
  <cols>
    <col min="1" max="1" width="4.85546875" customWidth="1"/>
    <col min="2" max="8" width="11.7109375" customWidth="1"/>
  </cols>
  <sheetData>
    <row r="1" spans="1:13" ht="20.25" x14ac:dyDescent="0.3">
      <c r="A1" s="5"/>
      <c r="B1" s="5" t="s">
        <v>7</v>
      </c>
      <c r="C1" s="5"/>
      <c r="D1" s="5"/>
      <c r="E1" s="5"/>
      <c r="F1" s="5"/>
      <c r="G1" s="5" t="s">
        <v>56</v>
      </c>
      <c r="H1" s="5"/>
    </row>
    <row r="2" spans="1:13" ht="20.25" x14ac:dyDescent="0.3">
      <c r="A2" s="5"/>
      <c r="B2" s="12" t="s">
        <v>38</v>
      </c>
      <c r="C2" s="5"/>
      <c r="D2" s="5"/>
      <c r="E2" s="5"/>
      <c r="F2" s="5"/>
      <c r="G2" s="5" t="s">
        <v>55</v>
      </c>
      <c r="H2" s="5"/>
    </row>
    <row r="3" spans="1:13" ht="20.25" x14ac:dyDescent="0.3">
      <c r="A3" s="5"/>
      <c r="B3" s="5"/>
      <c r="C3" s="5"/>
      <c r="D3" s="5"/>
      <c r="E3" s="5"/>
      <c r="F3" s="5"/>
      <c r="G3" s="5"/>
      <c r="H3" s="5"/>
    </row>
    <row r="4" spans="1:13" ht="75" customHeight="1" x14ac:dyDescent="0.25">
      <c r="A4" s="7">
        <v>8</v>
      </c>
      <c r="B4" s="10"/>
      <c r="C4" s="10"/>
      <c r="D4" s="10"/>
      <c r="E4" s="10"/>
      <c r="F4" s="10"/>
      <c r="G4" s="10"/>
      <c r="H4" s="10"/>
    </row>
    <row r="5" spans="1:13" ht="75" customHeight="1" x14ac:dyDescent="0.25">
      <c r="A5" s="7">
        <v>7</v>
      </c>
      <c r="B5" s="10"/>
      <c r="C5" s="10"/>
      <c r="D5" s="10"/>
      <c r="E5" s="10"/>
      <c r="F5" s="10"/>
      <c r="G5" s="10"/>
      <c r="H5" s="10"/>
    </row>
    <row r="6" spans="1:13" ht="75" customHeight="1" x14ac:dyDescent="0.25">
      <c r="A6" s="7">
        <v>6</v>
      </c>
      <c r="B6" s="10"/>
      <c r="C6" s="10"/>
      <c r="D6" s="10"/>
      <c r="E6" s="10"/>
      <c r="F6" s="10"/>
      <c r="G6" s="10"/>
      <c r="H6" s="10"/>
    </row>
    <row r="7" spans="1:13" ht="75" customHeight="1" x14ac:dyDescent="0.25">
      <c r="A7" s="7">
        <v>5</v>
      </c>
      <c r="B7" s="10"/>
      <c r="C7" s="10"/>
      <c r="D7" s="10"/>
      <c r="E7" s="10"/>
      <c r="F7" s="10"/>
      <c r="G7" s="10"/>
      <c r="H7" s="10"/>
      <c r="M7" s="2"/>
    </row>
    <row r="8" spans="1:13" ht="75" customHeight="1" x14ac:dyDescent="0.25">
      <c r="A8" s="7">
        <v>4</v>
      </c>
      <c r="B8" s="10"/>
      <c r="C8" s="10"/>
      <c r="D8" s="10"/>
      <c r="E8" s="10"/>
      <c r="F8" s="10"/>
      <c r="G8" s="10"/>
      <c r="H8" s="10"/>
    </row>
    <row r="9" spans="1:13" ht="75" customHeight="1" x14ac:dyDescent="0.25">
      <c r="A9" s="7">
        <v>3</v>
      </c>
      <c r="B9" s="10"/>
      <c r="C9" s="10"/>
      <c r="D9" s="10"/>
      <c r="E9" s="10"/>
      <c r="F9" s="10"/>
      <c r="G9" s="10"/>
      <c r="H9" s="10"/>
    </row>
    <row r="10" spans="1:13" ht="75" customHeight="1" x14ac:dyDescent="0.25">
      <c r="A10" s="7">
        <v>2</v>
      </c>
      <c r="B10" s="10"/>
      <c r="C10" s="10"/>
      <c r="D10" s="10"/>
      <c r="E10" s="10"/>
      <c r="F10" s="10"/>
      <c r="G10" s="10"/>
      <c r="H10" s="10"/>
    </row>
    <row r="11" spans="1:13" ht="75" customHeight="1" x14ac:dyDescent="0.25">
      <c r="A11" s="9">
        <v>1</v>
      </c>
      <c r="B11" s="8"/>
      <c r="C11" s="8"/>
      <c r="D11" s="8"/>
      <c r="E11" s="8"/>
      <c r="F11" s="8"/>
      <c r="G11" s="10"/>
      <c r="H11" s="8"/>
    </row>
    <row r="12" spans="1:13" ht="22.5" customHeight="1" x14ac:dyDescent="0.25">
      <c r="A12" s="9"/>
      <c r="B12" s="9" t="s">
        <v>0</v>
      </c>
      <c r="C12" s="9" t="s">
        <v>1</v>
      </c>
      <c r="D12" s="9" t="s">
        <v>2</v>
      </c>
      <c r="E12" s="9" t="s">
        <v>3</v>
      </c>
      <c r="F12" s="9" t="s">
        <v>4</v>
      </c>
      <c r="G12" s="9" t="s">
        <v>5</v>
      </c>
      <c r="H12" s="9" t="s">
        <v>6</v>
      </c>
    </row>
  </sheetData>
  <conditionalFormatting sqref="B4:H11">
    <cfRule type="beginsWith" dxfId="22" priority="1" operator="beginsWith" text="~">
      <formula>LEFT(B4,LEN("~"))="~"</formula>
    </cfRule>
  </conditionalFormatting>
  <pageMargins left="0.7" right="0.7" top="0.75" bottom="0.75" header="0.3" footer="0.3"/>
  <pageSetup orientation="portrait" r:id="rId1"/>
  <headerFooter>
    <oddHeader>&amp;L&amp;"Times New Roman,Bold"&amp;20&amp;U&amp;A</oddHeader>
    <oddFooter>&amp;L&amp;Uset 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80" zoomScaleNormal="80" workbookViewId="0">
      <selection activeCell="B4" sqref="B4:H11"/>
    </sheetView>
  </sheetViews>
  <sheetFormatPr defaultRowHeight="15" x14ac:dyDescent="0.25"/>
  <cols>
    <col min="1" max="1" width="4.85546875" customWidth="1"/>
    <col min="2" max="8" width="11.7109375" customWidth="1"/>
  </cols>
  <sheetData>
    <row r="1" spans="1:13" ht="20.25" x14ac:dyDescent="0.3">
      <c r="A1" s="5"/>
      <c r="B1" s="5" t="s">
        <v>7</v>
      </c>
      <c r="C1" s="5"/>
      <c r="D1" s="5"/>
      <c r="E1" s="5"/>
      <c r="F1" s="5"/>
      <c r="G1" s="5" t="s">
        <v>57</v>
      </c>
      <c r="H1" s="5"/>
    </row>
    <row r="2" spans="1:13" ht="20.25" x14ac:dyDescent="0.3">
      <c r="A2" s="5"/>
      <c r="B2" s="12" t="s">
        <v>62</v>
      </c>
      <c r="C2" s="5"/>
      <c r="D2" s="5"/>
      <c r="E2" s="5"/>
      <c r="F2" s="5"/>
      <c r="G2" s="5"/>
      <c r="H2" s="5"/>
    </row>
    <row r="3" spans="1:13" ht="20.25" x14ac:dyDescent="0.3">
      <c r="A3" s="5"/>
      <c r="B3" s="5"/>
      <c r="C3" s="5"/>
      <c r="D3" s="5"/>
      <c r="E3" s="5"/>
      <c r="F3" s="5"/>
      <c r="G3" s="5"/>
      <c r="H3" s="5"/>
    </row>
    <row r="4" spans="1:13" ht="75" customHeight="1" x14ac:dyDescent="0.25">
      <c r="A4" s="7">
        <v>8</v>
      </c>
      <c r="B4" s="10"/>
      <c r="C4" s="10"/>
      <c r="D4" s="10"/>
      <c r="E4" s="10"/>
      <c r="F4" s="10"/>
      <c r="G4" s="10"/>
      <c r="H4" s="10"/>
    </row>
    <row r="5" spans="1:13" ht="75" customHeight="1" x14ac:dyDescent="0.25">
      <c r="A5" s="7">
        <v>7</v>
      </c>
      <c r="B5" s="10"/>
      <c r="C5" s="10"/>
      <c r="D5" s="10"/>
      <c r="E5" s="10"/>
      <c r="F5" s="10"/>
      <c r="G5" s="10"/>
      <c r="H5" s="10"/>
    </row>
    <row r="6" spans="1:13" ht="75" customHeight="1" x14ac:dyDescent="0.25">
      <c r="A6" s="7">
        <v>6</v>
      </c>
      <c r="B6" s="10"/>
      <c r="C6" s="10"/>
      <c r="D6" s="10"/>
      <c r="E6" s="10"/>
      <c r="F6" s="10"/>
      <c r="G6" s="10"/>
      <c r="H6" s="10"/>
    </row>
    <row r="7" spans="1:13" ht="75" customHeight="1" x14ac:dyDescent="0.25">
      <c r="A7" s="7">
        <v>5</v>
      </c>
      <c r="B7" s="10"/>
      <c r="C7" s="10"/>
      <c r="D7" s="10"/>
      <c r="E7" s="10"/>
      <c r="F7" s="10"/>
      <c r="G7" s="10"/>
      <c r="H7" s="10"/>
    </row>
    <row r="8" spans="1:13" ht="75" customHeight="1" x14ac:dyDescent="0.25">
      <c r="A8" s="7">
        <v>4</v>
      </c>
      <c r="B8" s="10"/>
      <c r="C8" s="10"/>
      <c r="D8" s="10"/>
      <c r="E8" s="10"/>
      <c r="F8" s="10"/>
      <c r="G8" s="10"/>
      <c r="H8" s="10"/>
      <c r="M8" s="2"/>
    </row>
    <row r="9" spans="1:13" ht="75" customHeight="1" x14ac:dyDescent="0.25">
      <c r="A9" s="7">
        <v>3</v>
      </c>
      <c r="B9" s="10"/>
      <c r="C9" s="10"/>
      <c r="D9" s="10"/>
      <c r="E9" s="10"/>
      <c r="F9" s="10"/>
      <c r="G9" s="10"/>
      <c r="H9" s="10"/>
    </row>
    <row r="10" spans="1:13" ht="75" customHeight="1" x14ac:dyDescent="0.25">
      <c r="A10" s="7">
        <v>2</v>
      </c>
      <c r="B10" s="10"/>
      <c r="C10" s="10"/>
      <c r="D10" s="10"/>
      <c r="E10" s="10"/>
      <c r="F10" s="10"/>
      <c r="G10" s="10"/>
      <c r="H10" s="10"/>
    </row>
    <row r="11" spans="1:13" ht="75" customHeight="1" x14ac:dyDescent="0.25">
      <c r="A11" s="7">
        <v>1</v>
      </c>
      <c r="B11" s="10"/>
      <c r="C11" s="10"/>
      <c r="D11" s="10"/>
      <c r="E11" s="10"/>
      <c r="F11" s="10"/>
      <c r="G11" s="10"/>
      <c r="H11" s="10"/>
    </row>
    <row r="12" spans="1:13" ht="22.5" customHeight="1" x14ac:dyDescent="0.25">
      <c r="A12" s="9"/>
      <c r="B12" s="9" t="s">
        <v>0</v>
      </c>
      <c r="C12" s="9" t="s">
        <v>1</v>
      </c>
      <c r="D12" s="9" t="s">
        <v>2</v>
      </c>
      <c r="E12" s="9" t="s">
        <v>3</v>
      </c>
      <c r="F12" s="9" t="s">
        <v>4</v>
      </c>
      <c r="G12" s="9" t="s">
        <v>5</v>
      </c>
      <c r="H12" s="9" t="s">
        <v>6</v>
      </c>
    </row>
  </sheetData>
  <conditionalFormatting sqref="B4:H11">
    <cfRule type="beginsWith" dxfId="21" priority="1" operator="beginsWith" text="~">
      <formula>LEFT(B4,LEN("~"))="~"</formula>
    </cfRule>
  </conditionalFormatting>
  <pageMargins left="0.7" right="0.7" top="0.75" bottom="0.75" header="0.3" footer="0.3"/>
  <pageSetup orientation="portrait" r:id="rId1"/>
  <headerFooter>
    <oddHeader>&amp;L&amp;"Times New Roman,Bold"&amp;20&amp;U&amp;A</oddHeader>
    <oddFooter>&amp;L&amp;Uset 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115" zoomScaleNormal="115" workbookViewId="0">
      <selection activeCell="B4" sqref="B4:H11"/>
    </sheetView>
  </sheetViews>
  <sheetFormatPr defaultRowHeight="15" x14ac:dyDescent="0.25"/>
  <cols>
    <col min="1" max="1" width="4.85546875" customWidth="1"/>
    <col min="2" max="8" width="11.7109375" customWidth="1"/>
  </cols>
  <sheetData>
    <row r="1" spans="1:13" ht="20.25" x14ac:dyDescent="0.3">
      <c r="A1" s="5"/>
      <c r="B1" s="5" t="s">
        <v>7</v>
      </c>
      <c r="C1" s="5"/>
      <c r="D1" s="5"/>
      <c r="E1" s="5"/>
      <c r="F1" s="5"/>
      <c r="G1" s="5" t="s">
        <v>57</v>
      </c>
      <c r="H1" s="5"/>
    </row>
    <row r="2" spans="1:13" ht="20.25" x14ac:dyDescent="0.3">
      <c r="A2" s="5"/>
      <c r="B2" s="12" t="s">
        <v>63</v>
      </c>
      <c r="C2" s="5"/>
      <c r="D2" s="5"/>
      <c r="E2" s="5"/>
      <c r="F2" s="5"/>
      <c r="G2" s="5"/>
      <c r="H2" s="5"/>
    </row>
    <row r="3" spans="1:13" ht="20.25" x14ac:dyDescent="0.3">
      <c r="A3" s="5"/>
      <c r="B3" s="5"/>
      <c r="C3" s="5"/>
      <c r="D3" s="5"/>
      <c r="E3" s="5"/>
      <c r="F3" s="5"/>
      <c r="G3" s="5"/>
      <c r="H3" s="5"/>
    </row>
    <row r="4" spans="1:13" ht="75" customHeight="1" x14ac:dyDescent="0.25">
      <c r="A4" s="7">
        <v>8</v>
      </c>
      <c r="B4" s="10"/>
      <c r="C4" s="10"/>
      <c r="D4" s="10"/>
      <c r="E4" s="11"/>
      <c r="F4" s="10"/>
      <c r="G4" s="11"/>
      <c r="H4" s="11"/>
    </row>
    <row r="5" spans="1:13" ht="75" customHeight="1" x14ac:dyDescent="0.25">
      <c r="A5" s="7">
        <v>7</v>
      </c>
      <c r="B5" s="10"/>
      <c r="C5" s="10"/>
      <c r="D5" s="10"/>
      <c r="E5" s="10"/>
      <c r="F5" s="11"/>
      <c r="G5" s="11"/>
      <c r="H5" s="10"/>
    </row>
    <row r="6" spans="1:13" ht="75" customHeight="1" x14ac:dyDescent="0.25">
      <c r="A6" s="7">
        <v>6</v>
      </c>
      <c r="B6" s="10"/>
      <c r="C6" s="10"/>
      <c r="D6" s="10"/>
      <c r="E6" s="10"/>
      <c r="F6" s="10"/>
      <c r="G6" s="10"/>
      <c r="H6" s="10"/>
    </row>
    <row r="7" spans="1:13" ht="75" customHeight="1" x14ac:dyDescent="0.25">
      <c r="A7" s="7">
        <v>5</v>
      </c>
      <c r="B7" s="10"/>
      <c r="C7" s="10"/>
      <c r="D7" s="10"/>
      <c r="E7" s="10"/>
      <c r="F7" s="10"/>
      <c r="G7" s="10"/>
      <c r="H7" s="11"/>
    </row>
    <row r="8" spans="1:13" ht="75" customHeight="1" x14ac:dyDescent="0.25">
      <c r="A8" s="7">
        <v>4</v>
      </c>
      <c r="B8" s="10"/>
      <c r="C8" s="10"/>
      <c r="D8" s="10"/>
      <c r="E8" s="10"/>
      <c r="F8" s="10"/>
      <c r="G8" s="10"/>
      <c r="H8" s="11"/>
      <c r="M8" s="2"/>
    </row>
    <row r="9" spans="1:13" ht="75" customHeight="1" x14ac:dyDescent="0.25">
      <c r="A9" s="7">
        <v>3</v>
      </c>
      <c r="B9" s="10"/>
      <c r="C9" s="10"/>
      <c r="D9" s="10"/>
      <c r="E9" s="10"/>
      <c r="F9" s="11"/>
      <c r="G9" s="10"/>
      <c r="H9" s="11"/>
    </row>
    <row r="10" spans="1:13" ht="75" customHeight="1" x14ac:dyDescent="0.25">
      <c r="A10" s="7">
        <v>2</v>
      </c>
      <c r="B10" s="10"/>
      <c r="C10" s="10"/>
      <c r="D10" s="10"/>
      <c r="E10" s="10"/>
      <c r="F10" s="10"/>
      <c r="G10" s="11"/>
      <c r="H10" s="10"/>
    </row>
    <row r="11" spans="1:13" ht="75" customHeight="1" x14ac:dyDescent="0.25">
      <c r="A11" s="7">
        <v>1</v>
      </c>
      <c r="B11" s="10"/>
      <c r="C11" s="10"/>
      <c r="D11" s="10"/>
      <c r="E11" s="10"/>
      <c r="F11" s="11"/>
      <c r="G11" s="10"/>
      <c r="H11" s="10"/>
    </row>
    <row r="12" spans="1:13" ht="22.5" customHeight="1" x14ac:dyDescent="0.25">
      <c r="A12" s="9"/>
      <c r="B12" s="9" t="s">
        <v>0</v>
      </c>
      <c r="C12" s="9" t="s">
        <v>1</v>
      </c>
      <c r="D12" s="9" t="s">
        <v>2</v>
      </c>
      <c r="E12" s="9" t="s">
        <v>3</v>
      </c>
      <c r="F12" s="9" t="s">
        <v>4</v>
      </c>
      <c r="G12" s="9" t="s">
        <v>5</v>
      </c>
      <c r="H12" s="9" t="s">
        <v>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zoomScale="80" zoomScaleNormal="80" workbookViewId="0">
      <selection activeCell="B4" sqref="B4:H11"/>
    </sheetView>
  </sheetViews>
  <sheetFormatPr defaultRowHeight="15" x14ac:dyDescent="0.25"/>
  <cols>
    <col min="1" max="1" width="4.85546875" customWidth="1"/>
    <col min="2" max="8" width="11.7109375" customWidth="1"/>
  </cols>
  <sheetData>
    <row r="1" spans="1:13" ht="20.25" x14ac:dyDescent="0.3">
      <c r="A1" s="5"/>
      <c r="B1" s="5" t="s">
        <v>7</v>
      </c>
      <c r="C1" s="5"/>
      <c r="D1" s="5"/>
      <c r="E1" s="5"/>
      <c r="F1" s="5"/>
      <c r="G1" s="5" t="s">
        <v>57</v>
      </c>
      <c r="H1" s="5"/>
    </row>
    <row r="2" spans="1:13" ht="20.25" x14ac:dyDescent="0.3">
      <c r="A2" s="5"/>
      <c r="B2" s="12" t="s">
        <v>60</v>
      </c>
      <c r="C2" s="5"/>
      <c r="D2" s="5"/>
      <c r="E2" s="5"/>
      <c r="F2" s="5"/>
      <c r="G2" s="5"/>
      <c r="H2" s="5"/>
    </row>
    <row r="3" spans="1:13" ht="20.25" x14ac:dyDescent="0.3">
      <c r="A3" s="5"/>
      <c r="B3" s="5"/>
      <c r="C3" s="5"/>
      <c r="D3" s="5"/>
      <c r="E3" s="5"/>
      <c r="F3" s="5"/>
      <c r="G3" s="5"/>
      <c r="H3" s="5"/>
    </row>
    <row r="4" spans="1:13" ht="75" customHeight="1" x14ac:dyDescent="0.25">
      <c r="A4" s="7">
        <v>8</v>
      </c>
      <c r="B4" s="10" t="s">
        <v>154</v>
      </c>
      <c r="C4" s="10" t="s">
        <v>68</v>
      </c>
      <c r="D4" s="10" t="s">
        <v>68</v>
      </c>
      <c r="E4" s="10" t="s">
        <v>68</v>
      </c>
      <c r="F4" s="10" t="s">
        <v>155</v>
      </c>
      <c r="G4" s="10" t="s">
        <v>68</v>
      </c>
      <c r="H4" s="10" t="s">
        <v>68</v>
      </c>
    </row>
    <row r="5" spans="1:13" ht="75" customHeight="1" x14ac:dyDescent="0.25">
      <c r="A5" s="7">
        <v>7</v>
      </c>
      <c r="B5" s="10" t="s">
        <v>68</v>
      </c>
      <c r="C5" s="10" t="s">
        <v>68</v>
      </c>
      <c r="D5" s="10" t="s">
        <v>156</v>
      </c>
      <c r="E5" s="10" t="s">
        <v>68</v>
      </c>
      <c r="F5" s="10" t="s">
        <v>68</v>
      </c>
      <c r="G5" s="10" t="s">
        <v>68</v>
      </c>
      <c r="H5" s="10" t="s">
        <v>68</v>
      </c>
    </row>
    <row r="6" spans="1:13" ht="75" customHeight="1" x14ac:dyDescent="0.25">
      <c r="A6" s="7">
        <v>6</v>
      </c>
      <c r="B6" s="10" t="s">
        <v>68</v>
      </c>
      <c r="C6" s="10" t="s">
        <v>68</v>
      </c>
      <c r="D6" s="10" t="s">
        <v>68</v>
      </c>
      <c r="E6" s="10" t="s">
        <v>68</v>
      </c>
      <c r="F6" s="10" t="s">
        <v>68</v>
      </c>
      <c r="G6" s="10" t="s">
        <v>68</v>
      </c>
      <c r="H6" s="10" t="s">
        <v>68</v>
      </c>
    </row>
    <row r="7" spans="1:13" ht="75" customHeight="1" x14ac:dyDescent="0.25">
      <c r="A7" s="7">
        <v>5</v>
      </c>
      <c r="B7" s="10" t="s">
        <v>68</v>
      </c>
      <c r="C7" s="10" t="s">
        <v>68</v>
      </c>
      <c r="D7" s="10" t="s">
        <v>68</v>
      </c>
      <c r="E7" s="10" t="s">
        <v>68</v>
      </c>
      <c r="F7" s="10" t="s">
        <v>68</v>
      </c>
      <c r="G7" s="10" t="s">
        <v>68</v>
      </c>
      <c r="H7" s="10" t="s">
        <v>68</v>
      </c>
    </row>
    <row r="8" spans="1:13" ht="75" customHeight="1" x14ac:dyDescent="0.25">
      <c r="A8" s="7">
        <v>4</v>
      </c>
      <c r="B8" s="10" t="s">
        <v>68</v>
      </c>
      <c r="C8" s="10" t="s">
        <v>68</v>
      </c>
      <c r="D8" s="10" t="s">
        <v>68</v>
      </c>
      <c r="E8" s="10" t="s">
        <v>68</v>
      </c>
      <c r="F8" s="10" t="s">
        <v>68</v>
      </c>
      <c r="G8" s="10" t="s">
        <v>68</v>
      </c>
      <c r="H8" s="10" t="s">
        <v>68</v>
      </c>
      <c r="M8" s="2"/>
    </row>
    <row r="9" spans="1:13" ht="75" customHeight="1" x14ac:dyDescent="0.25">
      <c r="A9" s="7">
        <v>3</v>
      </c>
      <c r="B9" s="10" t="s">
        <v>68</v>
      </c>
      <c r="C9" s="10" t="s">
        <v>68</v>
      </c>
      <c r="D9" s="10" t="s">
        <v>68</v>
      </c>
      <c r="E9" s="10" t="s">
        <v>68</v>
      </c>
      <c r="F9" s="10" t="s">
        <v>68</v>
      </c>
      <c r="G9" s="10" t="s">
        <v>68</v>
      </c>
      <c r="H9" s="10" t="s">
        <v>68</v>
      </c>
    </row>
    <row r="10" spans="1:13" ht="75" customHeight="1" x14ac:dyDescent="0.25">
      <c r="A10" s="7">
        <v>2</v>
      </c>
      <c r="B10" s="10" t="s">
        <v>157</v>
      </c>
      <c r="C10" s="10" t="s">
        <v>68</v>
      </c>
      <c r="D10" s="10" t="s">
        <v>68</v>
      </c>
      <c r="E10" s="10" t="s">
        <v>68</v>
      </c>
      <c r="F10" s="10" t="s">
        <v>68</v>
      </c>
      <c r="G10" s="10" t="s">
        <v>68</v>
      </c>
      <c r="H10" s="10" t="s">
        <v>68</v>
      </c>
    </row>
    <row r="11" spans="1:13" ht="75" customHeight="1" x14ac:dyDescent="0.25">
      <c r="A11" s="7">
        <v>1</v>
      </c>
      <c r="B11" s="10" t="s">
        <v>158</v>
      </c>
      <c r="C11" s="10" t="s">
        <v>68</v>
      </c>
      <c r="D11" s="10" t="s">
        <v>68</v>
      </c>
      <c r="E11" s="10" t="s">
        <v>68</v>
      </c>
      <c r="F11" s="10" t="s">
        <v>68</v>
      </c>
      <c r="G11" s="10" t="s">
        <v>68</v>
      </c>
      <c r="H11" s="10" t="s">
        <v>68</v>
      </c>
    </row>
    <row r="12" spans="1:13" ht="22.5" customHeight="1" x14ac:dyDescent="0.25">
      <c r="A12" s="9"/>
      <c r="B12" s="9" t="s">
        <v>0</v>
      </c>
      <c r="C12" s="9" t="s">
        <v>1</v>
      </c>
      <c r="D12" s="9" t="s">
        <v>2</v>
      </c>
      <c r="E12" s="9" t="s">
        <v>3</v>
      </c>
      <c r="F12" s="9" t="s">
        <v>4</v>
      </c>
      <c r="G12" s="9" t="s">
        <v>5</v>
      </c>
      <c r="H12" s="9" t="s">
        <v>6</v>
      </c>
    </row>
  </sheetData>
  <conditionalFormatting sqref="B4:H10">
    <cfRule type="beginsWith" dxfId="1" priority="2" operator="beginsWith" text="~">
      <formula>LEFT(B4,LEN("~"))="~"</formula>
    </cfRule>
  </conditionalFormatting>
  <conditionalFormatting sqref="B11:H11">
    <cfRule type="beginsWith" dxfId="0" priority="1" operator="beginsWith" text="~">
      <formula>LEFT(B11,LEN("~"))="~"</formula>
    </cfRule>
  </conditionalFormatting>
  <pageMargins left="0.7" right="0.7" top="0.75" bottom="0.75" header="0.3" footer="0.3"/>
  <pageSetup orientation="portrait" r:id="rId1"/>
  <headerFooter>
    <oddHeader>&amp;L&amp;"Times New Roman,Bold"&amp;20&amp;U&amp;A</oddHeader>
    <oddFooter>&amp;L&amp;Uset 2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80" zoomScaleNormal="80" workbookViewId="0">
      <selection activeCell="H34" sqref="H34"/>
    </sheetView>
  </sheetViews>
  <sheetFormatPr defaultRowHeight="15" x14ac:dyDescent="0.25"/>
  <cols>
    <col min="1" max="1" width="4.85546875" customWidth="1"/>
    <col min="2" max="8" width="11.7109375" customWidth="1"/>
  </cols>
  <sheetData>
    <row r="1" spans="1:13" ht="20.25" x14ac:dyDescent="0.3">
      <c r="A1" s="5"/>
      <c r="B1" s="5" t="s">
        <v>7</v>
      </c>
      <c r="C1" s="5"/>
      <c r="D1" s="5"/>
      <c r="E1" s="5"/>
      <c r="F1" s="5"/>
      <c r="G1" s="5" t="s">
        <v>57</v>
      </c>
      <c r="H1" s="5"/>
    </row>
    <row r="2" spans="1:13" ht="20.25" x14ac:dyDescent="0.3">
      <c r="A2" s="5"/>
      <c r="B2" s="12" t="s">
        <v>60</v>
      </c>
      <c r="C2" s="5"/>
      <c r="D2" s="5"/>
      <c r="E2" s="5"/>
      <c r="F2" s="5"/>
      <c r="G2" s="5"/>
      <c r="H2" s="5"/>
    </row>
    <row r="3" spans="1:13" ht="20.25" x14ac:dyDescent="0.3">
      <c r="A3" s="5"/>
      <c r="B3" s="5"/>
      <c r="C3" s="5"/>
      <c r="D3" s="5"/>
      <c r="E3" s="5"/>
      <c r="F3" s="5"/>
      <c r="G3" s="5"/>
      <c r="H3" s="5"/>
    </row>
    <row r="4" spans="1:13" ht="75" customHeight="1" x14ac:dyDescent="0.25">
      <c r="A4" s="7">
        <v>8</v>
      </c>
      <c r="B4" s="10" t="s">
        <v>68</v>
      </c>
      <c r="C4" s="10" t="s">
        <v>136</v>
      </c>
      <c r="D4" s="10" t="s">
        <v>68</v>
      </c>
      <c r="E4" s="10" t="s">
        <v>68</v>
      </c>
      <c r="F4" s="10" t="s">
        <v>68</v>
      </c>
      <c r="G4" s="10" t="s">
        <v>137</v>
      </c>
      <c r="H4" s="10" t="s">
        <v>138</v>
      </c>
    </row>
    <row r="5" spans="1:13" ht="75" customHeight="1" x14ac:dyDescent="0.25">
      <c r="A5" s="7">
        <v>7</v>
      </c>
      <c r="B5" s="10" t="s">
        <v>68</v>
      </c>
      <c r="C5" s="10" t="s">
        <v>68</v>
      </c>
      <c r="D5" s="10" t="s">
        <v>68</v>
      </c>
      <c r="E5" s="10" t="s">
        <v>68</v>
      </c>
      <c r="F5" s="10" t="s">
        <v>68</v>
      </c>
      <c r="G5" s="10" t="s">
        <v>68</v>
      </c>
      <c r="H5" s="10" t="s">
        <v>139</v>
      </c>
    </row>
    <row r="6" spans="1:13" ht="75" customHeight="1" x14ac:dyDescent="0.25">
      <c r="A6" s="7">
        <v>6</v>
      </c>
      <c r="B6" s="10" t="s">
        <v>140</v>
      </c>
      <c r="C6" s="10" t="s">
        <v>68</v>
      </c>
      <c r="D6" s="10" t="s">
        <v>68</v>
      </c>
      <c r="E6" s="10" t="s">
        <v>68</v>
      </c>
      <c r="F6" s="10" t="s">
        <v>68</v>
      </c>
      <c r="G6" s="10" t="s">
        <v>68</v>
      </c>
      <c r="H6" s="10" t="s">
        <v>68</v>
      </c>
    </row>
    <row r="7" spans="1:13" ht="75" customHeight="1" x14ac:dyDescent="0.25">
      <c r="A7" s="7">
        <v>5</v>
      </c>
      <c r="B7" s="10" t="s">
        <v>141</v>
      </c>
      <c r="C7" s="10" t="s">
        <v>68</v>
      </c>
      <c r="D7" s="10" t="s">
        <v>68</v>
      </c>
      <c r="E7" s="10" t="s">
        <v>142</v>
      </c>
      <c r="F7" s="10" t="s">
        <v>68</v>
      </c>
      <c r="G7" s="10" t="s">
        <v>68</v>
      </c>
      <c r="H7" s="10" t="s">
        <v>68</v>
      </c>
    </row>
    <row r="8" spans="1:13" ht="75" customHeight="1" x14ac:dyDescent="0.25">
      <c r="A8" s="7">
        <v>4</v>
      </c>
      <c r="B8" s="10" t="s">
        <v>143</v>
      </c>
      <c r="C8" s="10" t="s">
        <v>144</v>
      </c>
      <c r="D8" s="10" t="s">
        <v>68</v>
      </c>
      <c r="E8" s="10" t="s">
        <v>68</v>
      </c>
      <c r="F8" s="10" t="s">
        <v>145</v>
      </c>
      <c r="G8" s="10" t="s">
        <v>68</v>
      </c>
      <c r="H8" s="10" t="s">
        <v>146</v>
      </c>
      <c r="M8" s="2"/>
    </row>
    <row r="9" spans="1:13" ht="75" customHeight="1" x14ac:dyDescent="0.25">
      <c r="A9" s="7">
        <v>3</v>
      </c>
      <c r="B9" s="10" t="s">
        <v>68</v>
      </c>
      <c r="C9" s="10" t="s">
        <v>68</v>
      </c>
      <c r="D9" s="10" t="s">
        <v>147</v>
      </c>
      <c r="E9" s="10" t="s">
        <v>68</v>
      </c>
      <c r="F9" s="10" t="s">
        <v>148</v>
      </c>
      <c r="G9" s="10" t="s">
        <v>68</v>
      </c>
      <c r="H9" s="10" t="s">
        <v>149</v>
      </c>
    </row>
    <row r="10" spans="1:13" ht="75" customHeight="1" x14ac:dyDescent="0.25">
      <c r="A10" s="7">
        <v>2</v>
      </c>
      <c r="B10" s="10" t="s">
        <v>150</v>
      </c>
      <c r="C10" s="10" t="s">
        <v>68</v>
      </c>
      <c r="D10" s="10" t="s">
        <v>151</v>
      </c>
      <c r="E10" s="10" t="s">
        <v>68</v>
      </c>
      <c r="F10" s="10" t="s">
        <v>68</v>
      </c>
      <c r="G10" s="10" t="s">
        <v>68</v>
      </c>
      <c r="H10" s="10" t="s">
        <v>152</v>
      </c>
    </row>
    <row r="11" spans="1:13" ht="75" customHeight="1" x14ac:dyDescent="0.25">
      <c r="A11" s="7">
        <v>1</v>
      </c>
      <c r="B11" s="10" t="s">
        <v>153</v>
      </c>
      <c r="C11" s="10" t="s">
        <v>68</v>
      </c>
      <c r="D11" s="10" t="s">
        <v>68</v>
      </c>
      <c r="E11" s="10" t="s">
        <v>68</v>
      </c>
      <c r="F11" s="10" t="s">
        <v>68</v>
      </c>
      <c r="G11" s="10" t="s">
        <v>68</v>
      </c>
      <c r="H11" s="10" t="s">
        <v>68</v>
      </c>
    </row>
    <row r="12" spans="1:13" ht="22.5" customHeight="1" x14ac:dyDescent="0.25">
      <c r="A12" s="9"/>
      <c r="B12" s="9" t="s">
        <v>0</v>
      </c>
      <c r="C12" s="9" t="s">
        <v>1</v>
      </c>
      <c r="D12" s="9" t="s">
        <v>2</v>
      </c>
      <c r="E12" s="9" t="s">
        <v>3</v>
      </c>
      <c r="F12" s="9" t="s">
        <v>4</v>
      </c>
      <c r="G12" s="9" t="s">
        <v>5</v>
      </c>
      <c r="H12" s="9" t="s">
        <v>6</v>
      </c>
    </row>
  </sheetData>
  <conditionalFormatting sqref="B4:H10">
    <cfRule type="beginsWith" dxfId="3" priority="2" operator="beginsWith" text="~">
      <formula>LEFT(B4,LEN("~"))="~"</formula>
    </cfRule>
  </conditionalFormatting>
  <conditionalFormatting sqref="B11:H11">
    <cfRule type="beginsWith" dxfId="2" priority="1" operator="beginsWith" text="~">
      <formula>LEFT(B11,LEN("~"))="~"</formula>
    </cfRule>
  </conditionalFormatting>
  <pageMargins left="0.7" right="0.7" top="0.75" bottom="0.75" header="0.3" footer="0.3"/>
  <pageSetup orientation="portrait" r:id="rId1"/>
  <headerFooter>
    <oddHeader>&amp;L&amp;"Times New Roman,Bold"&amp;20&amp;U&amp;A</oddHeader>
    <oddFooter>&amp;L&amp;Uset 2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115" zoomScaleNormal="115" workbookViewId="0">
      <selection activeCell="L6" sqref="L6"/>
    </sheetView>
  </sheetViews>
  <sheetFormatPr defaultRowHeight="15" x14ac:dyDescent="0.25"/>
  <cols>
    <col min="1" max="1" width="4.85546875" customWidth="1"/>
    <col min="2" max="8" width="11.7109375" customWidth="1"/>
  </cols>
  <sheetData>
    <row r="1" spans="1:13" ht="20.25" x14ac:dyDescent="0.3">
      <c r="A1" s="5"/>
      <c r="B1" s="5" t="s">
        <v>7</v>
      </c>
      <c r="C1" s="5"/>
      <c r="D1" s="5"/>
      <c r="E1" s="5"/>
      <c r="F1" s="5"/>
      <c r="G1" s="5" t="s">
        <v>57</v>
      </c>
      <c r="H1" s="5"/>
    </row>
    <row r="2" spans="1:13" ht="20.25" x14ac:dyDescent="0.3">
      <c r="A2" s="5"/>
      <c r="B2" s="12" t="s">
        <v>64</v>
      </c>
      <c r="C2" s="5"/>
      <c r="D2" s="5"/>
      <c r="E2" s="5"/>
      <c r="F2" s="5"/>
      <c r="G2" s="5"/>
      <c r="H2" s="5"/>
    </row>
    <row r="3" spans="1:13" ht="20.25" x14ac:dyDescent="0.3">
      <c r="A3" s="5"/>
      <c r="B3" s="5"/>
      <c r="C3" s="5"/>
      <c r="D3" s="5"/>
      <c r="E3" s="5"/>
      <c r="F3" s="5"/>
      <c r="G3" s="5"/>
      <c r="H3" s="5"/>
    </row>
    <row r="4" spans="1:13" ht="75" customHeight="1" x14ac:dyDescent="0.25">
      <c r="A4" s="7">
        <v>8</v>
      </c>
      <c r="B4" s="10" t="s">
        <v>93</v>
      </c>
      <c r="C4" s="10" t="s">
        <v>94</v>
      </c>
      <c r="D4" s="10" t="s">
        <v>95</v>
      </c>
      <c r="E4" s="10" t="s">
        <v>96</v>
      </c>
      <c r="F4" s="10" t="s">
        <v>97</v>
      </c>
      <c r="G4" s="10" t="s">
        <v>98</v>
      </c>
      <c r="H4" s="10" t="s">
        <v>99</v>
      </c>
    </row>
    <row r="5" spans="1:13" ht="75" customHeight="1" x14ac:dyDescent="0.25">
      <c r="A5" s="7">
        <v>7</v>
      </c>
      <c r="B5" s="10" t="s">
        <v>100</v>
      </c>
      <c r="C5" s="10" t="s">
        <v>101</v>
      </c>
      <c r="D5" s="10" t="s">
        <v>102</v>
      </c>
      <c r="E5" s="10" t="s">
        <v>102</v>
      </c>
      <c r="F5" s="10" t="s">
        <v>103</v>
      </c>
      <c r="G5" s="10" t="s">
        <v>104</v>
      </c>
      <c r="H5" s="10" t="s">
        <v>105</v>
      </c>
      <c r="L5">
        <f>AVERAGE(36,28.5,33.5,32.5,27,15,25,34.5,38.5,36.5,32.5,36.5,34,39.5,32.5,40,37.5,30,42,26,30.5,23.5,20,23.5)</f>
        <v>31.458333333333332</v>
      </c>
    </row>
    <row r="6" spans="1:13" ht="75" customHeight="1" x14ac:dyDescent="0.25">
      <c r="A6" s="7">
        <v>6</v>
      </c>
      <c r="B6" s="10" t="s">
        <v>93</v>
      </c>
      <c r="C6" s="10" t="s">
        <v>106</v>
      </c>
      <c r="D6" s="10" t="s">
        <v>107</v>
      </c>
      <c r="E6" s="10" t="s">
        <v>108</v>
      </c>
      <c r="F6" s="10" t="s">
        <v>109</v>
      </c>
      <c r="G6" s="10" t="s">
        <v>110</v>
      </c>
      <c r="H6" s="10" t="s">
        <v>111</v>
      </c>
    </row>
    <row r="7" spans="1:13" ht="75" customHeight="1" x14ac:dyDescent="0.25">
      <c r="A7" s="7">
        <v>5</v>
      </c>
      <c r="B7" s="10" t="s">
        <v>112</v>
      </c>
      <c r="C7" s="10" t="s">
        <v>95</v>
      </c>
      <c r="D7" s="10" t="s">
        <v>113</v>
      </c>
      <c r="E7" s="10" t="s">
        <v>114</v>
      </c>
      <c r="F7" s="10" t="s">
        <v>102</v>
      </c>
      <c r="G7" s="10" t="s">
        <v>115</v>
      </c>
      <c r="H7" s="10" t="s">
        <v>116</v>
      </c>
    </row>
    <row r="8" spans="1:13" ht="75" customHeight="1" x14ac:dyDescent="0.25">
      <c r="A8" s="7">
        <v>4</v>
      </c>
      <c r="B8" s="10" t="s">
        <v>117</v>
      </c>
      <c r="C8" s="10" t="s">
        <v>118</v>
      </c>
      <c r="D8" s="10" t="s">
        <v>97</v>
      </c>
      <c r="E8" s="10" t="s">
        <v>112</v>
      </c>
      <c r="F8" s="10" t="s">
        <v>119</v>
      </c>
      <c r="G8" s="10" t="s">
        <v>94</v>
      </c>
      <c r="H8" s="10" t="s">
        <v>102</v>
      </c>
      <c r="M8" s="2"/>
    </row>
    <row r="9" spans="1:13" ht="75" customHeight="1" x14ac:dyDescent="0.25">
      <c r="A9" s="7">
        <v>3</v>
      </c>
      <c r="B9" s="10" t="s">
        <v>120</v>
      </c>
      <c r="C9" s="10" t="s">
        <v>121</v>
      </c>
      <c r="D9" s="10" t="s">
        <v>122</v>
      </c>
      <c r="E9" s="10" t="s">
        <v>115</v>
      </c>
      <c r="F9" s="10" t="s">
        <v>123</v>
      </c>
      <c r="G9" s="10" t="s">
        <v>111</v>
      </c>
      <c r="H9" s="10" t="s">
        <v>96</v>
      </c>
    </row>
    <row r="10" spans="1:13" ht="75" customHeight="1" x14ac:dyDescent="0.25">
      <c r="A10" s="7">
        <v>2</v>
      </c>
      <c r="B10" s="10" t="s">
        <v>124</v>
      </c>
      <c r="C10" s="10" t="s">
        <v>125</v>
      </c>
      <c r="D10" s="10" t="s">
        <v>97</v>
      </c>
      <c r="E10" s="10" t="s">
        <v>126</v>
      </c>
      <c r="F10" s="10" t="s">
        <v>127</v>
      </c>
      <c r="G10" s="10" t="s">
        <v>128</v>
      </c>
      <c r="H10" s="10" t="s">
        <v>129</v>
      </c>
    </row>
    <row r="11" spans="1:13" ht="75" customHeight="1" x14ac:dyDescent="0.25">
      <c r="A11" s="7">
        <v>1</v>
      </c>
      <c r="B11" s="10" t="s">
        <v>130</v>
      </c>
      <c r="C11" s="10" t="s">
        <v>131</v>
      </c>
      <c r="D11" s="10" t="s">
        <v>132</v>
      </c>
      <c r="E11" s="10" t="s">
        <v>133</v>
      </c>
      <c r="F11" s="10" t="s">
        <v>134</v>
      </c>
      <c r="G11" s="10" t="s">
        <v>135</v>
      </c>
      <c r="H11" s="10" t="s">
        <v>111</v>
      </c>
    </row>
    <row r="12" spans="1:13" ht="22.5" customHeight="1" x14ac:dyDescent="0.25">
      <c r="A12" s="9"/>
      <c r="B12" s="9" t="s">
        <v>0</v>
      </c>
      <c r="C12" s="9" t="s">
        <v>1</v>
      </c>
      <c r="D12" s="9" t="s">
        <v>2</v>
      </c>
      <c r="E12" s="9" t="s">
        <v>3</v>
      </c>
      <c r="F12" s="9" t="s">
        <v>4</v>
      </c>
      <c r="G12" s="9" t="s">
        <v>5</v>
      </c>
      <c r="H12" s="9" t="s">
        <v>6</v>
      </c>
    </row>
  </sheetData>
  <conditionalFormatting sqref="B4:H11">
    <cfRule type="beginsWith" dxfId="4" priority="1" operator="beginsWith" text="~">
      <formula>LEFT(B4,LEN("~"))="~"</formula>
    </cfRule>
  </conditionalFormatting>
  <pageMargins left="0.7" right="0.7" top="0.75" bottom="0.75" header="0.3" footer="0.3"/>
  <pageSetup orientation="portrait" r:id="rId1"/>
  <headerFooter>
    <oddHeader>&amp;L&amp;"Times New Roman,Bold"&amp;16&amp;U&amp;A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85" zoomScaleNormal="85" workbookViewId="0">
      <selection activeCell="F5" sqref="F5"/>
    </sheetView>
  </sheetViews>
  <sheetFormatPr defaultRowHeight="15" x14ac:dyDescent="0.25"/>
  <cols>
    <col min="1" max="1" width="4.85546875" customWidth="1"/>
    <col min="2" max="8" width="11.7109375" customWidth="1"/>
  </cols>
  <sheetData>
    <row r="1" spans="1:13" ht="20.25" x14ac:dyDescent="0.3">
      <c r="A1" s="5"/>
      <c r="B1" s="5" t="s">
        <v>7</v>
      </c>
      <c r="C1" s="5"/>
      <c r="D1" s="5"/>
      <c r="E1" s="5"/>
      <c r="F1" s="5"/>
      <c r="G1" s="5" t="s">
        <v>57</v>
      </c>
      <c r="H1" s="5"/>
    </row>
    <row r="2" spans="1:13" ht="20.25" x14ac:dyDescent="0.3">
      <c r="A2" s="5"/>
      <c r="B2" s="12" t="s">
        <v>63</v>
      </c>
      <c r="C2" s="5"/>
      <c r="D2" s="5"/>
      <c r="E2" s="5"/>
      <c r="F2" s="5"/>
      <c r="G2" s="5"/>
      <c r="H2" s="5"/>
    </row>
    <row r="3" spans="1:13" ht="20.25" x14ac:dyDescent="0.3">
      <c r="A3" s="5"/>
      <c r="B3" s="5"/>
      <c r="C3" s="5"/>
      <c r="D3" s="5"/>
      <c r="E3" s="5"/>
      <c r="F3" s="5"/>
      <c r="G3" s="5"/>
      <c r="H3" s="5"/>
    </row>
    <row r="4" spans="1:13" ht="75" customHeight="1" x14ac:dyDescent="0.25">
      <c r="A4" s="7">
        <v>8</v>
      </c>
      <c r="B4" s="10" t="s">
        <v>65</v>
      </c>
      <c r="C4" s="10" t="s">
        <v>65</v>
      </c>
      <c r="D4" s="10" t="s">
        <v>66</v>
      </c>
      <c r="E4" s="10" t="s">
        <v>66</v>
      </c>
      <c r="F4" s="10" t="s">
        <v>66</v>
      </c>
      <c r="G4" s="10" t="s">
        <v>66</v>
      </c>
      <c r="H4" s="10" t="s">
        <v>67</v>
      </c>
    </row>
    <row r="5" spans="1:13" ht="75" customHeight="1" x14ac:dyDescent="0.25">
      <c r="A5" s="7">
        <v>7</v>
      </c>
      <c r="B5" s="10" t="s">
        <v>66</v>
      </c>
      <c r="C5" s="10" t="s">
        <v>68</v>
      </c>
      <c r="D5" s="10" t="s">
        <v>66</v>
      </c>
      <c r="E5" s="10" t="s">
        <v>66</v>
      </c>
      <c r="F5" s="10" t="s">
        <v>69</v>
      </c>
      <c r="G5" s="10" t="s">
        <v>66</v>
      </c>
      <c r="H5" s="10" t="s">
        <v>66</v>
      </c>
      <c r="M5">
        <f>AVERAGE(34,32,31,27,52,34,33,28,26,20.5,33,37.5,38.5,21.5,34,53.5,46,25,29,54.5,27.5,55)</f>
        <v>35.113636363636367</v>
      </c>
    </row>
    <row r="6" spans="1:13" ht="75" customHeight="1" x14ac:dyDescent="0.25">
      <c r="A6" s="7">
        <v>6</v>
      </c>
      <c r="B6" s="10" t="s">
        <v>70</v>
      </c>
      <c r="C6" s="10" t="s">
        <v>71</v>
      </c>
      <c r="D6" s="10" t="s">
        <v>72</v>
      </c>
      <c r="E6" s="10" t="s">
        <v>66</v>
      </c>
      <c r="F6" s="10" t="s">
        <v>66</v>
      </c>
      <c r="G6" s="10" t="s">
        <v>73</v>
      </c>
      <c r="H6" s="10" t="s">
        <v>68</v>
      </c>
    </row>
    <row r="7" spans="1:13" ht="75" customHeight="1" x14ac:dyDescent="0.25">
      <c r="A7" s="7">
        <v>5</v>
      </c>
      <c r="B7" s="10" t="s">
        <v>66</v>
      </c>
      <c r="C7" s="10" t="s">
        <v>74</v>
      </c>
      <c r="D7" s="10" t="s">
        <v>75</v>
      </c>
      <c r="E7" s="10" t="s">
        <v>66</v>
      </c>
      <c r="F7" s="10" t="s">
        <v>76</v>
      </c>
      <c r="G7" s="10" t="s">
        <v>77</v>
      </c>
      <c r="H7" s="10" t="s">
        <v>68</v>
      </c>
    </row>
    <row r="8" spans="1:13" ht="75" customHeight="1" x14ac:dyDescent="0.25">
      <c r="A8" s="7">
        <v>4</v>
      </c>
      <c r="B8" s="10" t="s">
        <v>78</v>
      </c>
      <c r="C8" s="10" t="s">
        <v>65</v>
      </c>
      <c r="D8" s="10" t="s">
        <v>79</v>
      </c>
      <c r="E8" s="10" t="s">
        <v>80</v>
      </c>
      <c r="F8" s="10" t="s">
        <v>66</v>
      </c>
      <c r="G8" s="10" t="s">
        <v>81</v>
      </c>
      <c r="H8" s="10" t="s">
        <v>66</v>
      </c>
      <c r="M8" s="2"/>
    </row>
    <row r="9" spans="1:13" ht="75" customHeight="1" x14ac:dyDescent="0.25">
      <c r="A9" s="7">
        <v>3</v>
      </c>
      <c r="B9" s="10" t="s">
        <v>82</v>
      </c>
      <c r="C9" s="10" t="s">
        <v>66</v>
      </c>
      <c r="D9" s="10" t="s">
        <v>66</v>
      </c>
      <c r="E9" s="10" t="s">
        <v>66</v>
      </c>
      <c r="F9" s="10" t="s">
        <v>83</v>
      </c>
      <c r="G9" s="10" t="s">
        <v>66</v>
      </c>
      <c r="H9" s="10" t="s">
        <v>84</v>
      </c>
    </row>
    <row r="10" spans="1:13" ht="75" customHeight="1" x14ac:dyDescent="0.25">
      <c r="A10" s="7">
        <v>2</v>
      </c>
      <c r="B10" s="10" t="s">
        <v>66</v>
      </c>
      <c r="C10" s="10" t="s">
        <v>66</v>
      </c>
      <c r="D10" s="10" t="s">
        <v>75</v>
      </c>
      <c r="E10" s="10" t="s">
        <v>65</v>
      </c>
      <c r="F10" s="10" t="s">
        <v>85</v>
      </c>
      <c r="G10" s="10" t="s">
        <v>86</v>
      </c>
      <c r="H10" s="10" t="s">
        <v>87</v>
      </c>
    </row>
    <row r="11" spans="1:13" ht="75" customHeight="1" x14ac:dyDescent="0.25">
      <c r="A11" s="7">
        <v>1</v>
      </c>
      <c r="B11" s="10" t="s">
        <v>88</v>
      </c>
      <c r="C11" s="10" t="s">
        <v>89</v>
      </c>
      <c r="D11" s="10" t="s">
        <v>66</v>
      </c>
      <c r="E11" s="10" t="s">
        <v>90</v>
      </c>
      <c r="F11" s="10" t="s">
        <v>66</v>
      </c>
      <c r="G11" s="10" t="s">
        <v>91</v>
      </c>
      <c r="H11" s="10" t="s">
        <v>92</v>
      </c>
    </row>
    <row r="12" spans="1:13" ht="22.5" customHeight="1" x14ac:dyDescent="0.25">
      <c r="A12" s="9"/>
      <c r="B12" s="9" t="s">
        <v>0</v>
      </c>
      <c r="C12" s="9" t="s">
        <v>1</v>
      </c>
      <c r="D12" s="9" t="s">
        <v>2</v>
      </c>
      <c r="E12" s="9" t="s">
        <v>3</v>
      </c>
      <c r="F12" s="9" t="s">
        <v>4</v>
      </c>
      <c r="G12" s="9" t="s">
        <v>5</v>
      </c>
      <c r="H12" s="9" t="s">
        <v>6</v>
      </c>
    </row>
    <row r="14" spans="1:13" x14ac:dyDescent="0.25">
      <c r="B14" t="s">
        <v>7</v>
      </c>
    </row>
    <row r="15" spans="1:13" x14ac:dyDescent="0.25">
      <c r="B15" t="s">
        <v>16</v>
      </c>
    </row>
    <row r="16" spans="1:13" x14ac:dyDescent="0.25">
      <c r="B16" t="s">
        <v>61</v>
      </c>
    </row>
  </sheetData>
  <conditionalFormatting sqref="B4:H11">
    <cfRule type="beginsWith" dxfId="5" priority="1" operator="beginsWith" text="~">
      <formula>LEFT(B4,LEN("~"))="~"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295" zoomScaleNormal="295" workbookViewId="0">
      <selection activeCell="F7" sqref="F7"/>
    </sheetView>
  </sheetViews>
  <sheetFormatPr defaultRowHeight="15" x14ac:dyDescent="0.25"/>
  <sheetData>
    <row r="1" spans="1:10" x14ac:dyDescent="0.25">
      <c r="A1" s="3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18</v>
      </c>
      <c r="J1" s="3" t="s">
        <v>24</v>
      </c>
    </row>
    <row r="2" spans="1:10" x14ac:dyDescent="0.25">
      <c r="A2" s="1" t="s">
        <v>17</v>
      </c>
      <c r="B2" s="3">
        <f>COUNTIF('SOI5-5-33'!$B$4:$H$11,"sc*")</f>
        <v>0</v>
      </c>
      <c r="C2" s="3">
        <f>COUNTIF('SOI5-5-34'!$B$4:$H$11,"sc*")</f>
        <v>0</v>
      </c>
      <c r="D2" s="3">
        <f>COUNTIF('SOI5-5-35'!$B$4:$H$11,"sc*")</f>
        <v>0</v>
      </c>
      <c r="E2" s="3">
        <f>COUNTIF('SOI5-5-36'!$B$4:$H$11,"sc*")</f>
        <v>0</v>
      </c>
      <c r="F2" s="3">
        <f>COUNTIF('SOI5-7-20'!$B$4:$H$11,"sc*")</f>
        <v>23</v>
      </c>
      <c r="G2" s="3">
        <f>COUNTIF(stanford_78nm!$B$4:$H$11,"sc*")</f>
        <v>0</v>
      </c>
      <c r="H2" s="3">
        <f>COUNTIF('SOI5-7-19'!$B$4:$H$11,"sc*")</f>
        <v>2</v>
      </c>
      <c r="I2" s="3">
        <f t="shared" ref="I2:I7" si="0">SUM(B2:H2)</f>
        <v>25</v>
      </c>
      <c r="J2" s="4">
        <f>I2/$I$8</f>
        <v>0.19230769230769232</v>
      </c>
    </row>
    <row r="3" spans="1:10" x14ac:dyDescent="0.25">
      <c r="A3" s="1" t="s">
        <v>19</v>
      </c>
      <c r="B3" s="3">
        <f>COUNTIF('SOI5-5-33'!$B$4:$H$11,"sdc*")</f>
        <v>0</v>
      </c>
      <c r="C3" s="3">
        <f>COUNTIF('SOI5-5-34'!$B$4:$H$11,"sdc*")</f>
        <v>0</v>
      </c>
      <c r="D3" s="3">
        <f>COUNTIF('SOI5-5-35'!$B$4:$H$11,"sdc*")</f>
        <v>0</v>
      </c>
      <c r="E3" s="3">
        <f>COUNTIF('SOI5-5-36'!$B$4:$H$11,"sdc*")</f>
        <v>0</v>
      </c>
      <c r="F3" s="3">
        <f>COUNTIF('SOI5-7-20'!$B$4:$H$11,"sdc*")</f>
        <v>0</v>
      </c>
      <c r="G3" s="3">
        <f>COUNTIF(stanford_78nm!$B$4:$H$11,"sdc*")</f>
        <v>0</v>
      </c>
      <c r="H3" s="3">
        <f>COUNTIF('SOI5-7-19'!$B$4:$H$11,"sdc*")</f>
        <v>0</v>
      </c>
      <c r="I3" s="3">
        <f t="shared" si="0"/>
        <v>0</v>
      </c>
      <c r="J3" s="4">
        <f t="shared" ref="J3:J7" si="1">I3/$I$8</f>
        <v>0</v>
      </c>
    </row>
    <row r="4" spans="1:10" x14ac:dyDescent="0.25">
      <c r="A4" s="1" t="s">
        <v>20</v>
      </c>
      <c r="B4" s="3">
        <f>COUNTIF('SOI5-5-33'!$B$4:$H$11,"sd*") - B3</f>
        <v>0</v>
      </c>
      <c r="C4" s="3">
        <f>COUNTIF('SOI5-5-34'!$B$4:$H$11,"sd*")-C3</f>
        <v>0</v>
      </c>
      <c r="D4" s="3">
        <f>COUNTIF('SOI5-5-35'!$B$4:$H$11,"sd*")-D3</f>
        <v>0</v>
      </c>
      <c r="E4" s="3">
        <f>COUNTIF('SOI5-5-36'!$B$4:$H$11,"sd*")-E3</f>
        <v>0</v>
      </c>
      <c r="F4" s="3">
        <f>COUNTIF('SOI5-7-20'!$B$4:$H$11,"sd*")-F3</f>
        <v>8</v>
      </c>
      <c r="G4" s="3">
        <f>COUNTIF(stanford_78nm!$B$4:$H$11,"sd*")-G3</f>
        <v>14</v>
      </c>
      <c r="H4" s="3">
        <f>COUNTIF('SOI5-7-19'!$B$4:$H$11,"sd*")-H3</f>
        <v>28</v>
      </c>
      <c r="I4" s="3">
        <f t="shared" si="0"/>
        <v>50</v>
      </c>
      <c r="J4" s="4">
        <f t="shared" si="1"/>
        <v>0.38461538461538464</v>
      </c>
    </row>
    <row r="5" spans="1:10" x14ac:dyDescent="0.25">
      <c r="A5" s="1" t="s">
        <v>21</v>
      </c>
      <c r="B5" s="3">
        <f>COUNTIF('SOI5-5-33'!$B$4:$H$11,"o")</f>
        <v>0</v>
      </c>
      <c r="C5" s="3">
        <f>COUNTIF('SOI5-5-34'!$B$4:$H$11,"o")</f>
        <v>0</v>
      </c>
      <c r="D5" s="3">
        <f>COUNTIF('SOI5-5-35'!$B$4:$H$11,"o")</f>
        <v>0</v>
      </c>
      <c r="E5" s="3">
        <f>COUNTIF('SOI5-5-36'!$B$4:$H$11,"o")</f>
        <v>0</v>
      </c>
      <c r="F5" s="3">
        <f>COUNTIF('SOI5-7-20'!$B$4:$H$11,"o")</f>
        <v>0</v>
      </c>
      <c r="G5" s="3">
        <f>COUNTIF(stanford_78nm!$B$4:$H$11,"o")</f>
        <v>0</v>
      </c>
      <c r="H5" s="3">
        <f>COUNTIF('SOI5-7-19'!$B$4:$H$11,"o")</f>
        <v>0</v>
      </c>
      <c r="I5" s="3">
        <f t="shared" si="0"/>
        <v>0</v>
      </c>
      <c r="J5" s="4">
        <f t="shared" si="1"/>
        <v>0</v>
      </c>
    </row>
    <row r="6" spans="1:10" x14ac:dyDescent="0.25">
      <c r="A6" s="1" t="s">
        <v>22</v>
      </c>
      <c r="B6" s="3">
        <f>COUNTIF('SOI5-5-33'!$B$4:$H$11,"b*")</f>
        <v>0</v>
      </c>
      <c r="C6" s="3">
        <f>COUNTIF('SOI5-5-34'!$B$4:$H$11,"b*")</f>
        <v>0</v>
      </c>
      <c r="D6" s="3">
        <f>COUNTIF('SOI5-5-35'!$B$4:$H$11,"b*")</f>
        <v>0</v>
      </c>
      <c r="E6" s="3">
        <f>COUNTIF('SOI5-5-36'!$B$4:$H$11,"b*")</f>
        <v>0</v>
      </c>
      <c r="F6" s="3">
        <f>COUNTIF('SOI5-7-20'!$B$4:$H$11,"b*")</f>
        <v>0</v>
      </c>
      <c r="G6" s="3">
        <f>COUNTIF(stanford_78nm!$B$4:$H$11,"b*")</f>
        <v>0</v>
      </c>
      <c r="H6" s="3">
        <f>COUNTIF('SOI5-7-19'!$B$4:$H$11,"b*")</f>
        <v>0</v>
      </c>
      <c r="I6" s="3">
        <f>SUM(B6:H6)</f>
        <v>0</v>
      </c>
      <c r="J6" s="4">
        <f t="shared" si="1"/>
        <v>0</v>
      </c>
    </row>
    <row r="7" spans="1:10" x14ac:dyDescent="0.25">
      <c r="A7" s="1" t="s">
        <v>23</v>
      </c>
      <c r="B7" s="3">
        <f>COUNTIF('SOI5-5-33'!$B$4:$H$11,"~~*")</f>
        <v>0</v>
      </c>
      <c r="C7" s="3">
        <f>COUNTIF('SOI5-5-34'!$B$4:$H$11,"~~*")</f>
        <v>0</v>
      </c>
      <c r="D7" s="3">
        <f>COUNTIF('SOI5-5-35'!$B$4:$H$12,"~~*")</f>
        <v>0</v>
      </c>
      <c r="E7" s="3">
        <f>COUNTIF('SOI5-5-36'!$B$4:$H$12,"~~*")</f>
        <v>5</v>
      </c>
      <c r="F7" s="3">
        <f>COUNTIF('SOI5-7-20'!$B$4:$H$12,"~~*")</f>
        <v>22</v>
      </c>
      <c r="G7" s="3">
        <f>COUNTIF(stanford_78nm!$B$4:$H$12,"~~*")</f>
        <v>4</v>
      </c>
      <c r="H7" s="3">
        <f>COUNTIF('SOI5-7-19'!$B$4:$H$12,"~~*")</f>
        <v>24</v>
      </c>
      <c r="I7" s="3">
        <f t="shared" si="0"/>
        <v>55</v>
      </c>
      <c r="J7" s="4">
        <f t="shared" si="1"/>
        <v>0.42307692307692307</v>
      </c>
    </row>
    <row r="8" spans="1:10" x14ac:dyDescent="0.25">
      <c r="A8" s="3" t="s">
        <v>18</v>
      </c>
      <c r="B8" s="1">
        <f>SUM(B2:B7)</f>
        <v>0</v>
      </c>
      <c r="C8" s="1">
        <f>SUM(C2:C7)</f>
        <v>0</v>
      </c>
      <c r="D8" s="1">
        <f>SUM(D2:D7)</f>
        <v>0</v>
      </c>
      <c r="E8" s="1">
        <f>SUM(E2:E7)</f>
        <v>5</v>
      </c>
      <c r="F8" s="1">
        <f t="shared" ref="F8:H8" si="2">SUM(F2:F7)</f>
        <v>53</v>
      </c>
      <c r="G8" s="1">
        <f t="shared" si="2"/>
        <v>18</v>
      </c>
      <c r="H8" s="1">
        <f t="shared" si="2"/>
        <v>54</v>
      </c>
      <c r="I8" s="1">
        <f>SUM(I2:I7)</f>
        <v>130</v>
      </c>
      <c r="J8" s="4">
        <f>SUM(Table1[%])</f>
        <v>1</v>
      </c>
    </row>
    <row r="9" spans="1:10" x14ac:dyDescent="0.25">
      <c r="B9" s="13" t="e">
        <f>B7/B8</f>
        <v>#DIV/0!</v>
      </c>
      <c r="C9" s="13" t="e">
        <f t="shared" ref="C9:H9" si="3">C7/C8</f>
        <v>#DIV/0!</v>
      </c>
      <c r="D9" s="13"/>
      <c r="E9" s="13">
        <f t="shared" si="3"/>
        <v>1</v>
      </c>
      <c r="F9" s="13"/>
      <c r="G9" s="13">
        <f t="shared" si="3"/>
        <v>0.22222222222222221</v>
      </c>
      <c r="H9" s="13">
        <f t="shared" si="3"/>
        <v>0.44444444444444442</v>
      </c>
      <c r="I9">
        <f>(B7+C7+E7+G7+H7)/(B8+C8+E8+G8+H8)</f>
        <v>0.42857142857142855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115" zoomScaleNormal="115" workbookViewId="0">
      <selection activeCell="H16" sqref="H16"/>
    </sheetView>
  </sheetViews>
  <sheetFormatPr defaultRowHeight="15" x14ac:dyDescent="0.25"/>
  <cols>
    <col min="1" max="1" width="4.85546875" customWidth="1"/>
    <col min="2" max="8" width="11.7109375" customWidth="1"/>
  </cols>
  <sheetData>
    <row r="1" spans="1:13" ht="20.25" x14ac:dyDescent="0.3">
      <c r="A1" s="5"/>
      <c r="B1" s="5" t="s">
        <v>7</v>
      </c>
      <c r="C1" s="5"/>
      <c r="D1" s="5"/>
      <c r="E1" s="5"/>
      <c r="F1" s="5"/>
      <c r="G1" s="5" t="s">
        <v>56</v>
      </c>
      <c r="H1" s="5"/>
    </row>
    <row r="2" spans="1:13" ht="20.25" x14ac:dyDescent="0.3">
      <c r="A2" s="5"/>
      <c r="B2" s="6" t="s">
        <v>38</v>
      </c>
      <c r="C2" s="5"/>
      <c r="D2" s="5"/>
      <c r="E2" s="5"/>
      <c r="F2" s="5"/>
      <c r="G2" s="5" t="s">
        <v>55</v>
      </c>
      <c r="H2" s="5"/>
    </row>
    <row r="3" spans="1:13" ht="20.25" x14ac:dyDescent="0.3">
      <c r="A3" s="5"/>
      <c r="B3" s="5"/>
      <c r="C3" s="5"/>
      <c r="D3" s="5"/>
      <c r="E3" s="5"/>
      <c r="F3" s="5"/>
      <c r="G3" s="5"/>
      <c r="H3" s="5"/>
    </row>
    <row r="4" spans="1:13" ht="75" customHeight="1" x14ac:dyDescent="0.25">
      <c r="A4" s="7">
        <v>8</v>
      </c>
      <c r="B4" s="10" t="s">
        <v>36</v>
      </c>
      <c r="C4" s="10" t="s">
        <v>8</v>
      </c>
      <c r="D4" s="10" t="s">
        <v>40</v>
      </c>
      <c r="E4" s="11" t="s">
        <v>41</v>
      </c>
      <c r="F4" s="10" t="s">
        <v>11</v>
      </c>
      <c r="G4" s="11" t="s">
        <v>50</v>
      </c>
      <c r="H4" s="11" t="s">
        <v>54</v>
      </c>
    </row>
    <row r="5" spans="1:13" ht="75" customHeight="1" x14ac:dyDescent="0.25">
      <c r="A5" s="7">
        <v>7</v>
      </c>
      <c r="B5" s="10" t="s">
        <v>34</v>
      </c>
      <c r="C5" s="10" t="s">
        <v>37</v>
      </c>
      <c r="D5" s="10" t="s">
        <v>34</v>
      </c>
      <c r="E5" s="10" t="s">
        <v>8</v>
      </c>
      <c r="F5" s="11" t="s">
        <v>49</v>
      </c>
      <c r="G5" s="11" t="s">
        <v>51</v>
      </c>
      <c r="H5" s="10" t="s">
        <v>47</v>
      </c>
    </row>
    <row r="6" spans="1:13" ht="75" customHeight="1" x14ac:dyDescent="0.25">
      <c r="A6" s="7">
        <v>6</v>
      </c>
      <c r="B6" s="10" t="s">
        <v>9</v>
      </c>
      <c r="C6" s="10" t="s">
        <v>8</v>
      </c>
      <c r="D6" s="10" t="s">
        <v>14</v>
      </c>
      <c r="E6" s="10" t="s">
        <v>39</v>
      </c>
      <c r="F6" s="10" t="s">
        <v>48</v>
      </c>
      <c r="G6" s="10" t="s">
        <v>44</v>
      </c>
      <c r="H6" s="10" t="s">
        <v>9</v>
      </c>
    </row>
    <row r="7" spans="1:13" ht="75" customHeight="1" x14ac:dyDescent="0.25">
      <c r="A7" s="7">
        <v>5</v>
      </c>
      <c r="B7" s="10" t="s">
        <v>35</v>
      </c>
      <c r="C7" s="10" t="s">
        <v>8</v>
      </c>
      <c r="D7" s="10" t="s">
        <v>11</v>
      </c>
      <c r="E7" s="10" t="s">
        <v>8</v>
      </c>
      <c r="F7" s="10" t="s">
        <v>47</v>
      </c>
      <c r="G7" s="10" t="s">
        <v>58</v>
      </c>
      <c r="H7" s="11" t="s">
        <v>45</v>
      </c>
    </row>
    <row r="8" spans="1:13" ht="75" customHeight="1" x14ac:dyDescent="0.25">
      <c r="A8" s="7">
        <v>4</v>
      </c>
      <c r="B8" s="10" t="s">
        <v>34</v>
      </c>
      <c r="C8" s="10" t="s">
        <v>12</v>
      </c>
      <c r="D8" s="10" t="s">
        <v>39</v>
      </c>
      <c r="E8" s="10" t="s">
        <v>8</v>
      </c>
      <c r="F8" s="10" t="s">
        <v>46</v>
      </c>
      <c r="G8" s="10" t="s">
        <v>47</v>
      </c>
      <c r="H8" s="11" t="s">
        <v>45</v>
      </c>
      <c r="M8" s="2"/>
    </row>
    <row r="9" spans="1:13" ht="75" customHeight="1" x14ac:dyDescent="0.25">
      <c r="A9" s="7">
        <v>3</v>
      </c>
      <c r="B9" s="10" t="s">
        <v>15</v>
      </c>
      <c r="C9" s="10" t="s">
        <v>10</v>
      </c>
      <c r="D9" s="10" t="s">
        <v>9</v>
      </c>
      <c r="E9" s="10" t="s">
        <v>8</v>
      </c>
      <c r="F9" s="11" t="s">
        <v>45</v>
      </c>
      <c r="G9" s="10" t="s">
        <v>52</v>
      </c>
      <c r="H9" s="11" t="s">
        <v>43</v>
      </c>
    </row>
    <row r="10" spans="1:13" ht="75" customHeight="1" x14ac:dyDescent="0.25">
      <c r="A10" s="7">
        <v>2</v>
      </c>
      <c r="B10" s="10" t="s">
        <v>33</v>
      </c>
      <c r="C10" s="10" t="s">
        <v>13</v>
      </c>
      <c r="D10" s="10" t="s">
        <v>8</v>
      </c>
      <c r="E10" s="10" t="s">
        <v>42</v>
      </c>
      <c r="F10" s="10" t="s">
        <v>44</v>
      </c>
      <c r="G10" s="11" t="s">
        <v>53</v>
      </c>
      <c r="H10" s="10" t="s">
        <v>42</v>
      </c>
    </row>
    <row r="11" spans="1:13" ht="75" customHeight="1" x14ac:dyDescent="0.25">
      <c r="A11" s="7">
        <v>1</v>
      </c>
      <c r="B11" s="10" t="s">
        <v>9</v>
      </c>
      <c r="C11" s="10" t="s">
        <v>8</v>
      </c>
      <c r="D11" s="10" t="s">
        <v>8</v>
      </c>
      <c r="E11" s="10" t="s">
        <v>8</v>
      </c>
      <c r="F11" s="11" t="s">
        <v>43</v>
      </c>
      <c r="G11" s="10" t="s">
        <v>59</v>
      </c>
      <c r="H11" s="10" t="s">
        <v>8</v>
      </c>
    </row>
    <row r="12" spans="1:13" ht="22.5" customHeight="1" x14ac:dyDescent="0.25">
      <c r="A12" s="9"/>
      <c r="B12" s="9" t="s">
        <v>0</v>
      </c>
      <c r="C12" s="9" t="s">
        <v>1</v>
      </c>
      <c r="D12" s="9" t="s">
        <v>2</v>
      </c>
      <c r="E12" s="9" t="s">
        <v>3</v>
      </c>
      <c r="F12" s="9" t="s">
        <v>4</v>
      </c>
      <c r="G12" s="9" t="s">
        <v>5</v>
      </c>
      <c r="H12" s="9" t="s">
        <v>6</v>
      </c>
    </row>
  </sheetData>
  <pageMargins left="0.7" right="0.7" top="0.75" bottom="0.75" header="0.3" footer="0.3"/>
  <pageSetup orientation="portrait" r:id="rId1"/>
  <headerFooter>
    <oddHeader>&amp;L&amp;A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SOI5-5-33</vt:lpstr>
      <vt:lpstr>SOI5-5-34</vt:lpstr>
      <vt:lpstr>SOI5-5-35</vt:lpstr>
      <vt:lpstr>SOI5-5-36</vt:lpstr>
      <vt:lpstr>stanford_78nm</vt:lpstr>
      <vt:lpstr>SOI5-7-19</vt:lpstr>
      <vt:lpstr>SOI5-7-20</vt:lpstr>
      <vt:lpstr>eqns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MOLNAR_PH330_D1</dc:creator>
  <cp:lastModifiedBy>MOLNAR_PH330_D1</cp:lastModifiedBy>
  <cp:lastPrinted>2017-02-03T23:04:13Z</cp:lastPrinted>
  <dcterms:created xsi:type="dcterms:W3CDTF">2017-01-24T04:38:23Z</dcterms:created>
  <dcterms:modified xsi:type="dcterms:W3CDTF">2017-05-26T02:18:18Z</dcterms:modified>
</cp:coreProperties>
</file>