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 firstSheet="1" activeTab="4"/>
  </bookViews>
  <sheets>
    <sheet name="SOI5-5-25" sheetId="1" r:id="rId1"/>
    <sheet name="SOI5-5-27" sheetId="3" r:id="rId2"/>
    <sheet name="SOI5-5-29" sheetId="5" r:id="rId3"/>
    <sheet name="SOI5-5-30" sheetId="6" r:id="rId4"/>
    <sheet name="Sheet1" sheetId="8" r:id="rId5"/>
    <sheet name="eqns" sheetId="7" r:id="rId6"/>
  </sheets>
  <definedNames>
    <definedName name="_20170303_162300_SOI5_7_17_matrix" localSheetId="4">Sheet1!$L$3:$P$58</definedName>
    <definedName name="_20170303_162300_SOI5_7_17_matrix_1" localSheetId="4">Sheet1!$A$2:$E$57</definedName>
    <definedName name="_20170303_173139_SOI5_7_18_matrix_1" localSheetId="4">Sheet1!$A$2:$E$57</definedName>
    <definedName name="SOI5_7_7_20170228_110845_matrix" localSheetId="4">Sheet1!$A$2:$J$49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8" l="1"/>
  <c r="F3" i="8"/>
  <c r="F4" i="8"/>
  <c r="F5" i="8"/>
  <c r="F6" i="8"/>
  <c r="F7" i="8"/>
  <c r="F8" i="8"/>
  <c r="F9" i="8"/>
  <c r="F10" i="8"/>
  <c r="F11" i="8"/>
  <c r="F12" i="8"/>
  <c r="F13" i="8"/>
  <c r="F50" i="8"/>
  <c r="F51" i="8"/>
  <c r="F52" i="8"/>
  <c r="F53" i="8"/>
  <c r="F54" i="8"/>
  <c r="F55" i="8"/>
  <c r="F56" i="8"/>
  <c r="F57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14" i="8"/>
  <c r="J57" i="8"/>
  <c r="H57" i="8"/>
  <c r="G57" i="8"/>
  <c r="K57" i="8" s="1"/>
  <c r="J56" i="8"/>
  <c r="H56" i="8"/>
  <c r="G56" i="8"/>
  <c r="J55" i="8"/>
  <c r="H55" i="8"/>
  <c r="G55" i="8"/>
  <c r="J54" i="8"/>
  <c r="H54" i="8"/>
  <c r="G54" i="8"/>
  <c r="J53" i="8"/>
  <c r="H53" i="8"/>
  <c r="G53" i="8"/>
  <c r="K53" i="8" s="1"/>
  <c r="J52" i="8"/>
  <c r="H52" i="8"/>
  <c r="G52" i="8"/>
  <c r="J51" i="8"/>
  <c r="H51" i="8"/>
  <c r="G51" i="8"/>
  <c r="J50" i="8"/>
  <c r="H50" i="8"/>
  <c r="G50" i="8"/>
  <c r="J49" i="8"/>
  <c r="H49" i="8"/>
  <c r="G49" i="8"/>
  <c r="K49" i="8" s="1"/>
  <c r="J48" i="8"/>
  <c r="H48" i="8"/>
  <c r="G48" i="8"/>
  <c r="J47" i="8"/>
  <c r="H47" i="8"/>
  <c r="G47" i="8"/>
  <c r="J46" i="8"/>
  <c r="H46" i="8"/>
  <c r="G46" i="8"/>
  <c r="K46" i="8" s="1"/>
  <c r="J45" i="8"/>
  <c r="H45" i="8"/>
  <c r="G45" i="8"/>
  <c r="K45" i="8" s="1"/>
  <c r="J44" i="8"/>
  <c r="H44" i="8"/>
  <c r="G44" i="8"/>
  <c r="J43" i="8"/>
  <c r="H43" i="8"/>
  <c r="G43" i="8"/>
  <c r="J42" i="8"/>
  <c r="H42" i="8"/>
  <c r="G42" i="8"/>
  <c r="J41" i="8"/>
  <c r="H41" i="8"/>
  <c r="G41" i="8"/>
  <c r="K41" i="8" s="1"/>
  <c r="J40" i="8"/>
  <c r="H40" i="8"/>
  <c r="G40" i="8"/>
  <c r="J39" i="8"/>
  <c r="H39" i="8"/>
  <c r="G39" i="8"/>
  <c r="J38" i="8"/>
  <c r="H38" i="8"/>
  <c r="G38" i="8"/>
  <c r="K38" i="8" s="1"/>
  <c r="J37" i="8"/>
  <c r="H37" i="8"/>
  <c r="G37" i="8"/>
  <c r="K37" i="8" s="1"/>
  <c r="J36" i="8"/>
  <c r="H36" i="8"/>
  <c r="G36" i="8"/>
  <c r="J35" i="8"/>
  <c r="H35" i="8"/>
  <c r="G35" i="8"/>
  <c r="J34" i="8"/>
  <c r="H34" i="8"/>
  <c r="G34" i="8"/>
  <c r="J33" i="8"/>
  <c r="H33" i="8"/>
  <c r="G33" i="8"/>
  <c r="K33" i="8" s="1"/>
  <c r="J32" i="8"/>
  <c r="H32" i="8"/>
  <c r="G32" i="8"/>
  <c r="J31" i="8"/>
  <c r="H31" i="8"/>
  <c r="G31" i="8"/>
  <c r="J30" i="8"/>
  <c r="H30" i="8"/>
  <c r="G30" i="8"/>
  <c r="K30" i="8" s="1"/>
  <c r="J29" i="8"/>
  <c r="H29" i="8"/>
  <c r="G29" i="8"/>
  <c r="K29" i="8" s="1"/>
  <c r="J28" i="8"/>
  <c r="H28" i="8"/>
  <c r="G28" i="8"/>
  <c r="J27" i="8"/>
  <c r="H27" i="8"/>
  <c r="G27" i="8"/>
  <c r="J26" i="8"/>
  <c r="H26" i="8"/>
  <c r="G26" i="8"/>
  <c r="J25" i="8"/>
  <c r="H25" i="8"/>
  <c r="G25" i="8"/>
  <c r="K25" i="8" s="1"/>
  <c r="J24" i="8"/>
  <c r="H24" i="8"/>
  <c r="G24" i="8"/>
  <c r="J23" i="8"/>
  <c r="H23" i="8"/>
  <c r="G23" i="8"/>
  <c r="J22" i="8"/>
  <c r="H22" i="8"/>
  <c r="G22" i="8"/>
  <c r="K22" i="8" s="1"/>
  <c r="J21" i="8"/>
  <c r="H21" i="8"/>
  <c r="G21" i="8"/>
  <c r="K21" i="8" s="1"/>
  <c r="J20" i="8"/>
  <c r="H20" i="8"/>
  <c r="G20" i="8"/>
  <c r="J19" i="8"/>
  <c r="H19" i="8"/>
  <c r="G19" i="8"/>
  <c r="J18" i="8"/>
  <c r="H18" i="8"/>
  <c r="G18" i="8"/>
  <c r="J17" i="8"/>
  <c r="H17" i="8"/>
  <c r="G17" i="8"/>
  <c r="K17" i="8" s="1"/>
  <c r="J16" i="8"/>
  <c r="H16" i="8"/>
  <c r="G16" i="8"/>
  <c r="J15" i="8"/>
  <c r="H15" i="8"/>
  <c r="G15" i="8"/>
  <c r="J14" i="8"/>
  <c r="H14" i="8"/>
  <c r="G14" i="8"/>
  <c r="K14" i="8" s="1"/>
  <c r="J13" i="8"/>
  <c r="H13" i="8"/>
  <c r="G13" i="8"/>
  <c r="K13" i="8" s="1"/>
  <c r="J12" i="8"/>
  <c r="H12" i="8"/>
  <c r="G12" i="8"/>
  <c r="J11" i="8"/>
  <c r="H11" i="8"/>
  <c r="G11" i="8"/>
  <c r="J10" i="8"/>
  <c r="H10" i="8"/>
  <c r="G10" i="8"/>
  <c r="J9" i="8"/>
  <c r="H9" i="8"/>
  <c r="G9" i="8"/>
  <c r="K9" i="8" s="1"/>
  <c r="J8" i="8"/>
  <c r="H8" i="8"/>
  <c r="G8" i="8"/>
  <c r="J7" i="8"/>
  <c r="H7" i="8"/>
  <c r="G7" i="8"/>
  <c r="J6" i="8"/>
  <c r="H6" i="8"/>
  <c r="G6" i="8"/>
  <c r="K6" i="8" s="1"/>
  <c r="J5" i="8"/>
  <c r="H5" i="8"/>
  <c r="G5" i="8"/>
  <c r="K5" i="8" s="1"/>
  <c r="J4" i="8"/>
  <c r="H4" i="8"/>
  <c r="G4" i="8"/>
  <c r="J3" i="8"/>
  <c r="H3" i="8"/>
  <c r="G3" i="8"/>
  <c r="J2" i="8"/>
  <c r="H2" i="8"/>
  <c r="G2" i="8"/>
  <c r="K54" i="8" l="1"/>
  <c r="K4" i="8"/>
  <c r="K12" i="8"/>
  <c r="K20" i="8"/>
  <c r="K28" i="8"/>
  <c r="K36" i="8"/>
  <c r="K44" i="8"/>
  <c r="K52" i="8"/>
  <c r="K7" i="8"/>
  <c r="K15" i="8"/>
  <c r="K23" i="8"/>
  <c r="K31" i="8"/>
  <c r="K39" i="8"/>
  <c r="K47" i="8"/>
  <c r="K55" i="8"/>
  <c r="K2" i="8"/>
  <c r="K10" i="8"/>
  <c r="K18" i="8"/>
  <c r="K26" i="8"/>
  <c r="K34" i="8"/>
  <c r="K42" i="8"/>
  <c r="K50" i="8"/>
  <c r="K8" i="8"/>
  <c r="K16" i="8"/>
  <c r="K24" i="8"/>
  <c r="K32" i="8"/>
  <c r="K40" i="8"/>
  <c r="K48" i="8"/>
  <c r="K56" i="8"/>
  <c r="K3" i="8"/>
  <c r="K11" i="8"/>
  <c r="K19" i="8"/>
  <c r="K27" i="8"/>
  <c r="K35" i="8"/>
  <c r="K43" i="8"/>
  <c r="K51" i="8"/>
  <c r="F8" i="7" l="1"/>
  <c r="E8" i="7"/>
  <c r="D8" i="7"/>
  <c r="C8" i="7"/>
  <c r="B8" i="7"/>
  <c r="E4" i="7"/>
  <c r="D4" i="7"/>
  <c r="C4" i="7"/>
  <c r="B4" i="7"/>
  <c r="F3" i="7"/>
  <c r="F5" i="7"/>
  <c r="F6" i="7"/>
  <c r="F7" i="7"/>
  <c r="F2" i="7"/>
  <c r="E7" i="7"/>
  <c r="E6" i="7"/>
  <c r="E5" i="7"/>
  <c r="E3" i="7"/>
  <c r="E2" i="7"/>
  <c r="D7" i="7"/>
  <c r="D6" i="7"/>
  <c r="D5" i="7"/>
  <c r="D3" i="7"/>
  <c r="D2" i="7"/>
  <c r="C7" i="7"/>
  <c r="C6" i="7"/>
  <c r="C5" i="7"/>
  <c r="C3" i="7"/>
  <c r="C2" i="7"/>
  <c r="B7" i="7"/>
  <c r="B6" i="7"/>
  <c r="B5" i="7"/>
  <c r="B3" i="7"/>
  <c r="B2" i="7"/>
  <c r="F14" i="1"/>
  <c r="F4" i="7" l="1"/>
  <c r="G4" i="7"/>
  <c r="G5" i="7"/>
  <c r="G7" i="7"/>
  <c r="G3" i="7"/>
  <c r="G6" i="7"/>
  <c r="G2" i="7"/>
  <c r="G8" i="7"/>
</calcChain>
</file>

<file path=xl/connections.xml><?xml version="1.0" encoding="utf-8"?>
<connections xmlns="http://schemas.openxmlformats.org/spreadsheetml/2006/main">
  <connection id="1" name="20170303_162300_SOI5-7-17_matrix" type="6" refreshedVersion="6" background="1" saveData="1">
    <textPr codePage="437" sourceFile="C:\Users\MOLNAR_PH330_D1\Desktop\python stuff\chip_data_files\20170303_162300_SOI5-7-17_matrix.txt" comma="1">
      <textFields count="5">
        <textField/>
        <textField/>
        <textField/>
        <textField/>
        <textField/>
      </textFields>
    </textPr>
  </connection>
  <connection id="2" name="20170303_162300_SOI5-7-17_matrix1" type="6" refreshedVersion="6" background="1" saveData="1">
    <textPr codePage="437" sourceFile="C:\Users\MOLNAR_PH330_D1\Desktop\python stuff\chip_data_files\20170303_162300_SOI5-7-17_matrix.txt" comma="1">
      <textFields count="5">
        <textField/>
        <textField/>
        <textField/>
        <textField/>
        <textField/>
      </textFields>
    </textPr>
  </connection>
  <connection id="3" name="20170303_173139_SOI5-7-18_matrix1" type="6" refreshedVersion="6" background="1" saveData="1">
    <textPr codePage="437" sourceFile="C:\Users\MOLNAR_PH330_D1\Desktop\python stuff\chip_data_files\20170303_173139_SOI5-7-18_matrix.txt" comma="1">
      <textFields count="5">
        <textField/>
        <textField/>
        <textField/>
        <textField/>
        <textField/>
      </textFields>
    </textPr>
  </connection>
  <connection id="4" name="SOI5-7-7_20170228_110845_matrix1" type="6" refreshedVersion="6" background="1" saveData="1">
    <textPr codePage="437" sourceFile="C:\Users\MOLNAR_PH330_D1\Desktop\python stuff\data_files\SOI5-7-7_20170228_110845_matrix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<sst xmlns="http://schemas.openxmlformats.org/spreadsheetml/2006/main" count="399" uniqueCount="120">
  <si>
    <t>A</t>
  </si>
  <si>
    <t>B</t>
  </si>
  <si>
    <t>C</t>
  </si>
  <si>
    <t>D</t>
  </si>
  <si>
    <t>E</t>
  </si>
  <si>
    <t>F</t>
  </si>
  <si>
    <t>G</t>
  </si>
  <si>
    <t>MSB only testing</t>
  </si>
  <si>
    <t>1um contact</t>
  </si>
  <si>
    <t>sc</t>
  </si>
  <si>
    <t>sd 45</t>
  </si>
  <si>
    <t>o</t>
  </si>
  <si>
    <t>sd</t>
  </si>
  <si>
    <t>sdc</t>
  </si>
  <si>
    <t>sd 60</t>
  </si>
  <si>
    <t>b</t>
  </si>
  <si>
    <t>sc 30</t>
  </si>
  <si>
    <t>sd 30</t>
  </si>
  <si>
    <t>sd 70</t>
  </si>
  <si>
    <t>sdc 30</t>
  </si>
  <si>
    <t>sdc 50</t>
  </si>
  <si>
    <t>sdc 60</t>
  </si>
  <si>
    <t>b 10</t>
  </si>
  <si>
    <t>sc 20</t>
  </si>
  <si>
    <t>~13 on</t>
  </si>
  <si>
    <t>sd 40</t>
  </si>
  <si>
    <t>sdc 40</t>
  </si>
  <si>
    <t>sc 40</t>
  </si>
  <si>
    <t>~18 on</t>
  </si>
  <si>
    <t>~17 on</t>
  </si>
  <si>
    <t>sdc 70</t>
  </si>
  <si>
    <t>test 25 Jan 17</t>
  </si>
  <si>
    <t>sd 20</t>
  </si>
  <si>
    <t>sdc 20</t>
  </si>
  <si>
    <t>msb large</t>
  </si>
  <si>
    <t>sd 18</t>
  </si>
  <si>
    <t>test 26 Jan 17</t>
  </si>
  <si>
    <t>1um ca</t>
  </si>
  <si>
    <t>sd 90</t>
  </si>
  <si>
    <t>~23 V</t>
  </si>
  <si>
    <t>sc 30 *</t>
  </si>
  <si>
    <t>sd 80</t>
  </si>
  <si>
    <t>sd 10</t>
  </si>
  <si>
    <t>sc 80</t>
  </si>
  <si>
    <t>sdc 30 *</t>
  </si>
  <si>
    <t># sc</t>
  </si>
  <si>
    <t>tot</t>
  </si>
  <si>
    <t># sdc</t>
  </si>
  <si>
    <t># sd</t>
  </si>
  <si>
    <t># o</t>
  </si>
  <si>
    <t># b</t>
  </si>
  <si>
    <t># OK</t>
  </si>
  <si>
    <t>25</t>
  </si>
  <si>
    <t>27</t>
  </si>
  <si>
    <t>29</t>
  </si>
  <si>
    <t>30</t>
  </si>
  <si>
    <t>%</t>
  </si>
  <si>
    <t>label</t>
  </si>
  <si>
    <t>device</t>
  </si>
  <si>
    <t>voltage</t>
  </si>
  <si>
    <t>bias curr</t>
  </si>
  <si>
    <t>cont volt</t>
  </si>
  <si>
    <t>cont curr</t>
  </si>
  <si>
    <t>open</t>
  </si>
  <si>
    <t>G8</t>
  </si>
  <si>
    <t>G7</t>
  </si>
  <si>
    <t>G6</t>
  </si>
  <si>
    <t>G5</t>
  </si>
  <si>
    <t>G4</t>
  </si>
  <si>
    <t>G3</t>
  </si>
  <si>
    <t>G2</t>
  </si>
  <si>
    <t>G1</t>
  </si>
  <si>
    <t>F8</t>
  </si>
  <si>
    <t>F7</t>
  </si>
  <si>
    <t>F6</t>
  </si>
  <si>
    <t>F5</t>
  </si>
  <si>
    <t>F4</t>
  </si>
  <si>
    <t>F3</t>
  </si>
  <si>
    <t>F2</t>
  </si>
  <si>
    <t>F1</t>
  </si>
  <si>
    <t>E8</t>
  </si>
  <si>
    <t>E7</t>
  </si>
  <si>
    <t>E6</t>
  </si>
  <si>
    <t>E5</t>
  </si>
  <si>
    <t>E4</t>
  </si>
  <si>
    <t>E3</t>
  </si>
  <si>
    <t>E2</t>
  </si>
  <si>
    <t>E1</t>
  </si>
  <si>
    <t>D8</t>
  </si>
  <si>
    <t>D7</t>
  </si>
  <si>
    <t>D6</t>
  </si>
  <si>
    <t>D5</t>
  </si>
  <si>
    <t>D4</t>
  </si>
  <si>
    <t>D3</t>
  </si>
  <si>
    <t>D2</t>
  </si>
  <si>
    <t>D1</t>
  </si>
  <si>
    <t>C8</t>
  </si>
  <si>
    <t>C7</t>
  </si>
  <si>
    <t>C6</t>
  </si>
  <si>
    <t>C5</t>
  </si>
  <si>
    <t>C4</t>
  </si>
  <si>
    <t>C3</t>
  </si>
  <si>
    <t>C2</t>
  </si>
  <si>
    <t>C1</t>
  </si>
  <si>
    <t>B8</t>
  </si>
  <si>
    <t>B7</t>
  </si>
  <si>
    <t>B6</t>
  </si>
  <si>
    <t>B5</t>
  </si>
  <si>
    <t>B4</t>
  </si>
  <si>
    <t>B3</t>
  </si>
  <si>
    <t>B2</t>
  </si>
  <si>
    <t>B1</t>
  </si>
  <si>
    <t>A8</t>
  </si>
  <si>
    <t>A7</t>
  </si>
  <si>
    <t>A6</t>
  </si>
  <si>
    <t>A5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</si>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</sst>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11" fontId="0" fillId="0" borderId="0" xfId="0" applyNumberFormat="1"/>
    <xf numFmtId="17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0303_162300_SOI5-7-17_matrix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0303_162300_SOI5-7-17_matrix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I5-7-7_20170228_110845_matrix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70303_173139_SOI5-7-18_matrix_1" connectionId="3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G7" totalsRowShown="0" headerRowDxfId="8" dataDxfId="7">
  <autoFilter ref="A1:G7"/>
  <tableColumns count="7">
    <tableColumn id="1" name="label" dataDxfId="6"/>
    <tableColumn id="2" name="25" dataDxfId="5"/>
    <tableColumn id="3" name="27" dataDxfId="4"/>
    <tableColumn id="4" name="29" dataDxfId="3"/>
    <tableColumn id="5" name="30" dataDxfId="2"/>
    <tableColumn id="6" name="tot" dataDxfId="1">
      <calculatedColumnFormula>SUM(B2:E2)</calculatedColumnFormula>
    </tableColumn>
    <tableColumn id="7" name="%" dataDxfId="0" dataCellStyle="Percent">
      <calculatedColumnFormula>F2/$F$8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zoomScale="150" zoomScaleNormal="150" workbookViewId="0">
      <selection activeCell="G7" sqref="G7"/>
    </sheetView>
  </sheetViews>
  <sheetFormatPr defaultRowHeight="15" x14ac:dyDescent="0.25"/>
  <sheetData>
    <row r="1" spans="1:8" x14ac:dyDescent="0.25">
      <c r="A1" s="1">
        <v>8</v>
      </c>
      <c r="B1" s="3" t="s">
        <v>11</v>
      </c>
      <c r="C1" s="3" t="s">
        <v>9</v>
      </c>
      <c r="D1" s="3" t="s">
        <v>9</v>
      </c>
      <c r="E1" s="3" t="s">
        <v>11</v>
      </c>
      <c r="F1" s="3" t="s">
        <v>12</v>
      </c>
      <c r="G1" s="3" t="s">
        <v>18</v>
      </c>
      <c r="H1" s="3" t="s">
        <v>9</v>
      </c>
    </row>
    <row r="2" spans="1:8" x14ac:dyDescent="0.25">
      <c r="A2" s="1">
        <v>7</v>
      </c>
      <c r="B2" s="2" t="s">
        <v>9</v>
      </c>
      <c r="C2" s="2" t="s">
        <v>12</v>
      </c>
      <c r="D2" s="2" t="s">
        <v>9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 x14ac:dyDescent="0.25">
      <c r="A3" s="1">
        <v>6</v>
      </c>
      <c r="B3" s="2" t="s">
        <v>10</v>
      </c>
      <c r="C3" s="2" t="s">
        <v>13</v>
      </c>
      <c r="D3" s="2" t="s">
        <v>16</v>
      </c>
      <c r="E3" s="2" t="s">
        <v>11</v>
      </c>
      <c r="F3" s="1" t="s">
        <v>24</v>
      </c>
      <c r="G3" s="1" t="s">
        <v>28</v>
      </c>
      <c r="H3" s="2" t="s">
        <v>12</v>
      </c>
    </row>
    <row r="4" spans="1:8" x14ac:dyDescent="0.25">
      <c r="A4" s="1">
        <v>5</v>
      </c>
      <c r="B4" s="2" t="s">
        <v>9</v>
      </c>
      <c r="C4" s="2" t="s">
        <v>14</v>
      </c>
      <c r="D4" s="2" t="s">
        <v>11</v>
      </c>
      <c r="E4" s="2" t="s">
        <v>17</v>
      </c>
      <c r="F4" s="2" t="s">
        <v>22</v>
      </c>
      <c r="G4" s="2" t="s">
        <v>9</v>
      </c>
      <c r="H4" s="2" t="s">
        <v>11</v>
      </c>
    </row>
    <row r="5" spans="1:8" x14ac:dyDescent="0.25">
      <c r="A5" s="1">
        <v>4</v>
      </c>
      <c r="B5" s="2" t="s">
        <v>9</v>
      </c>
      <c r="C5" s="2" t="s">
        <v>11</v>
      </c>
      <c r="D5" s="2" t="s">
        <v>11</v>
      </c>
      <c r="E5" s="2" t="s">
        <v>11</v>
      </c>
      <c r="F5" s="2" t="s">
        <v>21</v>
      </c>
      <c r="G5" s="2" t="s">
        <v>12</v>
      </c>
      <c r="H5" s="2" t="s">
        <v>12</v>
      </c>
    </row>
    <row r="6" spans="1:8" x14ac:dyDescent="0.25">
      <c r="A6" s="1">
        <v>3</v>
      </c>
      <c r="B6" s="2" t="s">
        <v>9</v>
      </c>
      <c r="C6" s="2" t="s">
        <v>9</v>
      </c>
      <c r="D6" s="2" t="s">
        <v>11</v>
      </c>
      <c r="E6" s="2" t="s">
        <v>11</v>
      </c>
      <c r="F6" s="2" t="s">
        <v>20</v>
      </c>
      <c r="G6" s="2" t="s">
        <v>9</v>
      </c>
      <c r="H6" s="2" t="s">
        <v>12</v>
      </c>
    </row>
    <row r="7" spans="1:8" x14ac:dyDescent="0.25">
      <c r="A7" s="1">
        <v>2</v>
      </c>
      <c r="B7" s="2" t="s">
        <v>9</v>
      </c>
      <c r="C7" s="2" t="s">
        <v>11</v>
      </c>
      <c r="D7" s="2" t="s">
        <v>15</v>
      </c>
      <c r="E7" s="2" t="s">
        <v>15</v>
      </c>
      <c r="F7" s="2" t="s">
        <v>19</v>
      </c>
      <c r="G7" s="1" t="s">
        <v>29</v>
      </c>
      <c r="H7" s="2" t="s">
        <v>12</v>
      </c>
    </row>
    <row r="8" spans="1:8" x14ac:dyDescent="0.25">
      <c r="A8" s="1">
        <v>1</v>
      </c>
      <c r="B8" s="2" t="s">
        <v>12</v>
      </c>
      <c r="C8" s="2" t="s">
        <v>11</v>
      </c>
      <c r="D8" s="2" t="s">
        <v>11</v>
      </c>
      <c r="E8" s="2" t="s">
        <v>12</v>
      </c>
      <c r="F8" s="2" t="s">
        <v>18</v>
      </c>
      <c r="G8" s="2" t="s">
        <v>30</v>
      </c>
      <c r="H8" s="2" t="s">
        <v>14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7</v>
      </c>
    </row>
    <row r="12" spans="1:8" x14ac:dyDescent="0.25">
      <c r="B12" s="2" t="s">
        <v>8</v>
      </c>
    </row>
    <row r="13" spans="1:8" x14ac:dyDescent="0.25">
      <c r="B13" t="s">
        <v>31</v>
      </c>
    </row>
    <row r="14" spans="1:8" x14ac:dyDescent="0.25">
      <c r="F14">
        <f>7*8</f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30" zoomScaleNormal="130" workbookViewId="0">
      <selection activeCell="A21" sqref="A21"/>
    </sheetView>
  </sheetViews>
  <sheetFormatPr defaultRowHeight="15" x14ac:dyDescent="0.25"/>
  <sheetData>
    <row r="1" spans="1:8" x14ac:dyDescent="0.25">
      <c r="A1" s="1">
        <v>8</v>
      </c>
      <c r="B1" s="3" t="s">
        <v>32</v>
      </c>
      <c r="C1" s="3" t="s">
        <v>13</v>
      </c>
      <c r="D1" s="3" t="s">
        <v>9</v>
      </c>
      <c r="E1" s="3" t="s">
        <v>13</v>
      </c>
      <c r="F1" s="3" t="s">
        <v>9</v>
      </c>
      <c r="G1" s="3" t="s">
        <v>17</v>
      </c>
      <c r="H1" s="3" t="s">
        <v>9</v>
      </c>
    </row>
    <row r="2" spans="1:8" x14ac:dyDescent="0.25">
      <c r="A2" s="1">
        <v>7</v>
      </c>
      <c r="B2" s="2" t="s">
        <v>13</v>
      </c>
      <c r="C2" s="2" t="s">
        <v>33</v>
      </c>
      <c r="D2" s="2" t="s">
        <v>11</v>
      </c>
      <c r="E2" s="2" t="s">
        <v>32</v>
      </c>
      <c r="F2" s="2" t="s">
        <v>12</v>
      </c>
      <c r="G2" s="2" t="s">
        <v>13</v>
      </c>
      <c r="H2" s="2" t="s">
        <v>11</v>
      </c>
    </row>
    <row r="3" spans="1:8" x14ac:dyDescent="0.25">
      <c r="A3" s="1">
        <v>6</v>
      </c>
      <c r="B3" s="2" t="s">
        <v>13</v>
      </c>
      <c r="C3" s="2" t="s">
        <v>9</v>
      </c>
      <c r="D3" s="2" t="s">
        <v>9</v>
      </c>
      <c r="E3" s="2" t="s">
        <v>13</v>
      </c>
      <c r="F3" s="2" t="s">
        <v>13</v>
      </c>
      <c r="G3" s="2" t="s">
        <v>11</v>
      </c>
      <c r="H3" s="2" t="s">
        <v>11</v>
      </c>
    </row>
    <row r="4" spans="1:8" x14ac:dyDescent="0.25">
      <c r="A4" s="1">
        <v>5</v>
      </c>
      <c r="B4" s="2" t="s">
        <v>9</v>
      </c>
      <c r="C4" s="2" t="s">
        <v>27</v>
      </c>
      <c r="D4" s="2" t="s">
        <v>12</v>
      </c>
      <c r="E4" s="2" t="s">
        <v>35</v>
      </c>
      <c r="F4" s="2" t="s">
        <v>13</v>
      </c>
      <c r="G4" s="2" t="s">
        <v>11</v>
      </c>
      <c r="H4" s="2" t="s">
        <v>12</v>
      </c>
    </row>
    <row r="5" spans="1:8" x14ac:dyDescent="0.25">
      <c r="A5" s="1">
        <v>4</v>
      </c>
      <c r="B5" s="2" t="s">
        <v>12</v>
      </c>
      <c r="C5" s="2" t="s">
        <v>17</v>
      </c>
      <c r="D5" s="2" t="s">
        <v>9</v>
      </c>
      <c r="E5" s="2" t="s">
        <v>12</v>
      </c>
      <c r="F5" s="2" t="s">
        <v>32</v>
      </c>
      <c r="G5" s="2" t="s">
        <v>12</v>
      </c>
      <c r="H5" s="2" t="s">
        <v>11</v>
      </c>
    </row>
    <row r="6" spans="1:8" x14ac:dyDescent="0.25">
      <c r="A6" s="1">
        <v>3</v>
      </c>
      <c r="B6" s="2" t="s">
        <v>13</v>
      </c>
      <c r="C6" s="2" t="s">
        <v>13</v>
      </c>
      <c r="D6" s="2" t="s">
        <v>9</v>
      </c>
      <c r="E6" s="2" t="s">
        <v>11</v>
      </c>
      <c r="F6" s="2" t="s">
        <v>11</v>
      </c>
      <c r="G6" s="2" t="s">
        <v>13</v>
      </c>
      <c r="H6" s="2" t="s">
        <v>11</v>
      </c>
    </row>
    <row r="7" spans="1:8" x14ac:dyDescent="0.25">
      <c r="A7" s="1">
        <v>2</v>
      </c>
      <c r="B7" s="2" t="s">
        <v>13</v>
      </c>
      <c r="C7" s="2" t="s">
        <v>9</v>
      </c>
      <c r="D7" s="2" t="s">
        <v>33</v>
      </c>
      <c r="E7" s="2" t="s">
        <v>13</v>
      </c>
      <c r="F7" s="2" t="s">
        <v>11</v>
      </c>
      <c r="G7" s="2" t="s">
        <v>9</v>
      </c>
      <c r="H7" s="2" t="s">
        <v>11</v>
      </c>
    </row>
    <row r="8" spans="1:8" x14ac:dyDescent="0.25">
      <c r="A8" s="1">
        <v>1</v>
      </c>
      <c r="B8" s="2" t="s">
        <v>12</v>
      </c>
      <c r="C8" s="2" t="s">
        <v>12</v>
      </c>
      <c r="D8" s="2" t="s">
        <v>17</v>
      </c>
      <c r="E8" s="2" t="s">
        <v>9</v>
      </c>
      <c r="F8" s="2" t="s">
        <v>11</v>
      </c>
      <c r="G8" s="2" t="s">
        <v>11</v>
      </c>
      <c r="H8" s="2" t="s">
        <v>17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7</v>
      </c>
    </row>
    <row r="12" spans="1:8" x14ac:dyDescent="0.25">
      <c r="B12" s="2" t="s">
        <v>34</v>
      </c>
    </row>
    <row r="13" spans="1:8" x14ac:dyDescent="0.25">
      <c r="B1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40" zoomScaleNormal="140" workbookViewId="0">
      <selection activeCell="B7" sqref="B7"/>
    </sheetView>
  </sheetViews>
  <sheetFormatPr defaultRowHeight="15" x14ac:dyDescent="0.25"/>
  <sheetData>
    <row r="1" spans="1:8" x14ac:dyDescent="0.25">
      <c r="A1" s="1">
        <v>8</v>
      </c>
      <c r="B1" s="3" t="s">
        <v>12</v>
      </c>
      <c r="C1" s="3" t="s">
        <v>40</v>
      </c>
      <c r="D1" s="3" t="s">
        <v>11</v>
      </c>
      <c r="E1" s="3" t="s">
        <v>26</v>
      </c>
      <c r="F1" s="3" t="s">
        <v>9</v>
      </c>
      <c r="G1" s="3" t="s">
        <v>9</v>
      </c>
      <c r="H1" s="3" t="s">
        <v>11</v>
      </c>
    </row>
    <row r="2" spans="1:8" x14ac:dyDescent="0.25">
      <c r="A2" s="1">
        <v>7</v>
      </c>
      <c r="B2" s="2" t="s">
        <v>27</v>
      </c>
      <c r="C2" s="2" t="s">
        <v>11</v>
      </c>
      <c r="D2" s="2" t="s">
        <v>9</v>
      </c>
      <c r="E2" s="2" t="s">
        <v>11</v>
      </c>
      <c r="F2" s="2" t="s">
        <v>9</v>
      </c>
      <c r="G2" s="2" t="s">
        <v>11</v>
      </c>
      <c r="H2" s="2" t="s">
        <v>11</v>
      </c>
    </row>
    <row r="3" spans="1:8" x14ac:dyDescent="0.25">
      <c r="A3" s="1">
        <v>6</v>
      </c>
      <c r="B3" s="2" t="s">
        <v>12</v>
      </c>
      <c r="C3" s="2" t="s">
        <v>11</v>
      </c>
      <c r="D3" s="2" t="s">
        <v>12</v>
      </c>
      <c r="E3" s="2" t="s">
        <v>11</v>
      </c>
      <c r="F3" s="2" t="s">
        <v>9</v>
      </c>
      <c r="G3" s="2" t="s">
        <v>11</v>
      </c>
      <c r="H3" s="2" t="s">
        <v>12</v>
      </c>
    </row>
    <row r="4" spans="1:8" x14ac:dyDescent="0.25">
      <c r="A4" s="1">
        <v>5</v>
      </c>
      <c r="B4" s="2" t="s">
        <v>12</v>
      </c>
      <c r="C4" s="2" t="s">
        <v>13</v>
      </c>
      <c r="D4" s="2" t="s">
        <v>9</v>
      </c>
      <c r="E4" s="2" t="s">
        <v>11</v>
      </c>
      <c r="F4" s="2" t="s">
        <v>9</v>
      </c>
      <c r="G4" s="2" t="s">
        <v>9</v>
      </c>
      <c r="H4" s="2" t="s">
        <v>9</v>
      </c>
    </row>
    <row r="5" spans="1:8" x14ac:dyDescent="0.25">
      <c r="A5" s="1">
        <v>4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11</v>
      </c>
    </row>
    <row r="6" spans="1:8" x14ac:dyDescent="0.25">
      <c r="A6" s="1">
        <v>3</v>
      </c>
      <c r="B6" s="2" t="s">
        <v>12</v>
      </c>
      <c r="C6" s="2" t="s">
        <v>27</v>
      </c>
      <c r="D6" s="2" t="s">
        <v>42</v>
      </c>
      <c r="E6" s="2" t="s">
        <v>11</v>
      </c>
      <c r="F6" s="2" t="s">
        <v>11</v>
      </c>
      <c r="G6" s="2" t="s">
        <v>26</v>
      </c>
      <c r="H6" s="2" t="s">
        <v>11</v>
      </c>
    </row>
    <row r="7" spans="1:8" x14ac:dyDescent="0.25">
      <c r="A7" s="1">
        <v>2</v>
      </c>
      <c r="B7" s="1" t="s">
        <v>39</v>
      </c>
      <c r="C7" s="2" t="s">
        <v>11</v>
      </c>
      <c r="D7" s="2" t="s">
        <v>9</v>
      </c>
      <c r="E7" s="2" t="s">
        <v>9</v>
      </c>
      <c r="F7" s="2" t="s">
        <v>11</v>
      </c>
      <c r="G7" s="2" t="s">
        <v>11</v>
      </c>
      <c r="H7" s="2" t="s">
        <v>9</v>
      </c>
    </row>
    <row r="8" spans="1:8" x14ac:dyDescent="0.25">
      <c r="A8" s="1">
        <v>1</v>
      </c>
      <c r="B8" s="2" t="s">
        <v>38</v>
      </c>
      <c r="C8" s="2" t="s">
        <v>41</v>
      </c>
      <c r="D8" s="2" t="s">
        <v>9</v>
      </c>
      <c r="E8" s="2" t="s">
        <v>9</v>
      </c>
      <c r="F8" s="2" t="s">
        <v>15</v>
      </c>
      <c r="G8" s="2" t="s">
        <v>9</v>
      </c>
      <c r="H8" s="2" t="s">
        <v>12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7</v>
      </c>
    </row>
    <row r="12" spans="1:8" x14ac:dyDescent="0.25">
      <c r="B12" s="2" t="s">
        <v>37</v>
      </c>
    </row>
    <row r="13" spans="1:8" x14ac:dyDescent="0.25">
      <c r="B13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40" zoomScaleNormal="140" workbookViewId="0">
      <selection activeCell="K8" sqref="K8"/>
    </sheetView>
  </sheetViews>
  <sheetFormatPr defaultRowHeight="15" x14ac:dyDescent="0.25"/>
  <sheetData>
    <row r="1" spans="1:8" x14ac:dyDescent="0.25">
      <c r="A1" s="1">
        <v>8</v>
      </c>
      <c r="B1" s="3" t="s">
        <v>9</v>
      </c>
      <c r="C1" s="3" t="s">
        <v>32</v>
      </c>
      <c r="D1" s="3" t="s">
        <v>9</v>
      </c>
      <c r="E1" s="3" t="s">
        <v>11</v>
      </c>
      <c r="F1" s="3" t="s">
        <v>9</v>
      </c>
      <c r="G1" s="3" t="s">
        <v>13</v>
      </c>
      <c r="H1" s="3" t="s">
        <v>11</v>
      </c>
    </row>
    <row r="2" spans="1:8" x14ac:dyDescent="0.25">
      <c r="A2" s="1">
        <v>7</v>
      </c>
      <c r="B2" s="2" t="s">
        <v>13</v>
      </c>
      <c r="C2" s="2" t="s">
        <v>9</v>
      </c>
      <c r="D2" s="2" t="s">
        <v>43</v>
      </c>
      <c r="E2" s="2" t="s">
        <v>11</v>
      </c>
      <c r="F2" s="2" t="s">
        <v>9</v>
      </c>
      <c r="G2" s="2" t="s">
        <v>9</v>
      </c>
      <c r="H2" s="2" t="s">
        <v>9</v>
      </c>
    </row>
    <row r="3" spans="1:8" x14ac:dyDescent="0.25">
      <c r="A3" s="1">
        <v>6</v>
      </c>
      <c r="B3" s="2" t="s">
        <v>13</v>
      </c>
      <c r="C3" s="2" t="s">
        <v>9</v>
      </c>
      <c r="D3" s="2" t="s">
        <v>13</v>
      </c>
      <c r="E3" s="2" t="s">
        <v>17</v>
      </c>
      <c r="F3" s="2" t="s">
        <v>12</v>
      </c>
      <c r="G3" s="2" t="s">
        <v>17</v>
      </c>
      <c r="H3" s="2" t="s">
        <v>9</v>
      </c>
    </row>
    <row r="4" spans="1:8" x14ac:dyDescent="0.25">
      <c r="A4" s="1">
        <v>5</v>
      </c>
      <c r="B4" s="2" t="s">
        <v>23</v>
      </c>
      <c r="C4" s="2" t="s">
        <v>9</v>
      </c>
      <c r="D4" s="2" t="s">
        <v>12</v>
      </c>
      <c r="E4" s="2" t="s">
        <v>11</v>
      </c>
      <c r="F4" s="2" t="s">
        <v>25</v>
      </c>
      <c r="G4" s="2" t="s">
        <v>9</v>
      </c>
      <c r="H4" s="2" t="s">
        <v>9</v>
      </c>
    </row>
    <row r="5" spans="1:8" x14ac:dyDescent="0.25">
      <c r="A5" s="1">
        <v>4</v>
      </c>
      <c r="B5" s="2" t="s">
        <v>9</v>
      </c>
      <c r="C5" s="2" t="s">
        <v>9</v>
      </c>
      <c r="D5" s="2" t="s">
        <v>12</v>
      </c>
      <c r="E5" s="2" t="s">
        <v>12</v>
      </c>
      <c r="F5" s="2" t="s">
        <v>9</v>
      </c>
      <c r="G5" s="2" t="s">
        <v>13</v>
      </c>
      <c r="H5" s="2" t="s">
        <v>9</v>
      </c>
    </row>
    <row r="6" spans="1:8" x14ac:dyDescent="0.25">
      <c r="A6" s="1">
        <v>3</v>
      </c>
      <c r="B6" s="2" t="s">
        <v>32</v>
      </c>
      <c r="C6" s="2" t="s">
        <v>43</v>
      </c>
      <c r="D6" s="2" t="s">
        <v>12</v>
      </c>
      <c r="E6" s="2" t="s">
        <v>11</v>
      </c>
      <c r="F6" s="2" t="s">
        <v>44</v>
      </c>
      <c r="G6" s="2" t="s">
        <v>13</v>
      </c>
      <c r="H6" s="2" t="s">
        <v>9</v>
      </c>
    </row>
    <row r="7" spans="1:8" x14ac:dyDescent="0.25">
      <c r="A7" s="1">
        <v>2</v>
      </c>
      <c r="B7" s="2" t="s">
        <v>13</v>
      </c>
      <c r="C7" s="2" t="s">
        <v>12</v>
      </c>
      <c r="D7" s="2" t="s">
        <v>9</v>
      </c>
      <c r="E7" s="2" t="s">
        <v>9</v>
      </c>
      <c r="F7" s="2" t="s">
        <v>17</v>
      </c>
      <c r="G7" s="2" t="s">
        <v>17</v>
      </c>
      <c r="H7" s="2" t="s">
        <v>9</v>
      </c>
    </row>
    <row r="8" spans="1:8" x14ac:dyDescent="0.25">
      <c r="A8" s="1">
        <v>1</v>
      </c>
      <c r="B8" s="2" t="s">
        <v>9</v>
      </c>
      <c r="C8" s="2" t="s">
        <v>9</v>
      </c>
      <c r="D8" s="2" t="s">
        <v>9</v>
      </c>
      <c r="E8" s="2" t="s">
        <v>11</v>
      </c>
      <c r="F8" s="2" t="s">
        <v>11</v>
      </c>
      <c r="G8" s="2" t="s">
        <v>9</v>
      </c>
      <c r="H8" s="2" t="s">
        <v>9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7</v>
      </c>
    </row>
    <row r="12" spans="1:8" x14ac:dyDescent="0.25">
      <c r="B12" s="2" t="s">
        <v>34</v>
      </c>
    </row>
    <row r="13" spans="1:8" x14ac:dyDescent="0.25">
      <c r="B13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zoomScale="145" zoomScaleNormal="145" workbookViewId="0">
      <pane ySplit="1" topLeftCell="A29" activePane="bottomLeft" state="frozen"/>
      <selection pane="bottomLeft" activeCell="A34" sqref="A34"/>
    </sheetView>
  </sheetViews>
  <sheetFormatPr defaultRowHeight="15" x14ac:dyDescent="0.25"/>
  <cols>
    <col min="5" max="5" width="0" hidden="1" customWidth="1"/>
    <col min="6" max="6" width="13" customWidth="1"/>
    <col min="9" max="9" width="0" hidden="1" customWidth="1"/>
    <col min="12" max="12" width="3.28515625" customWidth="1"/>
    <col min="13" max="13" width="5.28515625" customWidth="1"/>
    <col min="14" max="14" width="9" customWidth="1"/>
    <col min="15" max="15" width="4.140625" customWidth="1"/>
    <col min="16" max="16" width="9" customWidth="1"/>
  </cols>
  <sheetData>
    <row r="1" spans="1:16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G1" t="s">
        <v>12</v>
      </c>
      <c r="H1" t="s">
        <v>9</v>
      </c>
      <c r="I1" t="s">
        <v>13</v>
      </c>
      <c r="J1" t="s">
        <v>63</v>
      </c>
    </row>
    <row r="2" spans="1:16" x14ac:dyDescent="0.25">
      <c r="A2" t="s">
        <v>64</v>
      </c>
      <c r="B2">
        <v>0</v>
      </c>
      <c r="C2" s="6">
        <v>1.0000510000000001E-6</v>
      </c>
      <c r="D2">
        <v>0.1</v>
      </c>
      <c r="E2" s="6">
        <v>-4.7656859999999997E-11</v>
      </c>
      <c r="F2" s="7">
        <f t="shared" ref="F2:F13" si="0">E2*1000000</f>
        <v>-4.7656859999999998E-5</v>
      </c>
      <c r="G2">
        <f>IF(C2&gt;0.0000000001,1,0)</f>
        <v>1</v>
      </c>
      <c r="H2">
        <f>IF(B2=0,1,0)</f>
        <v>1</v>
      </c>
      <c r="I2">
        <v>0</v>
      </c>
      <c r="J2">
        <f>IF(B2&gt;90,1,0)</f>
        <v>0</v>
      </c>
      <c r="K2">
        <f>IF(AND(AND(G2=0,H2=0),J2=0),1,0)</f>
        <v>0</v>
      </c>
    </row>
    <row r="3" spans="1:16" x14ac:dyDescent="0.25">
      <c r="A3" t="s">
        <v>65</v>
      </c>
      <c r="B3">
        <v>0</v>
      </c>
      <c r="C3" s="6">
        <v>9.2456310000000004E-8</v>
      </c>
      <c r="D3">
        <v>0.1</v>
      </c>
      <c r="E3" s="6">
        <v>9.9996990000000003E-7</v>
      </c>
      <c r="F3" s="7">
        <f t="shared" si="0"/>
        <v>0.99996990000000008</v>
      </c>
      <c r="G3">
        <f t="shared" ref="G3:G57" si="1">IF(C3&gt;0.0000000001,1,0)</f>
        <v>1</v>
      </c>
      <c r="H3">
        <f t="shared" ref="H3:H57" si="2">IF(B3=0,1,0)</f>
        <v>1</v>
      </c>
      <c r="J3">
        <f>IF(B3&gt;90,1,0)</f>
        <v>0</v>
      </c>
      <c r="K3">
        <f t="shared" ref="K3:K57" si="3">IF(AND(AND(G3=0,H3=0),J3=0),1,0)</f>
        <v>0</v>
      </c>
      <c r="L3" t="s">
        <v>64</v>
      </c>
      <c r="M3">
        <v>0</v>
      </c>
      <c r="N3" s="6">
        <v>1.0000510000000001E-6</v>
      </c>
      <c r="O3">
        <v>0.1</v>
      </c>
      <c r="P3" s="6">
        <v>-4.7656859999999997E-11</v>
      </c>
    </row>
    <row r="4" spans="1:16" x14ac:dyDescent="0.25">
      <c r="A4" t="s">
        <v>66</v>
      </c>
      <c r="B4">
        <v>0</v>
      </c>
      <c r="C4" s="6">
        <v>2.0184909999999999E-7</v>
      </c>
      <c r="D4">
        <v>0.1</v>
      </c>
      <c r="E4" s="6">
        <v>-4.8012789999999999E-11</v>
      </c>
      <c r="F4" s="7">
        <f t="shared" si="0"/>
        <v>-4.8012790000000001E-5</v>
      </c>
      <c r="G4">
        <f t="shared" si="1"/>
        <v>1</v>
      </c>
      <c r="H4">
        <f t="shared" si="2"/>
        <v>1</v>
      </c>
      <c r="J4">
        <f t="shared" ref="J4:J57" si="4">IF(B4&gt;90,1,0)</f>
        <v>0</v>
      </c>
      <c r="K4">
        <f t="shared" si="3"/>
        <v>0</v>
      </c>
      <c r="L4" t="s">
        <v>65</v>
      </c>
      <c r="M4">
        <v>0</v>
      </c>
      <c r="N4" s="6">
        <v>9.2456310000000004E-8</v>
      </c>
      <c r="O4">
        <v>0.1</v>
      </c>
      <c r="P4" s="6">
        <v>9.9996990000000003E-7</v>
      </c>
    </row>
    <row r="5" spans="1:16" x14ac:dyDescent="0.25">
      <c r="A5" t="s">
        <v>67</v>
      </c>
      <c r="B5">
        <v>85</v>
      </c>
      <c r="C5" s="6">
        <v>9.5321080000000004E-7</v>
      </c>
      <c r="D5">
        <v>0.1</v>
      </c>
      <c r="E5" s="6">
        <v>-4.9589179999999999E-11</v>
      </c>
      <c r="F5" s="7">
        <f t="shared" si="0"/>
        <v>-4.9589180000000001E-5</v>
      </c>
      <c r="G5">
        <f t="shared" si="1"/>
        <v>1</v>
      </c>
      <c r="H5">
        <f t="shared" si="2"/>
        <v>0</v>
      </c>
      <c r="J5">
        <f t="shared" si="4"/>
        <v>0</v>
      </c>
      <c r="K5">
        <f t="shared" si="3"/>
        <v>0</v>
      </c>
      <c r="L5" t="s">
        <v>66</v>
      </c>
      <c r="M5">
        <v>0</v>
      </c>
      <c r="N5" s="6">
        <v>2.0184909999999999E-7</v>
      </c>
      <c r="O5">
        <v>0.1</v>
      </c>
      <c r="P5" s="6">
        <v>-4.8012789999999999E-11</v>
      </c>
    </row>
    <row r="6" spans="1:16" x14ac:dyDescent="0.25">
      <c r="A6" t="s">
        <v>68</v>
      </c>
      <c r="B6">
        <v>37.5</v>
      </c>
      <c r="C6" s="6">
        <v>3.4259399999999998E-12</v>
      </c>
      <c r="D6">
        <v>0.1</v>
      </c>
      <c r="E6" s="6">
        <v>1.463741E-10</v>
      </c>
      <c r="F6" s="7">
        <f t="shared" si="0"/>
        <v>1.4637409999999998E-4</v>
      </c>
      <c r="G6">
        <f t="shared" si="1"/>
        <v>0</v>
      </c>
      <c r="H6">
        <f t="shared" si="2"/>
        <v>0</v>
      </c>
      <c r="J6">
        <f t="shared" si="4"/>
        <v>0</v>
      </c>
      <c r="K6">
        <f t="shared" si="3"/>
        <v>1</v>
      </c>
      <c r="L6" t="s">
        <v>67</v>
      </c>
      <c r="M6">
        <v>85</v>
      </c>
      <c r="N6" s="6">
        <v>9.5321080000000004E-7</v>
      </c>
      <c r="O6">
        <v>0.1</v>
      </c>
      <c r="P6" s="6">
        <v>-4.9589179999999999E-11</v>
      </c>
    </row>
    <row r="7" spans="1:16" x14ac:dyDescent="0.25">
      <c r="A7" t="s">
        <v>69</v>
      </c>
      <c r="B7">
        <v>22.5</v>
      </c>
      <c r="C7" s="6">
        <v>1.0161399999999999E-10</v>
      </c>
      <c r="D7">
        <v>0.1</v>
      </c>
      <c r="E7" s="6">
        <v>-5.3860670000000001E-11</v>
      </c>
      <c r="F7" s="7">
        <f t="shared" si="0"/>
        <v>-5.3860670000000002E-5</v>
      </c>
      <c r="G7">
        <f t="shared" si="1"/>
        <v>1</v>
      </c>
      <c r="H7">
        <f t="shared" si="2"/>
        <v>0</v>
      </c>
      <c r="J7">
        <f t="shared" si="4"/>
        <v>0</v>
      </c>
      <c r="K7">
        <f t="shared" si="3"/>
        <v>0</v>
      </c>
      <c r="L7" t="s">
        <v>68</v>
      </c>
      <c r="M7">
        <v>37.5</v>
      </c>
      <c r="N7" s="6">
        <v>3.4259399999999998E-12</v>
      </c>
      <c r="O7">
        <v>0.1</v>
      </c>
      <c r="P7" s="6">
        <v>1.463741E-10</v>
      </c>
    </row>
    <row r="8" spans="1:16" x14ac:dyDescent="0.25">
      <c r="A8" t="s">
        <v>70</v>
      </c>
      <c r="B8">
        <v>0</v>
      </c>
      <c r="C8" s="6">
        <v>-9.2534310000000003E-12</v>
      </c>
      <c r="D8">
        <v>0.1</v>
      </c>
      <c r="E8" s="6">
        <v>1.22414E-7</v>
      </c>
      <c r="F8" s="7">
        <f t="shared" si="0"/>
        <v>0.122414</v>
      </c>
      <c r="G8">
        <f t="shared" si="1"/>
        <v>0</v>
      </c>
      <c r="H8">
        <f t="shared" si="2"/>
        <v>1</v>
      </c>
      <c r="J8">
        <f t="shared" si="4"/>
        <v>0</v>
      </c>
      <c r="K8">
        <f t="shared" si="3"/>
        <v>0</v>
      </c>
      <c r="L8" t="s">
        <v>69</v>
      </c>
      <c r="M8">
        <v>22.5</v>
      </c>
      <c r="N8" s="6">
        <v>1.0161399999999999E-10</v>
      </c>
      <c r="O8">
        <v>0.1</v>
      </c>
      <c r="P8" s="6">
        <v>-5.3860670000000001E-11</v>
      </c>
    </row>
    <row r="9" spans="1:16" x14ac:dyDescent="0.25">
      <c r="A9" t="s">
        <v>71</v>
      </c>
      <c r="B9">
        <v>0</v>
      </c>
      <c r="C9" s="6">
        <v>-9.709844E-12</v>
      </c>
      <c r="D9">
        <v>0.1</v>
      </c>
      <c r="E9" s="6">
        <v>5.5150470000000002E-9</v>
      </c>
      <c r="F9" s="7">
        <f t="shared" si="0"/>
        <v>5.5150470000000004E-3</v>
      </c>
      <c r="G9">
        <f t="shared" si="1"/>
        <v>0</v>
      </c>
      <c r="H9">
        <f t="shared" si="2"/>
        <v>1</v>
      </c>
      <c r="J9">
        <f t="shared" si="4"/>
        <v>0</v>
      </c>
      <c r="K9">
        <f t="shared" si="3"/>
        <v>0</v>
      </c>
      <c r="L9" t="s">
        <v>70</v>
      </c>
      <c r="M9">
        <v>0</v>
      </c>
      <c r="N9" s="6">
        <v>-9.2534310000000003E-12</v>
      </c>
      <c r="O9">
        <v>0.1</v>
      </c>
      <c r="P9" s="6">
        <v>1.22414E-7</v>
      </c>
    </row>
    <row r="10" spans="1:16" x14ac:dyDescent="0.25">
      <c r="A10" t="s">
        <v>72</v>
      </c>
      <c r="B10">
        <v>0</v>
      </c>
      <c r="C10" s="6">
        <v>1.0000420000000001E-6</v>
      </c>
      <c r="D10">
        <v>0.1</v>
      </c>
      <c r="E10" s="6">
        <v>-5.0504509999999999E-11</v>
      </c>
      <c r="F10" s="7">
        <f t="shared" si="0"/>
        <v>-5.0504509999999998E-5</v>
      </c>
      <c r="G10">
        <f t="shared" si="1"/>
        <v>1</v>
      </c>
      <c r="H10">
        <f t="shared" si="2"/>
        <v>1</v>
      </c>
      <c r="J10">
        <f t="shared" si="4"/>
        <v>0</v>
      </c>
      <c r="K10">
        <f t="shared" si="3"/>
        <v>0</v>
      </c>
      <c r="L10" t="s">
        <v>71</v>
      </c>
      <c r="M10">
        <v>0</v>
      </c>
      <c r="N10" s="6">
        <v>-9.709844E-12</v>
      </c>
      <c r="O10">
        <v>0.1</v>
      </c>
      <c r="P10" s="6">
        <v>5.5150470000000002E-9</v>
      </c>
    </row>
    <row r="11" spans="1:16" x14ac:dyDescent="0.25">
      <c r="A11" t="s">
        <v>73</v>
      </c>
      <c r="B11">
        <v>90.5</v>
      </c>
      <c r="C11" s="6">
        <v>3.2436030000000002E-11</v>
      </c>
      <c r="D11">
        <v>0.1</v>
      </c>
      <c r="E11" s="6">
        <v>-5.533531E-11</v>
      </c>
      <c r="F11" s="7">
        <f t="shared" si="0"/>
        <v>-5.5335309999999999E-5</v>
      </c>
      <c r="G11">
        <f t="shared" si="1"/>
        <v>0</v>
      </c>
      <c r="H11">
        <f t="shared" si="2"/>
        <v>0</v>
      </c>
      <c r="J11">
        <f t="shared" si="4"/>
        <v>1</v>
      </c>
      <c r="K11">
        <f t="shared" si="3"/>
        <v>0</v>
      </c>
      <c r="L11" t="s">
        <v>72</v>
      </c>
      <c r="M11">
        <v>0</v>
      </c>
      <c r="N11" s="6">
        <v>1.0000420000000001E-6</v>
      </c>
      <c r="O11">
        <v>0.1</v>
      </c>
      <c r="P11" s="6">
        <v>-5.0504509999999999E-11</v>
      </c>
    </row>
    <row r="12" spans="1:16" x14ac:dyDescent="0.25">
      <c r="A12" t="s">
        <v>74</v>
      </c>
      <c r="B12">
        <v>61</v>
      </c>
      <c r="C12" s="6">
        <v>1.0000350000000001E-6</v>
      </c>
      <c r="D12">
        <v>0.1</v>
      </c>
      <c r="E12" s="6">
        <v>9.9997039999999994E-7</v>
      </c>
      <c r="F12" s="7">
        <f t="shared" si="0"/>
        <v>0.99997039999999993</v>
      </c>
      <c r="G12">
        <f t="shared" si="1"/>
        <v>1</v>
      </c>
      <c r="H12">
        <f t="shared" si="2"/>
        <v>0</v>
      </c>
      <c r="J12">
        <f t="shared" si="4"/>
        <v>0</v>
      </c>
      <c r="K12">
        <f t="shared" si="3"/>
        <v>0</v>
      </c>
      <c r="L12" t="s">
        <v>73</v>
      </c>
      <c r="M12">
        <v>90.5</v>
      </c>
      <c r="N12" s="6">
        <v>3.2436030000000002E-11</v>
      </c>
      <c r="O12">
        <v>0.1</v>
      </c>
      <c r="P12" s="6">
        <v>-5.533531E-11</v>
      </c>
    </row>
    <row r="13" spans="1:16" x14ac:dyDescent="0.25">
      <c r="A13" t="s">
        <v>75</v>
      </c>
      <c r="B13">
        <v>0</v>
      </c>
      <c r="C13" s="6">
        <v>-2.862745E-11</v>
      </c>
      <c r="D13">
        <v>0.1</v>
      </c>
      <c r="E13" s="6">
        <v>3.6807669999999999E-7</v>
      </c>
      <c r="F13" s="7">
        <f t="shared" si="0"/>
        <v>0.36807669999999998</v>
      </c>
      <c r="G13">
        <f t="shared" si="1"/>
        <v>0</v>
      </c>
      <c r="H13">
        <f t="shared" si="2"/>
        <v>1</v>
      </c>
      <c r="J13">
        <f t="shared" si="4"/>
        <v>0</v>
      </c>
      <c r="K13">
        <f t="shared" si="3"/>
        <v>0</v>
      </c>
      <c r="L13" t="s">
        <v>74</v>
      </c>
      <c r="M13">
        <v>61</v>
      </c>
      <c r="N13" s="6">
        <v>1.0000350000000001E-6</v>
      </c>
      <c r="O13">
        <v>0.1</v>
      </c>
      <c r="P13" s="6">
        <v>9.9997039999999994E-7</v>
      </c>
    </row>
    <row r="14" spans="1:16" x14ac:dyDescent="0.25">
      <c r="A14" t="s">
        <v>76</v>
      </c>
      <c r="B14">
        <v>46.5</v>
      </c>
      <c r="C14" s="6">
        <v>1.823527E-11</v>
      </c>
      <c r="D14">
        <v>0.1</v>
      </c>
      <c r="E14" s="6">
        <v>1.086974E-10</v>
      </c>
      <c r="F14" s="7">
        <f>E14*1000000</f>
        <v>1.0869739999999999E-4</v>
      </c>
      <c r="G14">
        <f t="shared" si="1"/>
        <v>0</v>
      </c>
      <c r="H14">
        <f t="shared" si="2"/>
        <v>0</v>
      </c>
      <c r="J14">
        <f t="shared" si="4"/>
        <v>0</v>
      </c>
      <c r="K14">
        <f t="shared" si="3"/>
        <v>1</v>
      </c>
      <c r="L14" t="s">
        <v>75</v>
      </c>
      <c r="M14">
        <v>0</v>
      </c>
      <c r="N14" s="6">
        <v>-2.862745E-11</v>
      </c>
      <c r="O14">
        <v>0.1</v>
      </c>
      <c r="P14" s="6">
        <v>3.6807669999999999E-7</v>
      </c>
    </row>
    <row r="15" spans="1:16" x14ac:dyDescent="0.25">
      <c r="A15" t="s">
        <v>77</v>
      </c>
      <c r="B15">
        <v>0</v>
      </c>
      <c r="C15" s="6">
        <v>-9.8621669999999992E-12</v>
      </c>
      <c r="D15">
        <v>0.1</v>
      </c>
      <c r="E15" s="6">
        <v>2.9201659999999999E-7</v>
      </c>
      <c r="F15" s="7">
        <f t="shared" ref="F15:F57" si="5">E15*1000000</f>
        <v>0.29201660000000002</v>
      </c>
      <c r="G15">
        <f t="shared" si="1"/>
        <v>0</v>
      </c>
      <c r="H15">
        <f t="shared" si="2"/>
        <v>1</v>
      </c>
      <c r="J15">
        <f t="shared" si="4"/>
        <v>0</v>
      </c>
      <c r="K15">
        <f t="shared" si="3"/>
        <v>0</v>
      </c>
      <c r="L15" t="s">
        <v>76</v>
      </c>
      <c r="M15">
        <v>46.5</v>
      </c>
      <c r="N15" s="6">
        <v>1.823527E-11</v>
      </c>
      <c r="O15">
        <v>0.1</v>
      </c>
      <c r="P15" s="6">
        <v>1.086974E-10</v>
      </c>
    </row>
    <row r="16" spans="1:16" x14ac:dyDescent="0.25">
      <c r="A16" t="s">
        <v>78</v>
      </c>
      <c r="B16">
        <v>0</v>
      </c>
      <c r="C16" s="6">
        <v>-3.6747130000000003E-12</v>
      </c>
      <c r="D16">
        <v>0.1</v>
      </c>
      <c r="E16" s="6">
        <v>4.0945219999999999E-7</v>
      </c>
      <c r="F16" s="7">
        <f t="shared" si="5"/>
        <v>0.40945219999999999</v>
      </c>
      <c r="G16">
        <f t="shared" si="1"/>
        <v>0</v>
      </c>
      <c r="H16">
        <f t="shared" si="2"/>
        <v>1</v>
      </c>
      <c r="J16">
        <f t="shared" si="4"/>
        <v>0</v>
      </c>
      <c r="K16">
        <f t="shared" si="3"/>
        <v>0</v>
      </c>
      <c r="L16" t="s">
        <v>77</v>
      </c>
      <c r="M16">
        <v>0</v>
      </c>
      <c r="N16" s="6">
        <v>-9.8621669999999992E-12</v>
      </c>
      <c r="O16">
        <v>0.1</v>
      </c>
      <c r="P16" s="6">
        <v>2.9201659999999999E-7</v>
      </c>
    </row>
    <row r="17" spans="1:16" x14ac:dyDescent="0.25">
      <c r="A17" t="s">
        <v>79</v>
      </c>
      <c r="B17">
        <v>73.5</v>
      </c>
      <c r="C17" s="6">
        <v>1.0000350000000001E-6</v>
      </c>
      <c r="D17">
        <v>0.1</v>
      </c>
      <c r="E17" s="6">
        <v>-9.2968659999999996E-7</v>
      </c>
      <c r="F17" s="7">
        <f t="shared" si="5"/>
        <v>-0.92968659999999992</v>
      </c>
      <c r="G17">
        <f t="shared" si="1"/>
        <v>1</v>
      </c>
      <c r="H17">
        <f t="shared" si="2"/>
        <v>0</v>
      </c>
      <c r="J17">
        <f t="shared" si="4"/>
        <v>0</v>
      </c>
      <c r="K17">
        <f t="shared" si="3"/>
        <v>0</v>
      </c>
      <c r="L17" t="s">
        <v>78</v>
      </c>
      <c r="M17">
        <v>0</v>
      </c>
      <c r="N17" s="6">
        <v>-3.6747130000000003E-12</v>
      </c>
      <c r="O17">
        <v>0.1</v>
      </c>
      <c r="P17" s="6">
        <v>4.0945219999999999E-7</v>
      </c>
    </row>
    <row r="18" spans="1:16" x14ac:dyDescent="0.25">
      <c r="A18" t="s">
        <v>80</v>
      </c>
      <c r="B18">
        <v>0</v>
      </c>
      <c r="C18" s="6">
        <v>1.000047E-6</v>
      </c>
      <c r="D18">
        <v>0.1</v>
      </c>
      <c r="E18" s="6">
        <v>2.6936429999999999E-8</v>
      </c>
      <c r="F18" s="7">
        <f t="shared" si="5"/>
        <v>2.6936429999999997E-2</v>
      </c>
      <c r="G18">
        <f t="shared" si="1"/>
        <v>1</v>
      </c>
      <c r="H18">
        <f t="shared" si="2"/>
        <v>1</v>
      </c>
      <c r="J18">
        <f t="shared" si="4"/>
        <v>0</v>
      </c>
      <c r="K18">
        <f t="shared" si="3"/>
        <v>0</v>
      </c>
      <c r="L18" t="s">
        <v>79</v>
      </c>
      <c r="M18">
        <v>73.5</v>
      </c>
      <c r="N18" s="6">
        <v>1.0000350000000001E-6</v>
      </c>
      <c r="O18">
        <v>0.1</v>
      </c>
      <c r="P18" s="6">
        <v>-9.2968659999999996E-7</v>
      </c>
    </row>
    <row r="19" spans="1:16" x14ac:dyDescent="0.25">
      <c r="A19" t="s">
        <v>81</v>
      </c>
      <c r="B19">
        <v>0</v>
      </c>
      <c r="C19" s="6">
        <v>-1.6404639999999999E-11</v>
      </c>
      <c r="D19">
        <v>0.1</v>
      </c>
      <c r="E19" s="6">
        <v>4.2212319999999997E-8</v>
      </c>
      <c r="F19" s="7">
        <f t="shared" si="5"/>
        <v>4.2212319999999998E-2</v>
      </c>
      <c r="G19">
        <f t="shared" si="1"/>
        <v>0</v>
      </c>
      <c r="H19">
        <f t="shared" si="2"/>
        <v>1</v>
      </c>
      <c r="J19">
        <f t="shared" si="4"/>
        <v>0</v>
      </c>
      <c r="K19">
        <f t="shared" si="3"/>
        <v>0</v>
      </c>
      <c r="L19" t="s">
        <v>80</v>
      </c>
      <c r="M19">
        <v>0</v>
      </c>
      <c r="N19" s="6">
        <v>1.000047E-6</v>
      </c>
      <c r="O19">
        <v>0.1</v>
      </c>
      <c r="P19" s="6">
        <v>2.6936429999999999E-8</v>
      </c>
    </row>
    <row r="20" spans="1:16" x14ac:dyDescent="0.25">
      <c r="A20" t="s">
        <v>82</v>
      </c>
      <c r="B20">
        <v>0</v>
      </c>
      <c r="C20" s="6">
        <v>-1.7063980000000001E-11</v>
      </c>
      <c r="D20">
        <v>0.1</v>
      </c>
      <c r="E20" s="6">
        <v>9.9996939999999991E-7</v>
      </c>
      <c r="F20" s="7">
        <f t="shared" si="5"/>
        <v>0.9999693999999999</v>
      </c>
      <c r="G20">
        <f t="shared" si="1"/>
        <v>0</v>
      </c>
      <c r="H20">
        <f t="shared" si="2"/>
        <v>1</v>
      </c>
      <c r="J20">
        <f t="shared" si="4"/>
        <v>0</v>
      </c>
      <c r="K20">
        <f t="shared" si="3"/>
        <v>0</v>
      </c>
      <c r="L20" t="s">
        <v>81</v>
      </c>
      <c r="M20">
        <v>0</v>
      </c>
      <c r="N20" s="6">
        <v>-1.6404639999999999E-11</v>
      </c>
      <c r="O20">
        <v>0.1</v>
      </c>
      <c r="P20" s="6">
        <v>4.2212319999999997E-8</v>
      </c>
    </row>
    <row r="21" spans="1:16" x14ac:dyDescent="0.25">
      <c r="A21" t="s">
        <v>83</v>
      </c>
      <c r="B21">
        <v>36</v>
      </c>
      <c r="C21" s="6">
        <v>1.316348E-11</v>
      </c>
      <c r="D21">
        <v>0.1</v>
      </c>
      <c r="E21" s="6">
        <v>1.11087E-10</v>
      </c>
      <c r="F21" s="7">
        <f t="shared" si="5"/>
        <v>1.11087E-4</v>
      </c>
      <c r="G21">
        <f t="shared" si="1"/>
        <v>0</v>
      </c>
      <c r="H21">
        <f t="shared" si="2"/>
        <v>0</v>
      </c>
      <c r="J21">
        <f t="shared" si="4"/>
        <v>0</v>
      </c>
      <c r="K21">
        <f t="shared" si="3"/>
        <v>1</v>
      </c>
      <c r="L21" t="s">
        <v>82</v>
      </c>
      <c r="M21">
        <v>0</v>
      </c>
      <c r="N21" s="6">
        <v>-1.7063980000000001E-11</v>
      </c>
      <c r="O21">
        <v>0.1</v>
      </c>
      <c r="P21" s="6">
        <v>9.9996939999999991E-7</v>
      </c>
    </row>
    <row r="22" spans="1:16" x14ac:dyDescent="0.25">
      <c r="A22" t="s">
        <v>84</v>
      </c>
      <c r="B22">
        <v>55</v>
      </c>
      <c r="C22" s="6">
        <v>1.7677299999999999E-11</v>
      </c>
      <c r="D22">
        <v>0.1</v>
      </c>
      <c r="E22" s="6">
        <v>1.2913719999999999E-10</v>
      </c>
      <c r="F22" s="7">
        <f t="shared" si="5"/>
        <v>1.2913719999999999E-4</v>
      </c>
      <c r="G22">
        <f t="shared" si="1"/>
        <v>0</v>
      </c>
      <c r="H22">
        <f t="shared" si="2"/>
        <v>0</v>
      </c>
      <c r="J22">
        <f t="shared" si="4"/>
        <v>0</v>
      </c>
      <c r="K22">
        <f t="shared" si="3"/>
        <v>1</v>
      </c>
      <c r="L22" t="s">
        <v>83</v>
      </c>
      <c r="M22">
        <v>36</v>
      </c>
      <c r="N22" s="6">
        <v>1.316348E-11</v>
      </c>
      <c r="O22">
        <v>0.1</v>
      </c>
      <c r="P22" s="6">
        <v>1.11087E-10</v>
      </c>
    </row>
    <row r="23" spans="1:16" x14ac:dyDescent="0.25">
      <c r="A23" t="s">
        <v>85</v>
      </c>
      <c r="B23">
        <v>0</v>
      </c>
      <c r="C23" s="6">
        <v>-3.3703180000000002E-12</v>
      </c>
      <c r="D23">
        <v>0.1</v>
      </c>
      <c r="E23" s="6">
        <v>9.9996950000000007E-7</v>
      </c>
      <c r="F23" s="7">
        <f t="shared" si="5"/>
        <v>0.99996950000000007</v>
      </c>
      <c r="G23">
        <f t="shared" si="1"/>
        <v>0</v>
      </c>
      <c r="H23">
        <f t="shared" si="2"/>
        <v>1</v>
      </c>
      <c r="J23">
        <f t="shared" si="4"/>
        <v>0</v>
      </c>
      <c r="K23">
        <f t="shared" si="3"/>
        <v>0</v>
      </c>
      <c r="L23" t="s">
        <v>84</v>
      </c>
      <c r="M23">
        <v>55</v>
      </c>
      <c r="N23" s="6">
        <v>1.7677299999999999E-11</v>
      </c>
      <c r="O23">
        <v>0.1</v>
      </c>
      <c r="P23" s="6">
        <v>1.2913719999999999E-10</v>
      </c>
    </row>
    <row r="24" spans="1:16" x14ac:dyDescent="0.25">
      <c r="A24" t="s">
        <v>86</v>
      </c>
      <c r="B24">
        <v>0</v>
      </c>
      <c r="C24" s="6">
        <v>-1.148509E-11</v>
      </c>
      <c r="D24">
        <v>0.1</v>
      </c>
      <c r="E24" s="6">
        <v>5.8432700000000002E-8</v>
      </c>
      <c r="F24" s="7">
        <f t="shared" si="5"/>
        <v>5.8432700000000004E-2</v>
      </c>
      <c r="G24">
        <f t="shared" si="1"/>
        <v>0</v>
      </c>
      <c r="H24">
        <f t="shared" si="2"/>
        <v>1</v>
      </c>
      <c r="J24">
        <f t="shared" si="4"/>
        <v>0</v>
      </c>
      <c r="K24">
        <f t="shared" si="3"/>
        <v>0</v>
      </c>
      <c r="L24" t="s">
        <v>85</v>
      </c>
      <c r="M24">
        <v>0</v>
      </c>
      <c r="N24" s="6">
        <v>-3.3703180000000002E-12</v>
      </c>
      <c r="O24">
        <v>0.1</v>
      </c>
      <c r="P24" s="6">
        <v>9.9996950000000007E-7</v>
      </c>
    </row>
    <row r="25" spans="1:16" x14ac:dyDescent="0.25">
      <c r="A25" t="s">
        <v>87</v>
      </c>
      <c r="B25">
        <v>0</v>
      </c>
      <c r="C25" s="6">
        <v>-1.6810280000000001E-11</v>
      </c>
      <c r="D25">
        <v>0.1</v>
      </c>
      <c r="E25" s="6">
        <v>6.1104050000000001E-7</v>
      </c>
      <c r="F25" s="7">
        <f t="shared" si="5"/>
        <v>0.61104049999999999</v>
      </c>
      <c r="G25">
        <f t="shared" si="1"/>
        <v>0</v>
      </c>
      <c r="H25">
        <f t="shared" si="2"/>
        <v>1</v>
      </c>
      <c r="J25">
        <f t="shared" si="4"/>
        <v>0</v>
      </c>
      <c r="K25">
        <f t="shared" si="3"/>
        <v>0</v>
      </c>
      <c r="L25" t="s">
        <v>86</v>
      </c>
      <c r="M25">
        <v>0</v>
      </c>
      <c r="N25" s="6">
        <v>-1.148509E-11</v>
      </c>
      <c r="O25">
        <v>0.1</v>
      </c>
      <c r="P25" s="6">
        <v>5.8432700000000002E-8</v>
      </c>
    </row>
    <row r="26" spans="1:16" x14ac:dyDescent="0.25">
      <c r="A26" t="s">
        <v>88</v>
      </c>
      <c r="B26">
        <v>36</v>
      </c>
      <c r="C26" s="6">
        <v>1.264628E-7</v>
      </c>
      <c r="D26">
        <v>0.1</v>
      </c>
      <c r="E26" s="6">
        <v>-4.6639860000000003E-11</v>
      </c>
      <c r="F26" s="7">
        <f t="shared" si="5"/>
        <v>-4.6639860000000004E-5</v>
      </c>
      <c r="G26">
        <f t="shared" si="1"/>
        <v>1</v>
      </c>
      <c r="H26">
        <f t="shared" si="2"/>
        <v>0</v>
      </c>
      <c r="J26">
        <f t="shared" si="4"/>
        <v>0</v>
      </c>
      <c r="K26">
        <f t="shared" si="3"/>
        <v>0</v>
      </c>
      <c r="L26" t="s">
        <v>87</v>
      </c>
      <c r="M26">
        <v>0</v>
      </c>
      <c r="N26" s="6">
        <v>-1.6810280000000001E-11</v>
      </c>
      <c r="O26">
        <v>0.1</v>
      </c>
      <c r="P26" s="6">
        <v>6.1104050000000001E-7</v>
      </c>
    </row>
    <row r="27" spans="1:16" x14ac:dyDescent="0.25">
      <c r="A27" t="s">
        <v>89</v>
      </c>
      <c r="B27">
        <v>20.5</v>
      </c>
      <c r="C27" s="6">
        <v>-4.286849E-13</v>
      </c>
      <c r="D27">
        <v>0.1</v>
      </c>
      <c r="E27" s="6">
        <v>1.283239E-10</v>
      </c>
      <c r="F27" s="7">
        <f t="shared" si="5"/>
        <v>1.2832389999999999E-4</v>
      </c>
      <c r="G27">
        <f t="shared" si="1"/>
        <v>0</v>
      </c>
      <c r="H27">
        <f t="shared" si="2"/>
        <v>0</v>
      </c>
      <c r="J27">
        <f t="shared" si="4"/>
        <v>0</v>
      </c>
      <c r="K27">
        <f t="shared" si="3"/>
        <v>1</v>
      </c>
      <c r="L27" t="s">
        <v>88</v>
      </c>
      <c r="M27">
        <v>36</v>
      </c>
      <c r="N27" s="6">
        <v>1.264628E-7</v>
      </c>
      <c r="O27">
        <v>0.1</v>
      </c>
      <c r="P27" s="6">
        <v>-4.6639860000000003E-11</v>
      </c>
    </row>
    <row r="28" spans="1:16" x14ac:dyDescent="0.25">
      <c r="A28" t="s">
        <v>90</v>
      </c>
      <c r="B28">
        <v>0</v>
      </c>
      <c r="C28" s="6">
        <v>-1.0977909999999999E-11</v>
      </c>
      <c r="D28">
        <v>0.1</v>
      </c>
      <c r="E28" s="6">
        <v>2.2182629999999999E-8</v>
      </c>
      <c r="F28" s="7">
        <f t="shared" si="5"/>
        <v>2.2182629999999998E-2</v>
      </c>
      <c r="G28">
        <f t="shared" si="1"/>
        <v>0</v>
      </c>
      <c r="H28">
        <f t="shared" si="2"/>
        <v>1</v>
      </c>
      <c r="J28">
        <f t="shared" si="4"/>
        <v>0</v>
      </c>
      <c r="K28">
        <f t="shared" si="3"/>
        <v>0</v>
      </c>
      <c r="L28" t="s">
        <v>89</v>
      </c>
      <c r="M28">
        <v>20.5</v>
      </c>
      <c r="N28" s="6">
        <v>-4.286849E-13</v>
      </c>
      <c r="O28">
        <v>0.1</v>
      </c>
      <c r="P28" s="6">
        <v>1.283239E-10</v>
      </c>
    </row>
    <row r="29" spans="1:16" x14ac:dyDescent="0.25">
      <c r="A29" t="s">
        <v>91</v>
      </c>
      <c r="B29">
        <v>25</v>
      </c>
      <c r="C29" s="6">
        <v>6.975906E-12</v>
      </c>
      <c r="D29">
        <v>0.1</v>
      </c>
      <c r="E29" s="6">
        <v>2.9955349999999998E-8</v>
      </c>
      <c r="F29" s="7">
        <f t="shared" si="5"/>
        <v>2.9955349999999999E-2</v>
      </c>
      <c r="G29">
        <f t="shared" si="1"/>
        <v>0</v>
      </c>
      <c r="H29">
        <f t="shared" si="2"/>
        <v>0</v>
      </c>
      <c r="J29">
        <f t="shared" si="4"/>
        <v>0</v>
      </c>
      <c r="K29">
        <f t="shared" si="3"/>
        <v>1</v>
      </c>
      <c r="L29" t="s">
        <v>90</v>
      </c>
      <c r="M29">
        <v>0</v>
      </c>
      <c r="N29" s="6">
        <v>-1.0977909999999999E-11</v>
      </c>
      <c r="O29">
        <v>0.1</v>
      </c>
      <c r="P29" s="6">
        <v>2.2182629999999999E-8</v>
      </c>
    </row>
    <row r="30" spans="1:16" x14ac:dyDescent="0.25">
      <c r="A30" t="s">
        <v>92</v>
      </c>
      <c r="B30">
        <v>60.5</v>
      </c>
      <c r="C30" s="6">
        <v>1.0000369999999999E-6</v>
      </c>
      <c r="D30">
        <v>0.1</v>
      </c>
      <c r="E30" s="6">
        <v>9.1898349999999998E-7</v>
      </c>
      <c r="F30" s="7">
        <f t="shared" si="5"/>
        <v>0.91898349999999995</v>
      </c>
      <c r="G30">
        <f t="shared" si="1"/>
        <v>1</v>
      </c>
      <c r="H30">
        <f t="shared" si="2"/>
        <v>0</v>
      </c>
      <c r="J30">
        <f t="shared" si="4"/>
        <v>0</v>
      </c>
      <c r="K30">
        <f t="shared" si="3"/>
        <v>0</v>
      </c>
      <c r="L30" t="s">
        <v>91</v>
      </c>
      <c r="M30">
        <v>25</v>
      </c>
      <c r="N30" s="6">
        <v>6.975906E-12</v>
      </c>
      <c r="O30">
        <v>0.1</v>
      </c>
      <c r="P30" s="6">
        <v>2.9955349999999998E-8</v>
      </c>
    </row>
    <row r="31" spans="1:16" x14ac:dyDescent="0.25">
      <c r="A31" t="s">
        <v>93</v>
      </c>
      <c r="B31">
        <v>0</v>
      </c>
      <c r="C31" s="6">
        <v>-2.8272399999999999E-11</v>
      </c>
      <c r="D31">
        <v>0.1</v>
      </c>
      <c r="E31" s="6">
        <v>1.5205339999999999E-8</v>
      </c>
      <c r="F31" s="7">
        <f t="shared" si="5"/>
        <v>1.5205339999999999E-2</v>
      </c>
      <c r="G31">
        <f t="shared" si="1"/>
        <v>0</v>
      </c>
      <c r="H31">
        <f t="shared" si="2"/>
        <v>1</v>
      </c>
      <c r="J31">
        <f t="shared" si="4"/>
        <v>0</v>
      </c>
      <c r="K31">
        <f t="shared" si="3"/>
        <v>0</v>
      </c>
      <c r="L31" t="s">
        <v>92</v>
      </c>
      <c r="M31">
        <v>60.5</v>
      </c>
      <c r="N31" s="6">
        <v>1.0000369999999999E-6</v>
      </c>
      <c r="O31">
        <v>0.1</v>
      </c>
      <c r="P31" s="6">
        <v>9.1898349999999998E-7</v>
      </c>
    </row>
    <row r="32" spans="1:16" x14ac:dyDescent="0.25">
      <c r="A32" t="s">
        <v>94</v>
      </c>
      <c r="B32">
        <v>51.5</v>
      </c>
      <c r="C32" s="6">
        <v>1.448204E-11</v>
      </c>
      <c r="D32">
        <v>0.1</v>
      </c>
      <c r="E32" s="6">
        <v>9.4703900000000001E-7</v>
      </c>
      <c r="F32" s="7">
        <f t="shared" si="5"/>
        <v>0.94703899999999996</v>
      </c>
      <c r="G32">
        <f t="shared" si="1"/>
        <v>0</v>
      </c>
      <c r="H32">
        <f t="shared" si="2"/>
        <v>0</v>
      </c>
      <c r="J32">
        <f t="shared" si="4"/>
        <v>0</v>
      </c>
      <c r="K32">
        <f t="shared" si="3"/>
        <v>1</v>
      </c>
      <c r="L32" t="s">
        <v>93</v>
      </c>
      <c r="M32">
        <v>0</v>
      </c>
      <c r="N32" s="6">
        <v>-2.8272399999999999E-11</v>
      </c>
      <c r="O32">
        <v>0.1</v>
      </c>
      <c r="P32" s="6">
        <v>1.5205339999999999E-8</v>
      </c>
    </row>
    <row r="33" spans="1:16" x14ac:dyDescent="0.25">
      <c r="A33" t="s">
        <v>95</v>
      </c>
      <c r="B33">
        <v>0</v>
      </c>
      <c r="C33" s="6">
        <v>-1.6861070000000001E-11</v>
      </c>
      <c r="D33">
        <v>0.1</v>
      </c>
      <c r="E33" s="6">
        <v>1.126883E-8</v>
      </c>
      <c r="F33" s="7">
        <f t="shared" si="5"/>
        <v>1.1268830000000001E-2</v>
      </c>
      <c r="G33">
        <f t="shared" si="1"/>
        <v>0</v>
      </c>
      <c r="H33">
        <f t="shared" si="2"/>
        <v>1</v>
      </c>
      <c r="J33">
        <f t="shared" si="4"/>
        <v>0</v>
      </c>
      <c r="K33">
        <f t="shared" si="3"/>
        <v>0</v>
      </c>
      <c r="L33" t="s">
        <v>94</v>
      </c>
      <c r="M33">
        <v>51.5</v>
      </c>
      <c r="N33" s="6">
        <v>1.448204E-11</v>
      </c>
      <c r="O33">
        <v>0.1</v>
      </c>
      <c r="P33" s="6">
        <v>9.4703900000000001E-7</v>
      </c>
    </row>
    <row r="34" spans="1:16" x14ac:dyDescent="0.25">
      <c r="A34" t="s">
        <v>96</v>
      </c>
      <c r="B34">
        <v>8</v>
      </c>
      <c r="C34" s="6">
        <v>1.006961E-11</v>
      </c>
      <c r="D34">
        <v>0.1</v>
      </c>
      <c r="E34" s="6">
        <v>1.513608E-8</v>
      </c>
      <c r="F34" s="7">
        <f t="shared" si="5"/>
        <v>1.513608E-2</v>
      </c>
      <c r="G34">
        <f t="shared" si="1"/>
        <v>0</v>
      </c>
      <c r="H34">
        <f t="shared" si="2"/>
        <v>0</v>
      </c>
      <c r="J34">
        <f t="shared" si="4"/>
        <v>0</v>
      </c>
      <c r="K34">
        <f t="shared" si="3"/>
        <v>1</v>
      </c>
      <c r="L34" t="s">
        <v>95</v>
      </c>
      <c r="M34">
        <v>0</v>
      </c>
      <c r="N34" s="6">
        <v>-1.6861070000000001E-11</v>
      </c>
      <c r="O34">
        <v>0.1</v>
      </c>
      <c r="P34" s="6">
        <v>1.126883E-8</v>
      </c>
    </row>
    <row r="35" spans="1:16" x14ac:dyDescent="0.25">
      <c r="A35" t="s">
        <v>97</v>
      </c>
      <c r="B35">
        <v>71.5</v>
      </c>
      <c r="C35" s="6">
        <v>1.0000369999999999E-6</v>
      </c>
      <c r="D35">
        <v>0.1</v>
      </c>
      <c r="E35" s="6">
        <v>-5.1114699999999997E-11</v>
      </c>
      <c r="F35" s="7">
        <f t="shared" si="5"/>
        <v>-5.11147E-5</v>
      </c>
      <c r="G35">
        <f t="shared" si="1"/>
        <v>1</v>
      </c>
      <c r="H35">
        <f t="shared" si="2"/>
        <v>0</v>
      </c>
      <c r="J35">
        <f t="shared" si="4"/>
        <v>0</v>
      </c>
      <c r="K35">
        <f t="shared" si="3"/>
        <v>0</v>
      </c>
      <c r="L35" t="s">
        <v>96</v>
      </c>
      <c r="M35">
        <v>8</v>
      </c>
      <c r="N35" s="6">
        <v>1.006961E-11</v>
      </c>
      <c r="O35">
        <v>0.1</v>
      </c>
      <c r="P35" s="6">
        <v>1.513608E-8</v>
      </c>
    </row>
    <row r="36" spans="1:16" x14ac:dyDescent="0.25">
      <c r="A36" t="s">
        <v>98</v>
      </c>
      <c r="B36">
        <v>53</v>
      </c>
      <c r="C36" s="6">
        <v>4.1358859999999998E-12</v>
      </c>
      <c r="D36">
        <v>0.1</v>
      </c>
      <c r="E36" s="6">
        <v>2.8625149999999998E-10</v>
      </c>
      <c r="F36" s="7">
        <f t="shared" si="5"/>
        <v>2.8625149999999996E-4</v>
      </c>
      <c r="G36">
        <f t="shared" si="1"/>
        <v>0</v>
      </c>
      <c r="H36">
        <f t="shared" si="2"/>
        <v>0</v>
      </c>
      <c r="J36">
        <f t="shared" si="4"/>
        <v>0</v>
      </c>
      <c r="K36">
        <f t="shared" si="3"/>
        <v>1</v>
      </c>
      <c r="L36" t="s">
        <v>97</v>
      </c>
      <c r="M36">
        <v>71.5</v>
      </c>
      <c r="N36" s="6">
        <v>1.0000369999999999E-6</v>
      </c>
      <c r="O36">
        <v>0.1</v>
      </c>
      <c r="P36" s="6">
        <v>-5.1114699999999997E-11</v>
      </c>
    </row>
    <row r="37" spans="1:16" x14ac:dyDescent="0.25">
      <c r="A37" t="s">
        <v>99</v>
      </c>
      <c r="B37">
        <v>0</v>
      </c>
      <c r="C37" s="6">
        <v>-1.8129119999999999E-11</v>
      </c>
      <c r="D37">
        <v>0.1</v>
      </c>
      <c r="E37" s="6">
        <v>1.3975419999999999E-8</v>
      </c>
      <c r="F37" s="7">
        <f t="shared" si="5"/>
        <v>1.3975419999999999E-2</v>
      </c>
      <c r="G37">
        <f t="shared" si="1"/>
        <v>0</v>
      </c>
      <c r="H37">
        <f t="shared" si="2"/>
        <v>1</v>
      </c>
      <c r="J37">
        <f t="shared" si="4"/>
        <v>0</v>
      </c>
      <c r="K37">
        <f t="shared" si="3"/>
        <v>0</v>
      </c>
      <c r="L37" t="s">
        <v>98</v>
      </c>
      <c r="M37">
        <v>53</v>
      </c>
      <c r="N37" s="6">
        <v>4.1358859999999998E-12</v>
      </c>
      <c r="O37">
        <v>0.1</v>
      </c>
      <c r="P37" s="6">
        <v>2.8625149999999998E-10</v>
      </c>
    </row>
    <row r="38" spans="1:16" x14ac:dyDescent="0.25">
      <c r="A38" t="s">
        <v>100</v>
      </c>
      <c r="B38">
        <v>23</v>
      </c>
      <c r="C38" s="6">
        <v>-5.7539950000000003E-12</v>
      </c>
      <c r="D38">
        <v>0.1</v>
      </c>
      <c r="E38" s="6">
        <v>4.4412819999999999E-10</v>
      </c>
      <c r="F38" s="7">
        <f t="shared" si="5"/>
        <v>4.4412819999999997E-4</v>
      </c>
      <c r="G38">
        <f t="shared" si="1"/>
        <v>0</v>
      </c>
      <c r="H38">
        <f t="shared" si="2"/>
        <v>0</v>
      </c>
      <c r="J38">
        <f t="shared" si="4"/>
        <v>0</v>
      </c>
      <c r="K38">
        <f t="shared" si="3"/>
        <v>1</v>
      </c>
      <c r="L38" t="s">
        <v>99</v>
      </c>
      <c r="M38">
        <v>0</v>
      </c>
      <c r="N38" s="6">
        <v>-1.8129119999999999E-11</v>
      </c>
      <c r="O38">
        <v>0.1</v>
      </c>
      <c r="P38" s="6">
        <v>1.3975419999999999E-8</v>
      </c>
    </row>
    <row r="39" spans="1:16" x14ac:dyDescent="0.25">
      <c r="A39" t="s">
        <v>101</v>
      </c>
      <c r="B39">
        <v>53.5</v>
      </c>
      <c r="C39" s="6">
        <v>1.5902250000000001E-11</v>
      </c>
      <c r="D39">
        <v>0.1</v>
      </c>
      <c r="E39" s="6">
        <v>9.4985330000000001E-7</v>
      </c>
      <c r="F39" s="7">
        <f t="shared" si="5"/>
        <v>0.94985330000000001</v>
      </c>
      <c r="G39">
        <f t="shared" si="1"/>
        <v>0</v>
      </c>
      <c r="H39">
        <f t="shared" si="2"/>
        <v>0</v>
      </c>
      <c r="J39">
        <f t="shared" si="4"/>
        <v>0</v>
      </c>
      <c r="K39">
        <f t="shared" si="3"/>
        <v>1</v>
      </c>
      <c r="L39" t="s">
        <v>100</v>
      </c>
      <c r="M39">
        <v>23</v>
      </c>
      <c r="N39" s="6">
        <v>-5.7539950000000003E-12</v>
      </c>
      <c r="O39">
        <v>0.1</v>
      </c>
      <c r="P39" s="6">
        <v>4.4412819999999999E-10</v>
      </c>
    </row>
    <row r="40" spans="1:16" x14ac:dyDescent="0.25">
      <c r="A40" t="s">
        <v>102</v>
      </c>
      <c r="B40">
        <v>0</v>
      </c>
      <c r="C40" s="6">
        <v>-1.767261E-11</v>
      </c>
      <c r="D40">
        <v>0.1</v>
      </c>
      <c r="E40" s="6">
        <v>1.85837E-8</v>
      </c>
      <c r="F40" s="7">
        <f t="shared" si="5"/>
        <v>1.8583699999999998E-2</v>
      </c>
      <c r="G40">
        <f t="shared" si="1"/>
        <v>0</v>
      </c>
      <c r="H40">
        <f t="shared" si="2"/>
        <v>1</v>
      </c>
      <c r="J40">
        <f t="shared" si="4"/>
        <v>0</v>
      </c>
      <c r="K40">
        <f t="shared" si="3"/>
        <v>0</v>
      </c>
      <c r="L40" t="s">
        <v>101</v>
      </c>
      <c r="M40">
        <v>53.5</v>
      </c>
      <c r="N40" s="6">
        <v>1.5902250000000001E-11</v>
      </c>
      <c r="O40">
        <v>0.1</v>
      </c>
      <c r="P40" s="6">
        <v>9.4985330000000001E-7</v>
      </c>
    </row>
    <row r="41" spans="1:16" x14ac:dyDescent="0.25">
      <c r="A41" t="s">
        <v>103</v>
      </c>
      <c r="B41">
        <v>74</v>
      </c>
      <c r="C41" s="6">
        <v>9.644675000000001E-7</v>
      </c>
      <c r="D41">
        <v>0.1</v>
      </c>
      <c r="E41" s="6">
        <v>9.9996880000000007E-7</v>
      </c>
      <c r="F41" s="7">
        <f t="shared" si="5"/>
        <v>0.9999688000000001</v>
      </c>
      <c r="G41">
        <f t="shared" si="1"/>
        <v>1</v>
      </c>
      <c r="H41">
        <f t="shared" si="2"/>
        <v>0</v>
      </c>
      <c r="J41">
        <f t="shared" si="4"/>
        <v>0</v>
      </c>
      <c r="K41">
        <f t="shared" si="3"/>
        <v>0</v>
      </c>
      <c r="L41" t="s">
        <v>102</v>
      </c>
      <c r="M41">
        <v>0</v>
      </c>
      <c r="N41" s="6">
        <v>-1.767261E-11</v>
      </c>
      <c r="O41">
        <v>0.1</v>
      </c>
      <c r="P41" s="6">
        <v>1.85837E-8</v>
      </c>
    </row>
    <row r="42" spans="1:16" x14ac:dyDescent="0.25">
      <c r="A42" t="s">
        <v>104</v>
      </c>
      <c r="B42">
        <v>0</v>
      </c>
      <c r="C42" s="6">
        <v>1.0000519999999999E-6</v>
      </c>
      <c r="D42">
        <v>0.1</v>
      </c>
      <c r="E42" s="6">
        <v>-4.7351759999999998E-11</v>
      </c>
      <c r="F42" s="7">
        <f t="shared" si="5"/>
        <v>-4.735176E-5</v>
      </c>
      <c r="G42">
        <f t="shared" si="1"/>
        <v>1</v>
      </c>
      <c r="H42">
        <f t="shared" si="2"/>
        <v>1</v>
      </c>
      <c r="J42">
        <f t="shared" si="4"/>
        <v>0</v>
      </c>
      <c r="K42">
        <f t="shared" si="3"/>
        <v>0</v>
      </c>
      <c r="L42" t="s">
        <v>103</v>
      </c>
      <c r="M42">
        <v>74</v>
      </c>
      <c r="N42" s="6">
        <v>9.644675000000001E-7</v>
      </c>
      <c r="O42">
        <v>0.1</v>
      </c>
      <c r="P42" s="6">
        <v>9.9996880000000007E-7</v>
      </c>
    </row>
    <row r="43" spans="1:16" x14ac:dyDescent="0.25">
      <c r="A43" t="s">
        <v>105</v>
      </c>
      <c r="B43">
        <v>0</v>
      </c>
      <c r="C43" s="6">
        <v>-1.417311E-11</v>
      </c>
      <c r="D43">
        <v>0.1</v>
      </c>
      <c r="E43" s="6">
        <v>1.144781E-8</v>
      </c>
      <c r="F43" s="7">
        <f t="shared" si="5"/>
        <v>1.1447809999999999E-2</v>
      </c>
      <c r="G43">
        <f t="shared" si="1"/>
        <v>0</v>
      </c>
      <c r="H43">
        <f t="shared" si="2"/>
        <v>1</v>
      </c>
      <c r="J43">
        <f t="shared" si="4"/>
        <v>0</v>
      </c>
      <c r="K43">
        <f t="shared" si="3"/>
        <v>0</v>
      </c>
      <c r="L43" t="s">
        <v>104</v>
      </c>
      <c r="M43">
        <v>0</v>
      </c>
      <c r="N43" s="6">
        <v>1.0000519999999999E-6</v>
      </c>
      <c r="O43">
        <v>0.1</v>
      </c>
      <c r="P43" s="6">
        <v>-4.7351759999999998E-11</v>
      </c>
    </row>
    <row r="44" spans="1:16" x14ac:dyDescent="0.25">
      <c r="A44" t="s">
        <v>106</v>
      </c>
      <c r="B44">
        <v>0</v>
      </c>
      <c r="C44" s="6">
        <v>-1.4122429999999999E-11</v>
      </c>
      <c r="D44">
        <v>0.1</v>
      </c>
      <c r="E44" s="6">
        <v>9.9996939999999991E-7</v>
      </c>
      <c r="F44" s="7">
        <f t="shared" si="5"/>
        <v>0.9999693999999999</v>
      </c>
      <c r="G44">
        <f t="shared" si="1"/>
        <v>0</v>
      </c>
      <c r="H44">
        <f t="shared" si="2"/>
        <v>1</v>
      </c>
      <c r="J44">
        <f t="shared" si="4"/>
        <v>0</v>
      </c>
      <c r="K44">
        <f t="shared" si="3"/>
        <v>0</v>
      </c>
      <c r="L44" t="s">
        <v>105</v>
      </c>
      <c r="M44">
        <v>0</v>
      </c>
      <c r="N44" s="6">
        <v>-1.417311E-11</v>
      </c>
      <c r="O44">
        <v>0.1</v>
      </c>
      <c r="P44" s="6">
        <v>1.144781E-8</v>
      </c>
    </row>
    <row r="45" spans="1:16" x14ac:dyDescent="0.25">
      <c r="A45" t="s">
        <v>107</v>
      </c>
      <c r="B45">
        <v>63</v>
      </c>
      <c r="C45" s="6">
        <v>1.0000360000000001E-6</v>
      </c>
      <c r="D45">
        <v>0.1</v>
      </c>
      <c r="E45" s="6">
        <v>-9.9989430000000002E-7</v>
      </c>
      <c r="F45" s="7">
        <f t="shared" si="5"/>
        <v>-0.99989430000000001</v>
      </c>
      <c r="G45">
        <f t="shared" si="1"/>
        <v>1</v>
      </c>
      <c r="H45">
        <f t="shared" si="2"/>
        <v>0</v>
      </c>
      <c r="J45">
        <f t="shared" si="4"/>
        <v>0</v>
      </c>
      <c r="K45">
        <f t="shared" si="3"/>
        <v>0</v>
      </c>
      <c r="L45" t="s">
        <v>106</v>
      </c>
      <c r="M45">
        <v>0</v>
      </c>
      <c r="N45" s="6">
        <v>-1.4122429999999999E-11</v>
      </c>
      <c r="O45">
        <v>0.1</v>
      </c>
      <c r="P45" s="6">
        <v>9.9996939999999991E-7</v>
      </c>
    </row>
    <row r="46" spans="1:16" x14ac:dyDescent="0.25">
      <c r="A46" t="s">
        <v>108</v>
      </c>
      <c r="B46">
        <v>0</v>
      </c>
      <c r="C46" s="6">
        <v>-2.3707990000000001E-11</v>
      </c>
      <c r="D46">
        <v>0.1</v>
      </c>
      <c r="E46" s="6">
        <v>6.6155469999999997E-8</v>
      </c>
      <c r="F46" s="7">
        <f t="shared" si="5"/>
        <v>6.6155469999999994E-2</v>
      </c>
      <c r="G46">
        <f t="shared" si="1"/>
        <v>0</v>
      </c>
      <c r="H46">
        <f t="shared" si="2"/>
        <v>1</v>
      </c>
      <c r="J46">
        <f t="shared" si="4"/>
        <v>0</v>
      </c>
      <c r="K46">
        <f t="shared" si="3"/>
        <v>0</v>
      </c>
      <c r="L46" t="s">
        <v>107</v>
      </c>
      <c r="M46">
        <v>63</v>
      </c>
      <c r="N46" s="6">
        <v>1.0000360000000001E-6</v>
      </c>
      <c r="O46">
        <v>0.1</v>
      </c>
      <c r="P46" s="6">
        <v>-9.9989430000000002E-7</v>
      </c>
    </row>
    <row r="47" spans="1:16" x14ac:dyDescent="0.25">
      <c r="A47" t="s">
        <v>109</v>
      </c>
      <c r="B47">
        <v>67.5</v>
      </c>
      <c r="C47" s="6">
        <v>9.6262940000000003E-7</v>
      </c>
      <c r="D47">
        <v>0.1</v>
      </c>
      <c r="E47" s="6">
        <v>9.9997230000000006E-7</v>
      </c>
      <c r="F47" s="7">
        <f t="shared" si="5"/>
        <v>0.99997230000000004</v>
      </c>
      <c r="G47">
        <f t="shared" si="1"/>
        <v>1</v>
      </c>
      <c r="H47">
        <f t="shared" si="2"/>
        <v>0</v>
      </c>
      <c r="J47">
        <f t="shared" si="4"/>
        <v>0</v>
      </c>
      <c r="K47">
        <f t="shared" si="3"/>
        <v>0</v>
      </c>
      <c r="L47" t="s">
        <v>108</v>
      </c>
      <c r="M47">
        <v>0</v>
      </c>
      <c r="N47" s="6">
        <v>-2.3707990000000001E-11</v>
      </c>
      <c r="O47">
        <v>0.1</v>
      </c>
      <c r="P47" s="6">
        <v>6.6155469999999997E-8</v>
      </c>
    </row>
    <row r="48" spans="1:16" x14ac:dyDescent="0.25">
      <c r="A48" t="s">
        <v>110</v>
      </c>
      <c r="B48">
        <v>0</v>
      </c>
      <c r="C48" s="6">
        <v>-1.4274530000000001E-11</v>
      </c>
      <c r="D48">
        <v>0.1</v>
      </c>
      <c r="E48" s="6">
        <v>5.9167430000000004E-7</v>
      </c>
      <c r="F48" s="7">
        <f t="shared" si="5"/>
        <v>0.59167429999999999</v>
      </c>
      <c r="G48">
        <f t="shared" si="1"/>
        <v>0</v>
      </c>
      <c r="H48">
        <f t="shared" si="2"/>
        <v>1</v>
      </c>
      <c r="J48">
        <f t="shared" si="4"/>
        <v>0</v>
      </c>
      <c r="K48">
        <f t="shared" si="3"/>
        <v>0</v>
      </c>
      <c r="L48" t="s">
        <v>109</v>
      </c>
      <c r="M48">
        <v>67.5</v>
      </c>
      <c r="N48" s="6">
        <v>9.6262940000000003E-7</v>
      </c>
      <c r="O48">
        <v>0.1</v>
      </c>
      <c r="P48" s="6">
        <v>9.9997230000000006E-7</v>
      </c>
    </row>
    <row r="49" spans="1:16" x14ac:dyDescent="0.25">
      <c r="A49" t="s">
        <v>111</v>
      </c>
      <c r="B49">
        <v>0</v>
      </c>
      <c r="C49" s="6">
        <v>-9.8114990000000006E-12</v>
      </c>
      <c r="D49">
        <v>0.1</v>
      </c>
      <c r="E49" s="6">
        <v>1.7944100000000001E-8</v>
      </c>
      <c r="F49" s="7">
        <f t="shared" si="5"/>
        <v>1.7944100000000001E-2</v>
      </c>
      <c r="G49">
        <f t="shared" si="1"/>
        <v>0</v>
      </c>
      <c r="H49">
        <f t="shared" si="2"/>
        <v>1</v>
      </c>
      <c r="J49">
        <f t="shared" si="4"/>
        <v>0</v>
      </c>
      <c r="K49">
        <f t="shared" si="3"/>
        <v>0</v>
      </c>
      <c r="L49" t="s">
        <v>110</v>
      </c>
      <c r="M49">
        <v>0</v>
      </c>
      <c r="N49" s="6">
        <v>-1.4274530000000001E-11</v>
      </c>
      <c r="O49">
        <v>0.1</v>
      </c>
      <c r="P49" s="6">
        <v>5.9167430000000004E-7</v>
      </c>
    </row>
    <row r="50" spans="1:16" x14ac:dyDescent="0.25">
      <c r="A50" t="s">
        <v>112</v>
      </c>
      <c r="B50">
        <v>60</v>
      </c>
      <c r="C50" s="6">
        <v>1.00004E-6</v>
      </c>
      <c r="D50">
        <v>0.1</v>
      </c>
      <c r="E50" s="6">
        <v>-5.3097899999999999E-11</v>
      </c>
      <c r="F50" s="7">
        <f t="shared" si="5"/>
        <v>-5.3097899999999999E-5</v>
      </c>
      <c r="G50">
        <f t="shared" si="1"/>
        <v>1</v>
      </c>
      <c r="H50">
        <f t="shared" si="2"/>
        <v>0</v>
      </c>
      <c r="J50">
        <f t="shared" si="4"/>
        <v>0</v>
      </c>
      <c r="K50">
        <f t="shared" si="3"/>
        <v>0</v>
      </c>
      <c r="L50" t="s">
        <v>111</v>
      </c>
      <c r="M50">
        <v>0</v>
      </c>
      <c r="N50" s="6">
        <v>-9.8114990000000006E-12</v>
      </c>
      <c r="O50">
        <v>0.1</v>
      </c>
      <c r="P50" s="6">
        <v>1.7944100000000001E-8</v>
      </c>
    </row>
    <row r="51" spans="1:16" x14ac:dyDescent="0.25">
      <c r="A51" t="s">
        <v>113</v>
      </c>
      <c r="B51">
        <v>50</v>
      </c>
      <c r="C51" s="6">
        <v>9.5284350000000004E-7</v>
      </c>
      <c r="D51">
        <v>0.1</v>
      </c>
      <c r="E51" s="6">
        <v>-4.8623049999999999E-11</v>
      </c>
      <c r="F51" s="7">
        <f t="shared" si="5"/>
        <v>-4.8623050000000002E-5</v>
      </c>
      <c r="G51">
        <f t="shared" si="1"/>
        <v>1</v>
      </c>
      <c r="H51">
        <f t="shared" si="2"/>
        <v>0</v>
      </c>
      <c r="J51">
        <f t="shared" si="4"/>
        <v>0</v>
      </c>
      <c r="K51">
        <f t="shared" si="3"/>
        <v>0</v>
      </c>
      <c r="L51" t="s">
        <v>112</v>
      </c>
      <c r="M51">
        <v>60</v>
      </c>
      <c r="N51" s="6">
        <v>1.00004E-6</v>
      </c>
      <c r="O51">
        <v>0.1</v>
      </c>
      <c r="P51" s="6">
        <v>-5.3097899999999999E-11</v>
      </c>
    </row>
    <row r="52" spans="1:16" x14ac:dyDescent="0.25">
      <c r="A52" t="s">
        <v>114</v>
      </c>
      <c r="B52">
        <v>47</v>
      </c>
      <c r="C52" s="6">
        <v>9.9932469999999993E-7</v>
      </c>
      <c r="D52">
        <v>0.1</v>
      </c>
      <c r="E52" s="6">
        <v>-4.6233030000000003E-11</v>
      </c>
      <c r="F52" s="7">
        <f t="shared" si="5"/>
        <v>-4.6233030000000005E-5</v>
      </c>
      <c r="G52">
        <f t="shared" si="1"/>
        <v>1</v>
      </c>
      <c r="H52">
        <f t="shared" si="2"/>
        <v>0</v>
      </c>
      <c r="J52">
        <f t="shared" si="4"/>
        <v>0</v>
      </c>
      <c r="K52">
        <f t="shared" si="3"/>
        <v>0</v>
      </c>
      <c r="L52" t="s">
        <v>113</v>
      </c>
      <c r="M52">
        <v>50</v>
      </c>
      <c r="N52" s="6">
        <v>9.5284350000000004E-7</v>
      </c>
      <c r="O52">
        <v>0.1</v>
      </c>
      <c r="P52" s="6">
        <v>-4.8623049999999999E-11</v>
      </c>
    </row>
    <row r="53" spans="1:16" x14ac:dyDescent="0.25">
      <c r="A53" t="s">
        <v>115</v>
      </c>
      <c r="B53">
        <v>34.5</v>
      </c>
      <c r="C53" s="6">
        <v>1.498399E-12</v>
      </c>
      <c r="D53">
        <v>0.1</v>
      </c>
      <c r="E53" s="6">
        <v>1.482479E-7</v>
      </c>
      <c r="F53" s="7">
        <f t="shared" si="5"/>
        <v>0.14824789999999999</v>
      </c>
      <c r="G53">
        <f t="shared" si="1"/>
        <v>0</v>
      </c>
      <c r="H53">
        <f t="shared" si="2"/>
        <v>0</v>
      </c>
      <c r="J53">
        <f t="shared" si="4"/>
        <v>0</v>
      </c>
      <c r="K53">
        <f t="shared" si="3"/>
        <v>1</v>
      </c>
      <c r="L53" t="s">
        <v>114</v>
      </c>
      <c r="M53">
        <v>47</v>
      </c>
      <c r="N53" s="6">
        <v>9.9932469999999993E-7</v>
      </c>
      <c r="O53">
        <v>0.1</v>
      </c>
      <c r="P53" s="6">
        <v>-4.6233030000000003E-11</v>
      </c>
    </row>
    <row r="54" spans="1:16" x14ac:dyDescent="0.25">
      <c r="A54" t="s">
        <v>116</v>
      </c>
      <c r="B54">
        <v>33</v>
      </c>
      <c r="C54" s="6">
        <v>3.5271090000000001E-12</v>
      </c>
      <c r="D54">
        <v>0.1</v>
      </c>
      <c r="E54" s="6">
        <v>4.1284819999999996E-9</v>
      </c>
      <c r="F54" s="7">
        <f t="shared" si="5"/>
        <v>4.1284819999999993E-3</v>
      </c>
      <c r="G54">
        <f t="shared" si="1"/>
        <v>0</v>
      </c>
      <c r="H54">
        <f t="shared" si="2"/>
        <v>0</v>
      </c>
      <c r="J54">
        <f t="shared" si="4"/>
        <v>0</v>
      </c>
      <c r="K54">
        <f t="shared" si="3"/>
        <v>1</v>
      </c>
      <c r="L54" t="s">
        <v>115</v>
      </c>
      <c r="M54">
        <v>34.5</v>
      </c>
      <c r="N54" s="6">
        <v>1.498399E-12</v>
      </c>
      <c r="O54">
        <v>0.1</v>
      </c>
      <c r="P54" s="6">
        <v>1.482479E-7</v>
      </c>
    </row>
    <row r="55" spans="1:16" x14ac:dyDescent="0.25">
      <c r="A55" t="s">
        <v>117</v>
      </c>
      <c r="B55">
        <v>68.5</v>
      </c>
      <c r="C55" s="6">
        <v>6.0604469999999996E-10</v>
      </c>
      <c r="D55">
        <v>0.1</v>
      </c>
      <c r="E55" s="6">
        <v>-5.2385999999999998E-11</v>
      </c>
      <c r="F55" s="7">
        <f t="shared" si="5"/>
        <v>-5.2385999999999996E-5</v>
      </c>
      <c r="G55">
        <f t="shared" si="1"/>
        <v>1</v>
      </c>
      <c r="H55">
        <f t="shared" si="2"/>
        <v>0</v>
      </c>
      <c r="J55">
        <f t="shared" si="4"/>
        <v>0</v>
      </c>
      <c r="K55">
        <f t="shared" si="3"/>
        <v>0</v>
      </c>
      <c r="L55" t="s">
        <v>116</v>
      </c>
      <c r="M55">
        <v>33</v>
      </c>
      <c r="N55" s="6">
        <v>3.5271090000000001E-12</v>
      </c>
      <c r="O55">
        <v>0.1</v>
      </c>
      <c r="P55" s="6">
        <v>4.1284819999999996E-9</v>
      </c>
    </row>
    <row r="56" spans="1:16" x14ac:dyDescent="0.25">
      <c r="A56" t="s">
        <v>118</v>
      </c>
      <c r="B56">
        <v>0</v>
      </c>
      <c r="C56" s="6">
        <v>-2.7359600000000001E-11</v>
      </c>
      <c r="D56">
        <v>0.1</v>
      </c>
      <c r="E56" s="6">
        <v>1.5280050000000001E-7</v>
      </c>
      <c r="F56" s="7">
        <f t="shared" si="5"/>
        <v>0.15280050000000001</v>
      </c>
      <c r="G56">
        <f t="shared" si="1"/>
        <v>0</v>
      </c>
      <c r="H56">
        <f t="shared" si="2"/>
        <v>1</v>
      </c>
      <c r="J56">
        <f t="shared" si="4"/>
        <v>0</v>
      </c>
      <c r="K56">
        <f t="shared" si="3"/>
        <v>0</v>
      </c>
      <c r="L56" t="s">
        <v>117</v>
      </c>
      <c r="M56">
        <v>68.5</v>
      </c>
      <c r="N56" s="6">
        <v>6.0604469999999996E-10</v>
      </c>
      <c r="O56">
        <v>0.1</v>
      </c>
      <c r="P56" s="6">
        <v>-5.2385999999999998E-11</v>
      </c>
    </row>
    <row r="57" spans="1:16" x14ac:dyDescent="0.25">
      <c r="A57" t="s">
        <v>119</v>
      </c>
      <c r="B57">
        <v>85.5</v>
      </c>
      <c r="C57" s="6">
        <v>9.5285109999999998E-7</v>
      </c>
      <c r="D57">
        <v>0.1</v>
      </c>
      <c r="E57" s="6">
        <v>7.3594980000000004E-7</v>
      </c>
      <c r="F57" s="7">
        <f t="shared" si="5"/>
        <v>0.73594979999999999</v>
      </c>
      <c r="G57">
        <f t="shared" si="1"/>
        <v>1</v>
      </c>
      <c r="H57">
        <f t="shared" si="2"/>
        <v>0</v>
      </c>
      <c r="J57">
        <f t="shared" si="4"/>
        <v>0</v>
      </c>
      <c r="K57">
        <f t="shared" si="3"/>
        <v>0</v>
      </c>
      <c r="L57" t="s">
        <v>118</v>
      </c>
      <c r="M57">
        <v>0</v>
      </c>
      <c r="N57" s="6">
        <v>-2.7359600000000001E-11</v>
      </c>
      <c r="O57">
        <v>0.1</v>
      </c>
      <c r="P57" s="6">
        <v>1.5280050000000001E-7</v>
      </c>
    </row>
    <row r="58" spans="1:16" x14ac:dyDescent="0.25">
      <c r="L58" t="s">
        <v>119</v>
      </c>
      <c r="M58">
        <v>85.5</v>
      </c>
      <c r="N58" s="6">
        <v>9.5285109999999998E-7</v>
      </c>
      <c r="O58">
        <v>0.1</v>
      </c>
      <c r="P58" s="6">
        <v>7.3594980000000004E-7</v>
      </c>
    </row>
  </sheetData>
  <conditionalFormatting sqref="G1:J5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11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295" zoomScaleNormal="295" workbookViewId="0">
      <selection activeCell="H12" sqref="H12"/>
    </sheetView>
  </sheetViews>
  <sheetFormatPr defaultRowHeight="15" x14ac:dyDescent="0.25"/>
  <sheetData>
    <row r="1" spans="1:7" x14ac:dyDescent="0.25">
      <c r="A1" s="4" t="s">
        <v>57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46</v>
      </c>
      <c r="G1" s="4" t="s">
        <v>56</v>
      </c>
    </row>
    <row r="2" spans="1:7" x14ac:dyDescent="0.25">
      <c r="A2" s="1" t="s">
        <v>45</v>
      </c>
      <c r="B2" s="4">
        <f>COUNTIF('SOI5-5-25'!$B$1:$H$8,"sc*")</f>
        <v>13</v>
      </c>
      <c r="C2" s="4">
        <f>COUNTIF('SOI5-5-27'!$B$1:$H$8,"sc*")</f>
        <v>12</v>
      </c>
      <c r="D2" s="4">
        <f>COUNTIF('SOI5-5-29'!$B$1:$H$8,"sc*")</f>
        <v>24</v>
      </c>
      <c r="E2" s="4">
        <f>COUNTIF('SOI5-5-30'!$B$1:$H$8,"sc*")</f>
        <v>28</v>
      </c>
      <c r="F2" s="4">
        <f t="shared" ref="F2:F7" si="0">SUM(B2:E2)</f>
        <v>77</v>
      </c>
      <c r="G2" s="5">
        <f t="shared" ref="G2:G7" si="1">F2/$F$8</f>
        <v>0.34375</v>
      </c>
    </row>
    <row r="3" spans="1:7" x14ac:dyDescent="0.25">
      <c r="A3" s="1" t="s">
        <v>47</v>
      </c>
      <c r="B3" s="4">
        <f>COUNTIF('SOI5-5-25'!$B$1:$H$8,"sdc*")</f>
        <v>5</v>
      </c>
      <c r="C3" s="4">
        <f>COUNTIF('SOI5-5-27'!$B$1:$H$8,"sdc*")</f>
        <v>15</v>
      </c>
      <c r="D3" s="4">
        <f>COUNTIF('SOI5-5-29'!$B$1:$H$8,"sdc*")</f>
        <v>3</v>
      </c>
      <c r="E3" s="4">
        <f>COUNTIF('SOI5-5-30'!$B$1:$H$8,"sdc*")</f>
        <v>8</v>
      </c>
      <c r="F3" s="4">
        <f t="shared" si="0"/>
        <v>31</v>
      </c>
      <c r="G3" s="5">
        <f t="shared" si="1"/>
        <v>0.13839285714285715</v>
      </c>
    </row>
    <row r="4" spans="1:7" x14ac:dyDescent="0.25">
      <c r="A4" s="1" t="s">
        <v>48</v>
      </c>
      <c r="B4" s="4">
        <f>COUNTIF('SOI5-5-25'!$B$1:$H$8,"sd*") - B3</f>
        <v>17</v>
      </c>
      <c r="C4" s="4">
        <f>COUNTIF('SOI5-5-27'!$B$1:$H$8,"sd*")-C3</f>
        <v>16</v>
      </c>
      <c r="D4" s="4">
        <f>COUNTIF('SOI5-5-29'!$B$1:$H$8,"sd*")-D3</f>
        <v>10</v>
      </c>
      <c r="E4" s="4">
        <f>COUNTIF('SOI5-5-30'!$B$1:$H$8,"sd*")-E3</f>
        <v>13</v>
      </c>
      <c r="F4" s="4">
        <f t="shared" si="0"/>
        <v>56</v>
      </c>
      <c r="G4" s="5">
        <f t="shared" si="1"/>
        <v>0.25</v>
      </c>
    </row>
    <row r="5" spans="1:7" x14ac:dyDescent="0.25">
      <c r="A5" s="1" t="s">
        <v>49</v>
      </c>
      <c r="B5" s="4">
        <f>COUNTIF('SOI5-5-25'!$B$1:$H$8,"o")</f>
        <v>15</v>
      </c>
      <c r="C5" s="4">
        <f>COUNTIF('SOI5-5-27'!$B$1:$H$8,"o")</f>
        <v>13</v>
      </c>
      <c r="D5" s="4">
        <f>COUNTIF('SOI5-5-29'!$B$1:$H$8,"o")</f>
        <v>17</v>
      </c>
      <c r="E5" s="4">
        <f>COUNTIF('SOI5-5-30'!$B$1:$H$8,"o")</f>
        <v>7</v>
      </c>
      <c r="F5" s="4">
        <f t="shared" si="0"/>
        <v>52</v>
      </c>
      <c r="G5" s="5">
        <f t="shared" si="1"/>
        <v>0.23214285714285715</v>
      </c>
    </row>
    <row r="6" spans="1:7" x14ac:dyDescent="0.25">
      <c r="A6" s="1" t="s">
        <v>50</v>
      </c>
      <c r="B6" s="4">
        <f>COUNTIF('SOI5-5-25'!$B$1:$H$8,"b*")</f>
        <v>3</v>
      </c>
      <c r="C6" s="4">
        <f>COUNTIF('SOI5-5-27'!$B$1:$H$8,"b*")</f>
        <v>0</v>
      </c>
      <c r="D6" s="4">
        <f>COUNTIF('SOI5-5-29'!$B$1:$H$8,"b*")</f>
        <v>1</v>
      </c>
      <c r="E6" s="4">
        <f>COUNTIF('SOI5-5-30'!$B$1:$H$8,"b*")</f>
        <v>0</v>
      </c>
      <c r="F6" s="4">
        <f t="shared" si="0"/>
        <v>4</v>
      </c>
      <c r="G6" s="5">
        <f t="shared" si="1"/>
        <v>1.7857142857142856E-2</v>
      </c>
    </row>
    <row r="7" spans="1:7" x14ac:dyDescent="0.25">
      <c r="A7" s="1" t="s">
        <v>51</v>
      </c>
      <c r="B7" s="4">
        <f>COUNTIF('SOI5-5-25'!$B$2:$H$9,"~~*")</f>
        <v>3</v>
      </c>
      <c r="C7" s="4">
        <f>COUNTIF('SOI5-5-27'!$B$2:$H$9,"~~*")</f>
        <v>0</v>
      </c>
      <c r="D7" s="4">
        <f>COUNTIF('SOI5-5-29'!$B$2:$H$9,"~~*")</f>
        <v>1</v>
      </c>
      <c r="E7" s="4">
        <f>COUNTIF('SOI5-5-30'!$B$2:$H$9,"~~*")</f>
        <v>0</v>
      </c>
      <c r="F7" s="4">
        <f t="shared" si="0"/>
        <v>4</v>
      </c>
      <c r="G7" s="5">
        <f t="shared" si="1"/>
        <v>1.7857142857142856E-2</v>
      </c>
    </row>
    <row r="8" spans="1:7" x14ac:dyDescent="0.25">
      <c r="A8" s="4" t="s">
        <v>46</v>
      </c>
      <c r="B8" s="1">
        <f>SUM(B2:B7)</f>
        <v>56</v>
      </c>
      <c r="C8" s="1">
        <f>SUM(C2:C7)</f>
        <v>56</v>
      </c>
      <c r="D8" s="1">
        <f>SUM(D2:D7)</f>
        <v>56</v>
      </c>
      <c r="E8" s="1">
        <f>SUM(E2:E7)</f>
        <v>56</v>
      </c>
      <c r="F8" s="1">
        <f>SUM(F2:F7)</f>
        <v>224</v>
      </c>
      <c r="G8" s="5">
        <f>SUM(Table1[%])</f>
        <v>1.0000000000000002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SOI5-5-25</vt:lpstr>
      <vt:lpstr>SOI5-5-27</vt:lpstr>
      <vt:lpstr>SOI5-5-29</vt:lpstr>
      <vt:lpstr>SOI5-5-30</vt:lpstr>
      <vt:lpstr>Sheet1</vt:lpstr>
      <vt:lpstr>eqns</vt:lpstr>
      <vt:lpstr>Sheet1!_20170303_162300_SOI5_7_17_matrix</vt:lpstr>
      <vt:lpstr>Sheet1!_20170303_162300_SOI5_7_17_matrix_1</vt:lpstr>
      <vt:lpstr>Sheet1!_20170303_173139_SOI5_7_18_matrix_1</vt:lpstr>
      <vt:lpstr>Sheet1!SOI5_7_7_20170228_110845_matrix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cp:lastPrinted>2017-01-24T04:38:48Z</cp:lastPrinted>
  <dcterms:created xsi:type="dcterms:W3CDTF">2017-01-24T04:38:23Z</dcterms:created>
  <dcterms:modified xsi:type="dcterms:W3CDTF">2017-03-10T22:52:04Z</dcterms:modified>
</cp:coreProperties>
</file>