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2"/>
  </bookViews>
  <sheets>
    <sheet name="SOI5-7-6" sheetId="1" r:id="rId1"/>
    <sheet name="SOI5-7-7" sheetId="12" r:id="rId2"/>
    <sheet name="SOI5-7-17" sheetId="14" r:id="rId3"/>
    <sheet name="SOI5-7-18" sheetId="15" r:id="rId4"/>
    <sheet name="eqns" sheetId="7" r:id="rId5"/>
    <sheet name="Sheet2" sheetId="13" r:id="rId6"/>
    <sheet name="template" sheetId="11" r:id="rId7"/>
  </sheets>
  <externalReferences>
    <externalReference r:id="rId8"/>
  </externalReferences>
  <definedNames>
    <definedName name="SOI5_7_7_20170228_110845_matrix" localSheetId="5">Sheet2!$A$2:$I$49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C9" i="7"/>
  <c r="E7" i="7"/>
  <c r="E6" i="7"/>
  <c r="E5" i="7"/>
  <c r="E4" i="7"/>
  <c r="E3" i="7"/>
  <c r="E2" i="7"/>
  <c r="D5" i="7"/>
  <c r="D7" i="7"/>
  <c r="D6" i="7"/>
  <c r="D3" i="7"/>
  <c r="D4" i="7" s="1"/>
  <c r="D2" i="7"/>
  <c r="D8" i="7" l="1"/>
  <c r="D9" i="7" s="1"/>
  <c r="E8" i="7"/>
  <c r="C7" i="7" l="1"/>
  <c r="C6" i="7"/>
  <c r="C5" i="7"/>
  <c r="C3" i="7"/>
  <c r="C2" i="7"/>
  <c r="C4" i="7" l="1"/>
  <c r="B7" i="7"/>
  <c r="F7" i="7" s="1"/>
  <c r="C8" i="7" l="1"/>
  <c r="B6" i="7" l="1"/>
  <c r="F6" i="7" s="1"/>
  <c r="B5" i="7"/>
  <c r="F5" i="7" s="1"/>
  <c r="B3" i="7"/>
  <c r="F3" i="7" s="1"/>
  <c r="B4" i="7" l="1"/>
  <c r="F4" i="7" s="1"/>
  <c r="B2" i="7"/>
  <c r="B8" i="7" s="1"/>
  <c r="F2" i="7" l="1"/>
  <c r="F8" i="7" l="1"/>
  <c r="G6" i="7" l="1"/>
  <c r="G3" i="7"/>
  <c r="G7" i="7"/>
  <c r="G5" i="7"/>
  <c r="G4" i="7"/>
  <c r="G2" i="7"/>
  <c r="G8" i="7" l="1"/>
</calcChain>
</file>

<file path=xl/connections.xml><?xml version="1.0" encoding="utf-8"?>
<connections xmlns="http://schemas.openxmlformats.org/spreadsheetml/2006/main">
  <connection id="1" name="SOI5-7-7_20170228_110845_matrix" type="6" refreshedVersion="6" background="1" saveData="1">
    <textPr codePage="437" sourceFile="C:\Users\MOLNAR_PH330_D1\Desktop\python stuff\data_files\SOI5-7-7_20170228_110845_matrix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<sst xmlns="http://schemas.openxmlformats.org/spreadsheetml/2006/main" count="378" uniqueCount="194">
  <si>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</si>
  <si>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</si>
  <si>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</si>
  <si>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</si>
  <si>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</si>
  <si>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</si>
  <si>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</si>
  <si>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</si>
  <si>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</si>
  <si>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</si>
  <si>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</si>
  <si>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</si>
  <si>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</si>
  <si>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</si>
  <si>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</si>
  <si>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</si>
  <si>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</si>
  <si>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</si>
  <si>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</si>
  <si>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</si>
  <si>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</si>
  <si>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</si>
  <si>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</si>
  <si>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</si>
  <si>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</si>
  <si>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</si>
  <si>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</si>
  <si>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</si>
  <si>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</si>
  <si>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</si>
  <si>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</si>
  <si>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</si>
  <si>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</si>
  <si>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</si>
  <si>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</si>
  <si>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</si>
  <si>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</si>
  <si>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</si>
  <si>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</si>
  <si>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</si>
  <si>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</si>
  <si>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</si>
  <si>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</si>
  <si>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</si>
  <si>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sc 17</t>
  </si>
  <si>
    <t>~ 10 V</t>
  </si>
  <si>
    <t>~10 V</t>
  </si>
  <si>
    <t>switch probe 2 Feb</t>
  </si>
  <si>
    <t>test 2-3 Feb 2017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</si>
  <si>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</si>
  <si>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</si>
  <si>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~29 (0.004)</t>
  </si>
  <si>
    <t>~39 (0.0005)</t>
  </si>
  <si>
    <t>~35 (0.001)</t>
  </si>
  <si>
    <t>~27.5 (0.004)</t>
  </si>
  <si>
    <t>~62 (0.999)</t>
  </si>
  <si>
    <t>~35 (0.999)</t>
  </si>
  <si>
    <t>~23 (0.0002)</t>
  </si>
  <si>
    <t>~25 (0.0003)</t>
  </si>
  <si>
    <t>~69 (0.999)</t>
  </si>
  <si>
    <t>~57 (0.0003)</t>
  </si>
  <si>
    <t>~26 (0.999)</t>
  </si>
  <si>
    <t>~27.5 (0.0002)</t>
  </si>
  <si>
    <t>~26.5 (0.0004)</t>
  </si>
  <si>
    <t>~57 (0.0002)</t>
  </si>
  <si>
    <t>~64 (0.0001)</t>
  </si>
  <si>
    <t>~22 (0.0002)</t>
  </si>
  <si>
    <t>~48 (0.0004)</t>
  </si>
  <si>
    <t>~15.5 (0.713)</t>
  </si>
  <si>
    <t>~65.5 (0.999)</t>
  </si>
  <si>
    <t>~10 (0.999)</t>
  </si>
  <si>
    <t>~60 (0.915)</t>
  </si>
  <si>
    <t>~33 (0.0002)</t>
  </si>
  <si>
    <t>sdx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</si>
  <si>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</si>
  <si>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</si>
  <si>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</si>
  <si>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</si>
  <si>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</si>
  <si>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</si>
  <si>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</si>
  <si>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</si>
  <si>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</si>
  <si>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</si>
  <si>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</si>
  <si>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</si>
  <si>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</si>
  <si>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</si>
  <si>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</si>
  <si>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</si>
  <si>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</si>
  <si>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</si>
  <si>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</si>
  <si>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</si>
  <si>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</si>
  <si>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</si>
  <si>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</si>
  <si>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</si>
  <si>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</si>
  <si>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</si>
  <si>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</si>
  <si>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</si>
  <si>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</si>
  <si>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</si>
  <si>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</si>
  <si>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</si>
  <si>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</si>
  <si>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</si>
  <si>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</si>
  <si>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</si>
  <si>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</si>
  <si>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</si>
  <si>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</si>
  <si>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</si>
  <si>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</si>
  <si>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</si>
  <si>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</si>
  <si>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</si>
  <si>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</si>
  <si>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</si>
  <si>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</si>
  <si>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</si>
  <si>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device</t>
  </si>
  <si>
    <t>voltage</t>
  </si>
  <si>
    <t>bias curr</t>
  </si>
  <si>
    <t>cont volt</t>
  </si>
  <si>
    <t>cont curr</t>
  </si>
  <si>
    <t>open</t>
  </si>
  <si>
    <t>sd 50.5</t>
  </si>
  <si>
    <t>sd 43.5</t>
  </si>
  <si>
    <t>~31 (0.0002)</t>
  </si>
  <si>
    <t>~23.5 (0.0009)</t>
  </si>
  <si>
    <t>~34.5 (0.999)</t>
  </si>
  <si>
    <t>sd 46</t>
  </si>
  <si>
    <t>sd 49.5</t>
  </si>
  <si>
    <t>sd 47.5</t>
  </si>
  <si>
    <t>sd 48.5</t>
  </si>
  <si>
    <t>sd 35.5</t>
  </si>
  <si>
    <t>~19 (0.004)</t>
  </si>
  <si>
    <t>~28 (0.0002)</t>
  </si>
  <si>
    <t>sd 49</t>
  </si>
  <si>
    <t>sd 53</t>
  </si>
  <si>
    <t>sd 1.5</t>
  </si>
  <si>
    <t>sd 48</t>
  </si>
  <si>
    <t>~42 (0.0003)</t>
  </si>
  <si>
    <t>~38.5 (0.0003)</t>
  </si>
  <si>
    <t>sdc 39.5</t>
  </si>
  <si>
    <t>sd 51.5</t>
  </si>
  <si>
    <t>sd 51.1</t>
  </si>
  <si>
    <t>~48.5 (0.0003)</t>
  </si>
  <si>
    <t>sd 52</t>
  </si>
  <si>
    <t>6</t>
  </si>
  <si>
    <t>7</t>
  </si>
  <si>
    <t>1um contact</t>
  </si>
  <si>
    <t>test 28 Feb 2017</t>
  </si>
  <si>
    <t>sdc 52</t>
  </si>
  <si>
    <t>sd 65</t>
  </si>
  <si>
    <t>sdc 51</t>
  </si>
  <si>
    <t>sdc 54</t>
  </si>
  <si>
    <t>~29 (0.0002)</t>
  </si>
  <si>
    <t>sdc 71</t>
  </si>
  <si>
    <t>sdc 62</t>
  </si>
  <si>
    <t>~29 (0.002) xxxxx</t>
  </si>
  <si>
    <t>0.5um contact</t>
  </si>
  <si>
    <t>test 3 Mar 2017</t>
  </si>
  <si>
    <t>sd 38.5</t>
  </si>
  <si>
    <t>~32.5 (0.008)</t>
  </si>
  <si>
    <t>~54 (0.99)</t>
  </si>
  <si>
    <t>~61.5 (0.99)</t>
  </si>
  <si>
    <t>~38 (0.0002)</t>
  </si>
  <si>
    <t>~35 (0.0001)</t>
  </si>
  <si>
    <t>~43.5 (0.02)</t>
  </si>
  <si>
    <t>~25 (0.0001)</t>
  </si>
  <si>
    <t>~57 (0.03)</t>
  </si>
  <si>
    <t>~21.5 (0.0002)</t>
  </si>
  <si>
    <t>sd 85</t>
  </si>
  <si>
    <t>~37.5 (0.0002)</t>
  </si>
  <si>
    <t>sd 22.5</t>
  </si>
  <si>
    <t>~46.5 (0.0001)</t>
  </si>
  <si>
    <t>~36 (0.0001)</t>
  </si>
  <si>
    <t>~55 (0.0001)</t>
  </si>
  <si>
    <t>~20.5 (0.0001)</t>
  </si>
  <si>
    <t>~25 (0.03)</t>
  </si>
  <si>
    <t>~51.5 (0.95)</t>
  </si>
  <si>
    <t>~8 (0.015)</t>
  </si>
  <si>
    <t>~53 (0.0003)</t>
  </si>
  <si>
    <t>~23 (0.0004)</t>
  </si>
  <si>
    <t>~53.5 (0.95)</t>
  </si>
  <si>
    <t>~34.6 (0.148)</t>
  </si>
  <si>
    <t>~33 (0.004)</t>
  </si>
  <si>
    <t>sd 68.5</t>
  </si>
  <si>
    <t>sd 85.5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</si>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</sst>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SOI5-7-7_20170228_110845_matrix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G7" totalsRowShown="0" headerRowDxfId="8" dataDxfId="7">
  <autoFilter ref="A1:G7"/>
  <tableColumns count="7">
    <tableColumn id="1" name="label" dataDxfId="6"/>
    <tableColumn id="2" name="6" dataDxfId="5"/>
    <tableColumn id="3" name="7" dataDxfId="4"/>
    <tableColumn id="4" name="17" dataDxfId="3"/>
    <tableColumn id="5" name="18" dataDxfId="2"/>
    <tableColumn id="6" name="tot" dataDxfId="1">
      <calculatedColumnFormula>SUM(Table1[[#This Row],[6]:[7]])</calculatedColumnFormula>
    </tableColumn>
    <tableColumn id="7" name="%" dataDxfId="0" dataCellStyle="Percent">
      <calculatedColumnFormula>F2/$F$8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2" zoomScale="130" zoomScaleNormal="130" workbookViewId="0">
      <selection activeCell="G1" sqref="G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48</v>
      </c>
      <c r="H1" s="5"/>
    </row>
    <row r="2" spans="1:13" ht="20.25" x14ac:dyDescent="0.3">
      <c r="A2" s="5"/>
      <c r="B2" s="12" t="s">
        <v>30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68</v>
      </c>
      <c r="C4" s="10" t="s">
        <v>61</v>
      </c>
      <c r="D4" s="10" t="s">
        <v>56</v>
      </c>
      <c r="E4" s="10" t="s">
        <v>51</v>
      </c>
      <c r="F4" s="10"/>
      <c r="G4" s="10"/>
      <c r="H4" s="10"/>
    </row>
    <row r="5" spans="1:13" ht="75" customHeight="1" x14ac:dyDescent="0.25">
      <c r="A5" s="7">
        <v>7</v>
      </c>
      <c r="B5" s="10" t="s">
        <v>69</v>
      </c>
      <c r="C5" s="10" t="s">
        <v>62</v>
      </c>
      <c r="D5" s="10" t="s">
        <v>57</v>
      </c>
      <c r="E5" s="10" t="s">
        <v>9</v>
      </c>
      <c r="F5" s="10"/>
      <c r="G5" s="10"/>
      <c r="H5" s="10"/>
    </row>
    <row r="6" spans="1:13" ht="75" customHeight="1" x14ac:dyDescent="0.25">
      <c r="A6" s="7">
        <v>6</v>
      </c>
      <c r="B6" s="10" t="s">
        <v>70</v>
      </c>
      <c r="C6" s="10" t="s">
        <v>63</v>
      </c>
      <c r="D6" s="10" t="s">
        <v>73</v>
      </c>
      <c r="E6" s="10" t="s">
        <v>9</v>
      </c>
      <c r="F6" s="10"/>
      <c r="G6" s="10"/>
      <c r="H6" s="10"/>
    </row>
    <row r="7" spans="1:13" ht="75" customHeight="1" x14ac:dyDescent="0.25">
      <c r="A7" s="7">
        <v>5</v>
      </c>
      <c r="B7" s="10" t="s">
        <v>73</v>
      </c>
      <c r="C7" s="10" t="s">
        <v>73</v>
      </c>
      <c r="D7" s="10" t="s">
        <v>58</v>
      </c>
      <c r="E7" s="10" t="s">
        <v>53</v>
      </c>
      <c r="F7" s="10"/>
      <c r="G7" s="10"/>
      <c r="H7" s="10"/>
      <c r="M7" s="2"/>
    </row>
    <row r="8" spans="1:13" ht="75" customHeight="1" x14ac:dyDescent="0.25">
      <c r="A8" s="7">
        <v>4</v>
      </c>
      <c r="B8" s="10" t="s">
        <v>71</v>
      </c>
      <c r="C8" s="10" t="s">
        <v>64</v>
      </c>
      <c r="D8" s="10" t="s">
        <v>73</v>
      </c>
      <c r="E8" s="10" t="s">
        <v>52</v>
      </c>
      <c r="F8" s="10"/>
      <c r="G8" s="10"/>
      <c r="H8" s="10"/>
    </row>
    <row r="9" spans="1:13" ht="75" customHeight="1" x14ac:dyDescent="0.25">
      <c r="A9" s="7">
        <v>3</v>
      </c>
      <c r="B9" s="10" t="s">
        <v>73</v>
      </c>
      <c r="C9" s="10" t="s">
        <v>65</v>
      </c>
      <c r="D9" s="10" t="s">
        <v>73</v>
      </c>
      <c r="E9" s="10" t="s">
        <v>73</v>
      </c>
      <c r="F9" s="10"/>
      <c r="G9" s="10"/>
      <c r="H9" s="10"/>
    </row>
    <row r="10" spans="1:13" ht="75" customHeight="1" x14ac:dyDescent="0.25">
      <c r="A10" s="7">
        <v>2</v>
      </c>
      <c r="B10" s="10" t="s">
        <v>72</v>
      </c>
      <c r="C10" s="10" t="s">
        <v>66</v>
      </c>
      <c r="D10" s="10" t="s">
        <v>59</v>
      </c>
      <c r="E10" s="10" t="s">
        <v>54</v>
      </c>
      <c r="F10" s="10"/>
      <c r="G10" s="10"/>
      <c r="H10" s="10"/>
    </row>
    <row r="11" spans="1:13" ht="75" customHeight="1" x14ac:dyDescent="0.25">
      <c r="A11" s="9">
        <v>1</v>
      </c>
      <c r="B11" s="8" t="s">
        <v>73</v>
      </c>
      <c r="C11" s="10" t="s">
        <v>67</v>
      </c>
      <c r="D11" s="10" t="s">
        <v>60</v>
      </c>
      <c r="E11" s="10" t="s">
        <v>55</v>
      </c>
      <c r="F11" s="8"/>
      <c r="G11" s="10"/>
      <c r="H11" s="8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2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90" zoomScaleNormal="90" workbookViewId="0">
      <selection activeCell="H11" sqref="B4:H1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154</v>
      </c>
      <c r="H1" s="5"/>
    </row>
    <row r="2" spans="1:13" ht="20.25" x14ac:dyDescent="0.3">
      <c r="A2" s="5"/>
      <c r="B2" s="12" t="s">
        <v>153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161</v>
      </c>
      <c r="C4" s="10" t="s">
        <v>9</v>
      </c>
      <c r="D4" s="10" t="s">
        <v>9</v>
      </c>
      <c r="E4" s="10" t="s">
        <v>162</v>
      </c>
      <c r="F4" s="10" t="s">
        <v>142</v>
      </c>
      <c r="G4" s="10" t="s">
        <v>146</v>
      </c>
      <c r="H4" s="10" t="s">
        <v>8</v>
      </c>
    </row>
    <row r="5" spans="1:13" ht="75" customHeight="1" x14ac:dyDescent="0.25">
      <c r="A5" s="7">
        <v>7</v>
      </c>
      <c r="B5" s="10" t="s">
        <v>160</v>
      </c>
      <c r="C5" s="10" t="s">
        <v>9</v>
      </c>
      <c r="D5" s="10" t="s">
        <v>9</v>
      </c>
      <c r="E5" s="10" t="s">
        <v>135</v>
      </c>
      <c r="F5" s="10" t="s">
        <v>141</v>
      </c>
      <c r="G5" s="10" t="s">
        <v>8</v>
      </c>
      <c r="H5" s="10" t="s">
        <v>8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132</v>
      </c>
      <c r="E6" s="10" t="s">
        <v>134</v>
      </c>
      <c r="F6" s="10" t="s">
        <v>140</v>
      </c>
      <c r="G6" s="10" t="s">
        <v>145</v>
      </c>
      <c r="H6" s="10" t="s">
        <v>150</v>
      </c>
    </row>
    <row r="7" spans="1:13" ht="75" customHeight="1" x14ac:dyDescent="0.25">
      <c r="A7" s="7">
        <v>5</v>
      </c>
      <c r="B7" s="10" t="s">
        <v>159</v>
      </c>
      <c r="C7" s="10" t="s">
        <v>131</v>
      </c>
      <c r="D7" s="10" t="s">
        <v>9</v>
      </c>
      <c r="E7" s="10" t="s">
        <v>133</v>
      </c>
      <c r="F7" s="10" t="s">
        <v>139</v>
      </c>
      <c r="G7" s="10" t="s">
        <v>143</v>
      </c>
      <c r="H7" s="10" t="s">
        <v>149</v>
      </c>
      <c r="M7" s="2"/>
    </row>
    <row r="8" spans="1:13" ht="75" customHeight="1" x14ac:dyDescent="0.25">
      <c r="A8" s="7">
        <v>4</v>
      </c>
      <c r="B8" s="10" t="s">
        <v>158</v>
      </c>
      <c r="C8" s="10" t="s">
        <v>130</v>
      </c>
      <c r="D8" s="10" t="s">
        <v>9</v>
      </c>
      <c r="E8" s="10" t="s">
        <v>8</v>
      </c>
      <c r="F8" s="10" t="s">
        <v>138</v>
      </c>
      <c r="G8" s="10" t="s">
        <v>136</v>
      </c>
      <c r="H8" s="10" t="s">
        <v>148</v>
      </c>
    </row>
    <row r="9" spans="1:13" ht="75" customHeight="1" x14ac:dyDescent="0.25">
      <c r="A9" s="7">
        <v>3</v>
      </c>
      <c r="B9" s="10" t="s">
        <v>157</v>
      </c>
      <c r="C9" s="10" t="s">
        <v>129</v>
      </c>
      <c r="D9" s="10" t="s">
        <v>9</v>
      </c>
      <c r="E9" s="10" t="s">
        <v>9</v>
      </c>
      <c r="F9" s="10" t="s">
        <v>31</v>
      </c>
      <c r="G9" s="10" t="s">
        <v>144</v>
      </c>
      <c r="H9" s="10" t="s">
        <v>134</v>
      </c>
    </row>
    <row r="10" spans="1:13" ht="75" customHeight="1" x14ac:dyDescent="0.25">
      <c r="A10" s="7">
        <v>2</v>
      </c>
      <c r="B10" s="10" t="s">
        <v>156</v>
      </c>
      <c r="C10" s="10" t="s">
        <v>8</v>
      </c>
      <c r="D10" s="10" t="s">
        <v>9</v>
      </c>
      <c r="E10" s="10" t="s">
        <v>9</v>
      </c>
      <c r="F10" s="10" t="s">
        <v>137</v>
      </c>
      <c r="G10" s="10" t="s">
        <v>143</v>
      </c>
      <c r="H10" s="10" t="s">
        <v>8</v>
      </c>
    </row>
    <row r="11" spans="1:13" ht="75" customHeight="1" x14ac:dyDescent="0.25">
      <c r="A11" s="9">
        <v>1</v>
      </c>
      <c r="B11" s="8" t="s">
        <v>155</v>
      </c>
      <c r="C11" s="10" t="s">
        <v>128</v>
      </c>
      <c r="D11" s="10" t="s">
        <v>9</v>
      </c>
      <c r="E11" s="10" t="s">
        <v>9</v>
      </c>
      <c r="F11" s="8" t="s">
        <v>136</v>
      </c>
      <c r="G11" s="10" t="s">
        <v>134</v>
      </c>
      <c r="H11" s="8" t="s">
        <v>147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1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D4" sqref="D4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164</v>
      </c>
      <c r="H1" s="5"/>
    </row>
    <row r="2" spans="1:13" ht="20.25" x14ac:dyDescent="0.3">
      <c r="A2" s="5"/>
      <c r="B2" s="12" t="s">
        <v>153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</v>
      </c>
      <c r="C4" s="10" t="s">
        <v>10</v>
      </c>
      <c r="D4" s="10" t="s">
        <v>184</v>
      </c>
      <c r="E4" s="10" t="s">
        <v>9</v>
      </c>
      <c r="F4" s="10" t="s">
        <v>10</v>
      </c>
      <c r="G4" s="10" t="s">
        <v>10</v>
      </c>
      <c r="H4" s="10" t="s">
        <v>10</v>
      </c>
    </row>
    <row r="5" spans="1:13" ht="75" customHeight="1" x14ac:dyDescent="0.25">
      <c r="A5" s="7">
        <v>7</v>
      </c>
      <c r="B5" s="10" t="s">
        <v>9</v>
      </c>
      <c r="C5" s="10" t="s">
        <v>8</v>
      </c>
      <c r="D5" s="10" t="s">
        <v>9</v>
      </c>
      <c r="E5" s="10" t="s">
        <v>181</v>
      </c>
      <c r="F5" s="10" t="s">
        <v>8</v>
      </c>
      <c r="G5" s="10" t="s">
        <v>127</v>
      </c>
      <c r="H5" s="10" t="s">
        <v>10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185</v>
      </c>
      <c r="E6" s="10" t="s">
        <v>8</v>
      </c>
      <c r="F6" s="10" t="s">
        <v>8</v>
      </c>
      <c r="G6" s="10" t="s">
        <v>10</v>
      </c>
      <c r="H6" s="10" t="s">
        <v>10</v>
      </c>
    </row>
    <row r="7" spans="1:13" ht="75" customHeight="1" x14ac:dyDescent="0.25">
      <c r="A7" s="7">
        <v>5</v>
      </c>
      <c r="B7" s="10" t="s">
        <v>188</v>
      </c>
      <c r="C7" s="10" t="s">
        <v>10</v>
      </c>
      <c r="D7" s="10" t="s">
        <v>8</v>
      </c>
      <c r="E7" s="10" t="s">
        <v>182</v>
      </c>
      <c r="F7" s="10" t="s">
        <v>179</v>
      </c>
      <c r="G7" s="10" t="s">
        <v>8</v>
      </c>
      <c r="H7" s="10" t="s">
        <v>175</v>
      </c>
      <c r="M7" s="2"/>
    </row>
    <row r="8" spans="1:13" ht="75" customHeight="1" x14ac:dyDescent="0.25">
      <c r="A8" s="7">
        <v>4</v>
      </c>
      <c r="B8" s="10" t="s">
        <v>189</v>
      </c>
      <c r="C8" s="10" t="s">
        <v>8</v>
      </c>
      <c r="D8" s="10" t="s">
        <v>186</v>
      </c>
      <c r="E8" s="10" t="s">
        <v>9</v>
      </c>
      <c r="F8" s="10" t="s">
        <v>180</v>
      </c>
      <c r="G8" s="10" t="s">
        <v>178</v>
      </c>
      <c r="H8" s="10" t="s">
        <v>176</v>
      </c>
    </row>
    <row r="9" spans="1:13" ht="75" customHeight="1" x14ac:dyDescent="0.25">
      <c r="A9" s="7">
        <v>3</v>
      </c>
      <c r="B9" s="10" t="s">
        <v>190</v>
      </c>
      <c r="C9" s="10" t="s">
        <v>10</v>
      </c>
      <c r="D9" s="10" t="s">
        <v>187</v>
      </c>
      <c r="E9" s="10" t="s">
        <v>8</v>
      </c>
      <c r="F9" s="10" t="s">
        <v>8</v>
      </c>
      <c r="G9" s="10" t="s">
        <v>8</v>
      </c>
      <c r="H9" s="10" t="s">
        <v>177</v>
      </c>
    </row>
    <row r="10" spans="1:13" ht="75" customHeight="1" x14ac:dyDescent="0.25">
      <c r="A10" s="7">
        <v>2</v>
      </c>
      <c r="B10" s="10" t="s">
        <v>8</v>
      </c>
      <c r="C10" s="10" t="s">
        <v>8</v>
      </c>
      <c r="D10" s="10" t="s">
        <v>8</v>
      </c>
      <c r="E10" s="10" t="s">
        <v>183</v>
      </c>
      <c r="F10" s="10" t="s">
        <v>8</v>
      </c>
      <c r="G10" s="10" t="s">
        <v>8</v>
      </c>
      <c r="H10" s="10" t="s">
        <v>8</v>
      </c>
    </row>
    <row r="11" spans="1:13" ht="75" customHeight="1" x14ac:dyDescent="0.25">
      <c r="A11" s="9">
        <v>1</v>
      </c>
      <c r="B11" s="8" t="s">
        <v>191</v>
      </c>
      <c r="C11" s="10" t="s">
        <v>8</v>
      </c>
      <c r="D11" s="10" t="s">
        <v>9</v>
      </c>
      <c r="E11" s="10" t="s">
        <v>8</v>
      </c>
      <c r="F11" s="8" t="s">
        <v>8</v>
      </c>
      <c r="G11" s="10" t="s">
        <v>10</v>
      </c>
      <c r="H11" s="8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0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30" zoomScaleNormal="130" workbookViewId="0">
      <selection activeCell="B4" sqref="B4:H1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164</v>
      </c>
      <c r="H1" s="5"/>
    </row>
    <row r="2" spans="1:13" ht="20.25" x14ac:dyDescent="0.3">
      <c r="A2" s="5"/>
      <c r="B2" s="12" t="s">
        <v>163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</v>
      </c>
      <c r="C4" s="10" t="s">
        <v>127</v>
      </c>
      <c r="D4" s="10" t="s">
        <v>171</v>
      </c>
      <c r="E4" s="10" t="s">
        <v>8</v>
      </c>
      <c r="F4" s="10" t="s">
        <v>10</v>
      </c>
      <c r="G4" s="10" t="s">
        <v>10</v>
      </c>
      <c r="H4" s="10" t="s">
        <v>136</v>
      </c>
    </row>
    <row r="5" spans="1:13" ht="75" customHeight="1" x14ac:dyDescent="0.25">
      <c r="A5" s="7">
        <v>7</v>
      </c>
      <c r="B5" s="10" t="s">
        <v>174</v>
      </c>
      <c r="C5" s="10" t="s">
        <v>173</v>
      </c>
      <c r="D5" s="10" t="s">
        <v>127</v>
      </c>
      <c r="E5" s="10" t="s">
        <v>170</v>
      </c>
      <c r="F5" s="10" t="s">
        <v>165</v>
      </c>
      <c r="G5" s="10" t="s">
        <v>127</v>
      </c>
      <c r="H5" s="10" t="s">
        <v>127</v>
      </c>
    </row>
    <row r="6" spans="1:13" ht="75" customHeight="1" x14ac:dyDescent="0.25">
      <c r="A6" s="7">
        <v>6</v>
      </c>
      <c r="B6" s="10" t="s">
        <v>9</v>
      </c>
      <c r="C6" s="10" t="s">
        <v>127</v>
      </c>
      <c r="D6" s="10" t="s">
        <v>8</v>
      </c>
      <c r="E6" s="10" t="s">
        <v>8</v>
      </c>
      <c r="F6" s="10" t="s">
        <v>166</v>
      </c>
      <c r="G6" s="10" t="s">
        <v>8</v>
      </c>
      <c r="H6" s="10" t="s">
        <v>127</v>
      </c>
    </row>
    <row r="7" spans="1:13" ht="75" customHeight="1" x14ac:dyDescent="0.25">
      <c r="A7" s="7">
        <v>5</v>
      </c>
      <c r="B7" s="10" t="s">
        <v>9</v>
      </c>
      <c r="C7" s="10" t="s">
        <v>8</v>
      </c>
      <c r="D7" s="10" t="s">
        <v>8</v>
      </c>
      <c r="E7" s="10" t="s">
        <v>169</v>
      </c>
      <c r="F7" s="10" t="s">
        <v>9</v>
      </c>
      <c r="G7" s="10" t="s">
        <v>8</v>
      </c>
      <c r="H7" s="10" t="s">
        <v>8</v>
      </c>
      <c r="M7" s="2"/>
    </row>
    <row r="8" spans="1:13" ht="75" customHeight="1" x14ac:dyDescent="0.25">
      <c r="A8" s="7">
        <v>4</v>
      </c>
      <c r="B8" s="10" t="s">
        <v>8</v>
      </c>
      <c r="C8" s="10" t="s">
        <v>127</v>
      </c>
      <c r="D8" s="10" t="s">
        <v>172</v>
      </c>
      <c r="E8" s="10" t="s">
        <v>127</v>
      </c>
      <c r="F8" s="10" t="s">
        <v>167</v>
      </c>
      <c r="G8" s="10" t="s">
        <v>8</v>
      </c>
      <c r="H8" s="10" t="s">
        <v>8</v>
      </c>
    </row>
    <row r="9" spans="1:13" ht="75" customHeight="1" x14ac:dyDescent="0.25">
      <c r="A9" s="7">
        <v>3</v>
      </c>
      <c r="B9" s="10" t="s">
        <v>127</v>
      </c>
      <c r="C9" s="10" t="s">
        <v>127</v>
      </c>
      <c r="D9" s="10" t="s">
        <v>127</v>
      </c>
      <c r="E9" s="10" t="s">
        <v>8</v>
      </c>
      <c r="F9" s="10" t="s">
        <v>168</v>
      </c>
      <c r="G9" s="10" t="s">
        <v>127</v>
      </c>
      <c r="H9" s="10" t="s">
        <v>127</v>
      </c>
    </row>
    <row r="10" spans="1:13" ht="75" customHeight="1" x14ac:dyDescent="0.25">
      <c r="A10" s="7">
        <v>2</v>
      </c>
      <c r="B10" s="10" t="s">
        <v>127</v>
      </c>
      <c r="C10" s="10" t="s">
        <v>10</v>
      </c>
      <c r="D10" s="10" t="s">
        <v>8</v>
      </c>
      <c r="E10" s="10" t="s">
        <v>8</v>
      </c>
      <c r="F10" s="10" t="s">
        <v>9</v>
      </c>
      <c r="G10" s="10" t="s">
        <v>127</v>
      </c>
      <c r="H10" s="10" t="s">
        <v>127</v>
      </c>
    </row>
    <row r="11" spans="1:13" ht="75" customHeight="1" x14ac:dyDescent="0.25">
      <c r="A11" s="9">
        <v>1</v>
      </c>
      <c r="B11" s="8" t="s">
        <v>8</v>
      </c>
      <c r="C11" s="10" t="s">
        <v>127</v>
      </c>
      <c r="D11" s="10" t="s">
        <v>8</v>
      </c>
      <c r="E11" s="10" t="s">
        <v>9</v>
      </c>
      <c r="F11" s="8" t="s">
        <v>127</v>
      </c>
      <c r="G11" s="10" t="s">
        <v>127</v>
      </c>
      <c r="H11" s="8" t="s">
        <v>127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9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205" zoomScaleNormal="205" workbookViewId="0">
      <selection activeCell="I9" sqref="I9"/>
    </sheetView>
  </sheetViews>
  <sheetFormatPr defaultRowHeight="15" x14ac:dyDescent="0.25"/>
  <sheetData>
    <row r="1" spans="1:7" x14ac:dyDescent="0.25">
      <c r="A1" s="3" t="s">
        <v>24</v>
      </c>
      <c r="B1" s="1" t="s">
        <v>151</v>
      </c>
      <c r="C1" s="1" t="s">
        <v>152</v>
      </c>
      <c r="D1" s="1" t="s">
        <v>192</v>
      </c>
      <c r="E1" s="1" t="s">
        <v>193</v>
      </c>
      <c r="F1" s="1" t="s">
        <v>17</v>
      </c>
      <c r="G1" s="3" t="s">
        <v>23</v>
      </c>
    </row>
    <row r="2" spans="1:7" x14ac:dyDescent="0.25">
      <c r="A2" s="1" t="s">
        <v>16</v>
      </c>
      <c r="B2" s="3" t="b">
        <f>[1]Sheet8!$B$2=COUNTIF('SOI5-7-6'!$B$4:$H$11,"sc*")</f>
        <v>0</v>
      </c>
      <c r="C2" s="3">
        <f>COUNTIF('SOI5-7-7'!$B$4:$H$11,"sc*")</f>
        <v>7</v>
      </c>
      <c r="D2" s="3">
        <f>COUNTIF('SOI5-7-17'!$B$4:$H$11,"sc*")</f>
        <v>21</v>
      </c>
      <c r="E2" s="3">
        <f>COUNTIF('SOI5-7-18'!$B$4:$H$11,"sc*")</f>
        <v>16</v>
      </c>
      <c r="F2" s="3">
        <f>SUM(Table1[[#This Row],[6]:[7]])</f>
        <v>7</v>
      </c>
      <c r="G2" s="4">
        <f>F2/$F$8</f>
        <v>7.9545454545454544E-2</v>
      </c>
    </row>
    <row r="3" spans="1:7" x14ac:dyDescent="0.25">
      <c r="A3" s="1" t="s">
        <v>18</v>
      </c>
      <c r="B3" s="3">
        <f>COUNTIF('SOI5-7-6'!$B$4:$H$11,"sdc*")</f>
        <v>0</v>
      </c>
      <c r="C3" s="3">
        <f>COUNTIF('SOI5-7-7'!$B$4:$H$11,"sdc*")</f>
        <v>6</v>
      </c>
      <c r="D3" s="3">
        <f>COUNTIF('SOI5-7-17'!$B$4:$H$11,"sdc*")</f>
        <v>10</v>
      </c>
      <c r="E3" s="3">
        <f>COUNTIF('SOI5-7-18'!$B$4:$H$11,"sdc*")</f>
        <v>3</v>
      </c>
      <c r="F3" s="3">
        <f>SUM(Table1[[#This Row],[6]:[7]])</f>
        <v>6</v>
      </c>
      <c r="G3" s="4">
        <f t="shared" ref="G3:G7" si="0">F3/$F$8</f>
        <v>6.8181818181818177E-2</v>
      </c>
    </row>
    <row r="4" spans="1:7" x14ac:dyDescent="0.25">
      <c r="A4" s="1" t="s">
        <v>19</v>
      </c>
      <c r="B4" s="3">
        <f>COUNTIF('SOI5-7-6'!$B$4:$H$11,"sd*") - B3</f>
        <v>10</v>
      </c>
      <c r="C4" s="3">
        <f>COUNTIF('SOI5-7-7'!$B$4:$H$11,"sd*") - C3</f>
        <v>33</v>
      </c>
      <c r="D4" s="3">
        <f>COUNTIF('SOI5-7-17'!$B$4:$H$11,"sd*") - D3</f>
        <v>11</v>
      </c>
      <c r="E4" s="3">
        <f>COUNTIF('SOI5-7-18'!$B$4:$H$11,"sd*") - E3</f>
        <v>8</v>
      </c>
      <c r="F4" s="3">
        <f>SUM(Table1[[#This Row],[6]:[7]])</f>
        <v>43</v>
      </c>
      <c r="G4" s="4">
        <f t="shared" si="0"/>
        <v>0.48863636363636365</v>
      </c>
    </row>
    <row r="5" spans="1:7" x14ac:dyDescent="0.25">
      <c r="A5" s="1" t="s">
        <v>20</v>
      </c>
      <c r="B5" s="3">
        <f>COUNTIF('SOI5-7-6'!$B$4:$H$11,"o")</f>
        <v>0</v>
      </c>
      <c r="C5" s="3">
        <f>COUNTIF('SOI5-7-7'!$B$4:$H$11,"o")</f>
        <v>0</v>
      </c>
      <c r="D5" s="3">
        <f>COUNTIF('SOI5-7-17'!$B$4:$H$11,"o*")</f>
        <v>1</v>
      </c>
      <c r="E5" s="3">
        <f>COUNTIF('SOI5-7-18'!$B$4:$H$11,"o*")</f>
        <v>20</v>
      </c>
      <c r="F5" s="3">
        <f>SUM(Table1[[#This Row],[6]:[7]])</f>
        <v>0</v>
      </c>
      <c r="G5" s="4">
        <f t="shared" si="0"/>
        <v>0</v>
      </c>
    </row>
    <row r="6" spans="1:7" x14ac:dyDescent="0.25">
      <c r="A6" s="1" t="s">
        <v>21</v>
      </c>
      <c r="B6" s="3">
        <f>COUNTIF('SOI5-7-6'!$B$4:$H$11,"b*")</f>
        <v>0</v>
      </c>
      <c r="C6" s="3">
        <f>COUNTIF('SOI5-7-7'!$B$4:$H$11,"b*")</f>
        <v>0</v>
      </c>
      <c r="D6" s="3">
        <f>COUNTIF('SOI5-7-17'!$B$4:$H$11,"b*")</f>
        <v>0</v>
      </c>
      <c r="E6" s="3">
        <f>COUNTIF('SOI5-7-18'!$B$4:$H$11,"b*")</f>
        <v>0</v>
      </c>
      <c r="F6" s="3">
        <f>SUM(Table1[[#This Row],[6]:[7]])</f>
        <v>0</v>
      </c>
      <c r="G6" s="4">
        <f t="shared" si="0"/>
        <v>0</v>
      </c>
    </row>
    <row r="7" spans="1:7" x14ac:dyDescent="0.25">
      <c r="A7" s="1" t="s">
        <v>22</v>
      </c>
      <c r="B7" s="3">
        <f>COUNTIF('SOI5-7-6'!$B$4:$H$11,"~~*")</f>
        <v>22</v>
      </c>
      <c r="C7" s="3">
        <f>COUNTIF('SOI5-7-7'!$B$4:$H$11,"~~*")</f>
        <v>10</v>
      </c>
      <c r="D7" s="3">
        <f>COUNTIF('SOI5-7-17'!$B$4:$H$11,"~~*")</f>
        <v>13</v>
      </c>
      <c r="E7" s="3">
        <f>COUNTIF('SOI5-7-18'!$B$4:$H$11,"~~*")</f>
        <v>9</v>
      </c>
      <c r="F7" s="3">
        <f>SUM(Table1[[#This Row],[6]:[7]])</f>
        <v>32</v>
      </c>
      <c r="G7" s="4">
        <f t="shared" si="0"/>
        <v>0.36363636363636365</v>
      </c>
    </row>
    <row r="8" spans="1:7" x14ac:dyDescent="0.25">
      <c r="A8" s="3" t="s">
        <v>17</v>
      </c>
      <c r="B8" s="1">
        <f>SUM(B2:B7)</f>
        <v>32</v>
      </c>
      <c r="C8" s="1">
        <f>SUM(C2:C7)</f>
        <v>56</v>
      </c>
      <c r="D8" s="1">
        <f t="shared" ref="D8:E8" si="1">SUM(D2:D7)</f>
        <v>56</v>
      </c>
      <c r="E8" s="1">
        <f t="shared" si="1"/>
        <v>56</v>
      </c>
      <c r="F8" s="1">
        <f>SUM(F2:F7)</f>
        <v>88</v>
      </c>
      <c r="G8" s="4">
        <f>SUM(Table1[%])</f>
        <v>1</v>
      </c>
    </row>
    <row r="9" spans="1:7" x14ac:dyDescent="0.25">
      <c r="C9" s="14">
        <f>C7/C8</f>
        <v>0.17857142857142858</v>
      </c>
      <c r="D9" s="14">
        <f t="shared" ref="D9:E9" si="2">D7/D8</f>
        <v>0.23214285714285715</v>
      </c>
      <c r="E9" s="14">
        <f t="shared" si="2"/>
        <v>0.16071428571428573</v>
      </c>
      <c r="F9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0" workbookViewId="0">
      <selection activeCell="M42" sqref="M42"/>
    </sheetView>
  </sheetViews>
  <sheetFormatPr defaultRowHeight="15" x14ac:dyDescent="0.25"/>
  <cols>
    <col min="1" max="1" width="3.28515625" bestFit="1" customWidth="1"/>
    <col min="2" max="2" width="5" bestFit="1" customWidth="1"/>
    <col min="3" max="3" width="9" bestFit="1" customWidth="1"/>
    <col min="4" max="4" width="4" bestFit="1" customWidth="1"/>
    <col min="5" max="5" width="9" bestFit="1" customWidth="1"/>
    <col min="6" max="6" width="4" customWidth="1"/>
    <col min="7" max="7" width="3.42578125" customWidth="1"/>
    <col min="8" max="8" width="4" customWidth="1"/>
    <col min="9" max="9" width="4.28515625" customWidth="1"/>
  </cols>
  <sheetData>
    <row r="1" spans="1:9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9</v>
      </c>
      <c r="G1" t="s">
        <v>8</v>
      </c>
      <c r="H1" t="s">
        <v>10</v>
      </c>
      <c r="I1" t="s">
        <v>127</v>
      </c>
    </row>
    <row r="2" spans="1:9" x14ac:dyDescent="0.25">
      <c r="A2" t="s">
        <v>74</v>
      </c>
      <c r="B2">
        <v>50.5</v>
      </c>
      <c r="C2" s="13">
        <v>1.108432E-10</v>
      </c>
      <c r="D2">
        <v>0.1</v>
      </c>
      <c r="E2" s="13">
        <v>1.4489959999999999E-10</v>
      </c>
      <c r="F2">
        <v>1</v>
      </c>
      <c r="G2">
        <v>0</v>
      </c>
      <c r="H2">
        <v>0</v>
      </c>
      <c r="I2">
        <v>0</v>
      </c>
    </row>
    <row r="3" spans="1:9" x14ac:dyDescent="0.25">
      <c r="A3" t="s">
        <v>75</v>
      </c>
      <c r="B3">
        <v>0</v>
      </c>
      <c r="C3" s="13">
        <v>-1.934676E-11</v>
      </c>
      <c r="D3">
        <v>0.1</v>
      </c>
      <c r="E3" s="13">
        <v>1.9034450000000001E-8</v>
      </c>
      <c r="F3">
        <v>0</v>
      </c>
      <c r="G3">
        <v>1</v>
      </c>
      <c r="H3">
        <v>0</v>
      </c>
      <c r="I3">
        <v>0</v>
      </c>
    </row>
    <row r="4" spans="1:9" x14ac:dyDescent="0.25">
      <c r="A4" t="s">
        <v>76</v>
      </c>
      <c r="B4">
        <v>43.5</v>
      </c>
      <c r="C4" s="13">
        <v>1.002435E-10</v>
      </c>
      <c r="D4">
        <v>0.1</v>
      </c>
      <c r="E4" s="13">
        <v>-4.618219E-11</v>
      </c>
      <c r="F4">
        <v>1</v>
      </c>
      <c r="G4">
        <v>0</v>
      </c>
      <c r="H4">
        <v>0</v>
      </c>
      <c r="I4">
        <v>0</v>
      </c>
    </row>
    <row r="5" spans="1:9" x14ac:dyDescent="0.25">
      <c r="A5" t="s">
        <v>77</v>
      </c>
      <c r="B5">
        <v>31</v>
      </c>
      <c r="C5" s="13">
        <v>4.9678649999999999E-11</v>
      </c>
      <c r="D5">
        <v>0.1</v>
      </c>
      <c r="E5" s="13">
        <v>2.2666E-10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78</v>
      </c>
      <c r="B6">
        <v>23.5</v>
      </c>
      <c r="C6" s="13">
        <v>3.6847319999999998E-11</v>
      </c>
      <c r="D6">
        <v>0.1</v>
      </c>
      <c r="E6" s="13">
        <v>9.727744000000001E-10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79</v>
      </c>
      <c r="B7">
        <v>0</v>
      </c>
      <c r="C7" s="13">
        <v>-7.7834539999999998E-12</v>
      </c>
      <c r="D7">
        <v>0.1</v>
      </c>
      <c r="E7" s="13">
        <v>1.9778890000000001E-7</v>
      </c>
      <c r="F7">
        <v>0</v>
      </c>
      <c r="G7">
        <v>1</v>
      </c>
      <c r="H7">
        <v>0</v>
      </c>
      <c r="I7">
        <v>0</v>
      </c>
    </row>
    <row r="8" spans="1:9" x14ac:dyDescent="0.25">
      <c r="A8" t="s">
        <v>80</v>
      </c>
      <c r="B8">
        <v>49</v>
      </c>
      <c r="C8" s="13">
        <v>1.055686E-10</v>
      </c>
      <c r="D8">
        <v>0.1</v>
      </c>
      <c r="E8" s="13">
        <v>-5.4470910000000002E-11</v>
      </c>
      <c r="F8">
        <v>1</v>
      </c>
      <c r="G8">
        <v>0</v>
      </c>
      <c r="H8">
        <v>0</v>
      </c>
      <c r="I8">
        <v>0</v>
      </c>
    </row>
    <row r="9" spans="1:9" x14ac:dyDescent="0.25">
      <c r="A9" t="s">
        <v>81</v>
      </c>
      <c r="B9">
        <v>53</v>
      </c>
      <c r="C9" s="13">
        <v>1.002435E-10</v>
      </c>
      <c r="D9">
        <v>0.1</v>
      </c>
      <c r="E9" s="13">
        <v>-4.8063689999999998E-11</v>
      </c>
      <c r="F9">
        <v>1</v>
      </c>
      <c r="G9">
        <v>0</v>
      </c>
      <c r="H9">
        <v>0</v>
      </c>
      <c r="I9">
        <v>0</v>
      </c>
    </row>
    <row r="10" spans="1:9" x14ac:dyDescent="0.25">
      <c r="A10" t="s">
        <v>82</v>
      </c>
      <c r="B10">
        <v>50</v>
      </c>
      <c r="C10" s="13">
        <v>1.059746E-10</v>
      </c>
      <c r="D10">
        <v>0.1</v>
      </c>
      <c r="E10" s="13">
        <v>-4.9385800000000002E-11</v>
      </c>
      <c r="F10">
        <v>1</v>
      </c>
      <c r="G10">
        <v>0</v>
      </c>
      <c r="H10">
        <v>0</v>
      </c>
      <c r="I10">
        <v>0</v>
      </c>
    </row>
    <row r="11" spans="1:9" x14ac:dyDescent="0.25">
      <c r="A11" t="s">
        <v>83</v>
      </c>
      <c r="B11">
        <v>44.5</v>
      </c>
      <c r="C11" s="13">
        <v>1.03743E-10</v>
      </c>
      <c r="D11">
        <v>0.1</v>
      </c>
      <c r="E11" s="13">
        <v>-4.6080510000000001E-11</v>
      </c>
      <c r="F11">
        <v>1</v>
      </c>
      <c r="G11">
        <v>0</v>
      </c>
      <c r="H11">
        <v>0</v>
      </c>
      <c r="I11">
        <v>0</v>
      </c>
    </row>
    <row r="12" spans="1:9" x14ac:dyDescent="0.25">
      <c r="A12" t="s">
        <v>84</v>
      </c>
      <c r="B12">
        <v>44</v>
      </c>
      <c r="C12" s="13">
        <v>1.026779E-10</v>
      </c>
      <c r="D12">
        <v>0.1</v>
      </c>
      <c r="E12" s="13">
        <v>-4.7300920000000002E-11</v>
      </c>
      <c r="F12">
        <v>1</v>
      </c>
      <c r="G12">
        <v>0</v>
      </c>
      <c r="H12">
        <v>0</v>
      </c>
      <c r="I12">
        <v>0</v>
      </c>
    </row>
    <row r="13" spans="1:9" x14ac:dyDescent="0.25">
      <c r="A13" t="s">
        <v>85</v>
      </c>
      <c r="B13">
        <v>46.5</v>
      </c>
      <c r="C13" s="13">
        <v>1.008015E-10</v>
      </c>
      <c r="D13">
        <v>0.1</v>
      </c>
      <c r="E13" s="13">
        <v>-4.5419450000000002E-11</v>
      </c>
      <c r="F13">
        <v>1</v>
      </c>
      <c r="G13">
        <v>0</v>
      </c>
      <c r="H13">
        <v>0</v>
      </c>
      <c r="I13">
        <v>0</v>
      </c>
    </row>
    <row r="14" spans="1:9" x14ac:dyDescent="0.25">
      <c r="A14" t="s">
        <v>86</v>
      </c>
      <c r="B14">
        <v>44</v>
      </c>
      <c r="C14" s="13">
        <v>1.004971E-10</v>
      </c>
      <c r="D14">
        <v>0.1</v>
      </c>
      <c r="E14" s="13">
        <v>-5.513199E-11</v>
      </c>
      <c r="F14">
        <v>1</v>
      </c>
      <c r="G14">
        <v>0</v>
      </c>
      <c r="H14">
        <v>0</v>
      </c>
      <c r="I14">
        <v>0</v>
      </c>
    </row>
    <row r="15" spans="1:9" x14ac:dyDescent="0.25">
      <c r="A15" t="s">
        <v>87</v>
      </c>
      <c r="B15">
        <v>34.5</v>
      </c>
      <c r="C15" s="13">
        <v>5.5511389999999999E-11</v>
      </c>
      <c r="D15">
        <v>0.1</v>
      </c>
      <c r="E15" s="13">
        <v>9.9996850000000004E-7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88</v>
      </c>
      <c r="B16">
        <v>49.5</v>
      </c>
      <c r="C16" s="13">
        <v>1.009029E-10</v>
      </c>
      <c r="D16">
        <v>0.1</v>
      </c>
      <c r="E16" s="13">
        <v>3.8377270000000002E-11</v>
      </c>
      <c r="F16">
        <v>1</v>
      </c>
      <c r="G16">
        <v>0</v>
      </c>
      <c r="H16">
        <v>0</v>
      </c>
      <c r="I16">
        <v>0</v>
      </c>
    </row>
    <row r="17" spans="1:9" x14ac:dyDescent="0.25">
      <c r="A17" t="s">
        <v>89</v>
      </c>
      <c r="B17">
        <v>1.5</v>
      </c>
      <c r="C17" s="13">
        <v>3.9470499999999998E-10</v>
      </c>
      <c r="D17">
        <v>0.1</v>
      </c>
      <c r="E17" s="13">
        <v>-6.9573660000000005E-11</v>
      </c>
      <c r="F17">
        <v>1</v>
      </c>
      <c r="G17">
        <v>0</v>
      </c>
      <c r="H17">
        <v>0</v>
      </c>
      <c r="I17">
        <v>0</v>
      </c>
    </row>
    <row r="18" spans="1:9" x14ac:dyDescent="0.25">
      <c r="A18" t="s">
        <v>90</v>
      </c>
      <c r="B18">
        <v>50</v>
      </c>
      <c r="C18" s="13">
        <v>1.055184E-10</v>
      </c>
      <c r="D18">
        <v>0.1</v>
      </c>
      <c r="E18" s="13">
        <v>-5.1318160000000001E-11</v>
      </c>
      <c r="F18">
        <v>1</v>
      </c>
      <c r="G18">
        <v>0</v>
      </c>
      <c r="H18">
        <v>0</v>
      </c>
      <c r="I18">
        <v>0</v>
      </c>
    </row>
    <row r="19" spans="1:9" x14ac:dyDescent="0.25">
      <c r="A19" t="s">
        <v>91</v>
      </c>
      <c r="B19">
        <v>48.5</v>
      </c>
      <c r="C19" s="13">
        <v>1.066341E-10</v>
      </c>
      <c r="D19">
        <v>0.1</v>
      </c>
      <c r="E19" s="13">
        <v>-4.7809440000000001E-11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t="s">
        <v>92</v>
      </c>
      <c r="B20">
        <v>48.5</v>
      </c>
      <c r="C20" s="13">
        <v>1.140385E-10</v>
      </c>
      <c r="D20">
        <v>0.1</v>
      </c>
      <c r="E20" s="13">
        <v>-5.4013269999999997E-11</v>
      </c>
      <c r="F20">
        <v>1</v>
      </c>
      <c r="G20">
        <v>0</v>
      </c>
      <c r="H20">
        <v>0</v>
      </c>
      <c r="I20">
        <v>0</v>
      </c>
    </row>
    <row r="21" spans="1:9" x14ac:dyDescent="0.25">
      <c r="A21" t="s">
        <v>93</v>
      </c>
      <c r="B21">
        <v>0</v>
      </c>
      <c r="C21" s="13">
        <v>-1.3767849999999999E-11</v>
      </c>
      <c r="D21">
        <v>0.1</v>
      </c>
      <c r="E21" s="13">
        <v>2.0367789999999999E-10</v>
      </c>
      <c r="F21">
        <v>0</v>
      </c>
      <c r="G21">
        <v>1</v>
      </c>
      <c r="H21">
        <v>0</v>
      </c>
      <c r="I21">
        <v>0</v>
      </c>
    </row>
    <row r="22" spans="1:9" x14ac:dyDescent="0.25">
      <c r="A22" t="s">
        <v>94</v>
      </c>
      <c r="B22">
        <v>46</v>
      </c>
      <c r="C22" s="13">
        <v>1.013594E-10</v>
      </c>
      <c r="D22">
        <v>0.1</v>
      </c>
      <c r="E22" s="13">
        <v>-4.7707739999999997E-11</v>
      </c>
      <c r="F22">
        <v>1</v>
      </c>
      <c r="G22">
        <v>0</v>
      </c>
      <c r="H22">
        <v>0</v>
      </c>
      <c r="I22">
        <v>0</v>
      </c>
    </row>
    <row r="23" spans="1:9" x14ac:dyDescent="0.25">
      <c r="A23" t="s">
        <v>95</v>
      </c>
      <c r="B23">
        <v>49.5</v>
      </c>
      <c r="C23" s="13">
        <v>1.059239E-10</v>
      </c>
      <c r="D23">
        <v>0.1</v>
      </c>
      <c r="E23" s="13">
        <v>-5.1674110000000002E-11</v>
      </c>
      <c r="F23">
        <v>1</v>
      </c>
      <c r="G23">
        <v>0</v>
      </c>
      <c r="H23">
        <v>0</v>
      </c>
      <c r="I23">
        <v>0</v>
      </c>
    </row>
    <row r="24" spans="1:9" x14ac:dyDescent="0.25">
      <c r="A24" t="s">
        <v>96</v>
      </c>
      <c r="B24">
        <v>47.5</v>
      </c>
      <c r="C24" s="13">
        <v>1.2986229999999999E-10</v>
      </c>
      <c r="D24">
        <v>0.1</v>
      </c>
      <c r="E24" s="13">
        <v>-5.1572419999999997E-11</v>
      </c>
      <c r="F24">
        <v>1</v>
      </c>
      <c r="G24">
        <v>0</v>
      </c>
      <c r="H24">
        <v>0</v>
      </c>
      <c r="I24">
        <v>0</v>
      </c>
    </row>
    <row r="25" spans="1:9" x14ac:dyDescent="0.25">
      <c r="A25" t="s">
        <v>97</v>
      </c>
      <c r="B25">
        <v>29</v>
      </c>
      <c r="C25" s="13">
        <v>3.4768290000000001E-11</v>
      </c>
      <c r="D25">
        <v>0.1</v>
      </c>
      <c r="E25" s="13">
        <v>1.668908E-9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98</v>
      </c>
      <c r="B26">
        <v>48.5</v>
      </c>
      <c r="C26" s="13">
        <v>1.079022E-10</v>
      </c>
      <c r="D26">
        <v>0.1</v>
      </c>
      <c r="E26" s="13">
        <v>-4.6639880000000002E-11</v>
      </c>
      <c r="F26">
        <v>1</v>
      </c>
      <c r="G26">
        <v>0</v>
      </c>
      <c r="H26">
        <v>0</v>
      </c>
      <c r="I26">
        <v>0</v>
      </c>
    </row>
    <row r="27" spans="1:9" x14ac:dyDescent="0.25">
      <c r="A27" t="s">
        <v>99</v>
      </c>
      <c r="B27">
        <v>35.5</v>
      </c>
      <c r="C27" s="13">
        <v>1.027797E-10</v>
      </c>
      <c r="D27">
        <v>0.1</v>
      </c>
      <c r="E27" s="13">
        <v>-4.9487519999999998E-11</v>
      </c>
      <c r="F27">
        <v>1</v>
      </c>
      <c r="G27">
        <v>0</v>
      </c>
      <c r="H27">
        <v>0</v>
      </c>
      <c r="I27">
        <v>0</v>
      </c>
    </row>
    <row r="28" spans="1:9" x14ac:dyDescent="0.25">
      <c r="A28" t="s">
        <v>100</v>
      </c>
      <c r="B28">
        <v>50</v>
      </c>
      <c r="C28" s="13">
        <v>1.043519E-10</v>
      </c>
      <c r="D28">
        <v>0.1</v>
      </c>
      <c r="E28" s="13">
        <v>-5.1419849999999999E-11</v>
      </c>
      <c r="F28">
        <v>1</v>
      </c>
      <c r="G28">
        <v>0</v>
      </c>
      <c r="H28">
        <v>0</v>
      </c>
      <c r="I28">
        <v>0</v>
      </c>
    </row>
    <row r="29" spans="1:9" x14ac:dyDescent="0.25">
      <c r="A29" t="s">
        <v>101</v>
      </c>
      <c r="B29">
        <v>19</v>
      </c>
      <c r="C29" s="13">
        <v>1.4025099999999999E-11</v>
      </c>
      <c r="D29">
        <v>0.1</v>
      </c>
      <c r="E29" s="13">
        <v>4.0514520000000003E-9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102</v>
      </c>
      <c r="B30">
        <v>28</v>
      </c>
      <c r="C30" s="13">
        <v>3.6188470000000002E-11</v>
      </c>
      <c r="D30">
        <v>0.1</v>
      </c>
      <c r="E30" s="13">
        <v>2.1984680000000001E-10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103</v>
      </c>
      <c r="B31">
        <v>49</v>
      </c>
      <c r="C31" s="13">
        <v>1.0526470000000001E-10</v>
      </c>
      <c r="D31">
        <v>0.1</v>
      </c>
      <c r="E31" s="13">
        <v>-4.552115E-11</v>
      </c>
      <c r="F31">
        <v>1</v>
      </c>
      <c r="G31">
        <v>0</v>
      </c>
      <c r="H31">
        <v>0</v>
      </c>
      <c r="I31">
        <v>0</v>
      </c>
    </row>
    <row r="32" spans="1:9" x14ac:dyDescent="0.25">
      <c r="A32" t="s">
        <v>104</v>
      </c>
      <c r="B32">
        <v>53</v>
      </c>
      <c r="C32" s="13">
        <v>1.025768E-10</v>
      </c>
      <c r="D32">
        <v>0.1</v>
      </c>
      <c r="E32" s="13">
        <v>5.6478480000000003E-11</v>
      </c>
      <c r="F32">
        <v>1</v>
      </c>
      <c r="G32">
        <v>0</v>
      </c>
      <c r="H32">
        <v>0</v>
      </c>
      <c r="I32">
        <v>0</v>
      </c>
    </row>
    <row r="33" spans="1:9" x14ac:dyDescent="0.25">
      <c r="A33" t="s">
        <v>105</v>
      </c>
      <c r="B33">
        <v>1.5</v>
      </c>
      <c r="C33" s="13">
        <v>3.860835E-10</v>
      </c>
      <c r="D33">
        <v>0.1</v>
      </c>
      <c r="E33" s="13">
        <v>-5.147072E-11</v>
      </c>
      <c r="F33">
        <v>1</v>
      </c>
      <c r="G33">
        <v>0</v>
      </c>
      <c r="H33">
        <v>0</v>
      </c>
      <c r="I33">
        <v>0</v>
      </c>
    </row>
    <row r="34" spans="1:9" x14ac:dyDescent="0.25">
      <c r="A34" t="s">
        <v>106</v>
      </c>
      <c r="B34">
        <v>49.5</v>
      </c>
      <c r="C34" s="13">
        <v>1.082062E-10</v>
      </c>
      <c r="D34">
        <v>0.1</v>
      </c>
      <c r="E34" s="13">
        <v>-5.060625E-11</v>
      </c>
      <c r="F34">
        <v>1</v>
      </c>
      <c r="G34">
        <v>0</v>
      </c>
      <c r="H34">
        <v>0</v>
      </c>
      <c r="I34">
        <v>0</v>
      </c>
    </row>
    <row r="35" spans="1:9" x14ac:dyDescent="0.25">
      <c r="A35" t="s">
        <v>107</v>
      </c>
      <c r="B35">
        <v>48</v>
      </c>
      <c r="C35" s="13">
        <v>1.02526E-10</v>
      </c>
      <c r="D35">
        <v>0.1</v>
      </c>
      <c r="E35" s="13">
        <v>-4.3385399999999999E-11</v>
      </c>
      <c r="F35">
        <v>1</v>
      </c>
      <c r="G35">
        <v>0</v>
      </c>
      <c r="H35">
        <v>0</v>
      </c>
      <c r="I35">
        <v>0</v>
      </c>
    </row>
    <row r="36" spans="1:9" x14ac:dyDescent="0.25">
      <c r="A36" t="s">
        <v>108</v>
      </c>
      <c r="B36">
        <v>42</v>
      </c>
      <c r="C36" s="13">
        <v>7.8131210000000006E-11</v>
      </c>
      <c r="D36">
        <v>0.1</v>
      </c>
      <c r="E36" s="13">
        <v>2.6901510000000001E-10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109</v>
      </c>
      <c r="B37">
        <v>48.5</v>
      </c>
      <c r="C37" s="13">
        <v>1.036418E-10</v>
      </c>
      <c r="D37">
        <v>0.1</v>
      </c>
      <c r="E37" s="13">
        <v>3.8224730000000002E-11</v>
      </c>
      <c r="F37">
        <v>1</v>
      </c>
      <c r="G37">
        <v>0</v>
      </c>
      <c r="H37">
        <v>0</v>
      </c>
      <c r="I37">
        <v>0</v>
      </c>
    </row>
    <row r="38" spans="1:9" x14ac:dyDescent="0.25">
      <c r="A38" t="s">
        <v>110</v>
      </c>
      <c r="B38">
        <v>48</v>
      </c>
      <c r="C38" s="13">
        <v>1.034896E-10</v>
      </c>
      <c r="D38">
        <v>0.1</v>
      </c>
      <c r="E38" s="13">
        <v>-5.1572409999999998E-11</v>
      </c>
      <c r="F38">
        <v>1</v>
      </c>
      <c r="G38">
        <v>0</v>
      </c>
      <c r="H38">
        <v>0</v>
      </c>
      <c r="I38">
        <v>0</v>
      </c>
    </row>
    <row r="39" spans="1:9" x14ac:dyDescent="0.25">
      <c r="A39" t="s">
        <v>111</v>
      </c>
      <c r="B39">
        <v>38.5</v>
      </c>
      <c r="C39" s="13">
        <v>5.7489500000000002E-11</v>
      </c>
      <c r="D39">
        <v>0.1</v>
      </c>
      <c r="E39" s="13">
        <v>2.8630259999999998E-10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112</v>
      </c>
      <c r="B40">
        <v>0</v>
      </c>
      <c r="C40" s="13">
        <v>-2.4519750000000001E-11</v>
      </c>
      <c r="D40">
        <v>0.1</v>
      </c>
      <c r="E40" s="13">
        <v>2.3311339999999999E-8</v>
      </c>
      <c r="F40">
        <v>0</v>
      </c>
      <c r="G40">
        <v>1</v>
      </c>
      <c r="H40">
        <v>0</v>
      </c>
      <c r="I40">
        <v>0</v>
      </c>
    </row>
    <row r="41" spans="1:9" x14ac:dyDescent="0.25">
      <c r="A41" t="s">
        <v>113</v>
      </c>
      <c r="B41">
        <v>39.5</v>
      </c>
      <c r="C41" s="13">
        <v>1.0003960000000001E-6</v>
      </c>
      <c r="D41">
        <v>0.1</v>
      </c>
      <c r="E41" s="13">
        <v>-2.2665380000000001E-9</v>
      </c>
      <c r="F41">
        <v>0</v>
      </c>
      <c r="G41">
        <v>0</v>
      </c>
      <c r="H41">
        <v>1</v>
      </c>
      <c r="I41">
        <v>0</v>
      </c>
    </row>
    <row r="42" spans="1:9" x14ac:dyDescent="0.25">
      <c r="A42" t="s">
        <v>114</v>
      </c>
      <c r="B42">
        <v>51.5</v>
      </c>
      <c r="C42" s="13">
        <v>1.16118E-10</v>
      </c>
      <c r="D42">
        <v>0.1</v>
      </c>
      <c r="E42" s="13">
        <v>-3.9724149999999998E-11</v>
      </c>
      <c r="F42">
        <v>1</v>
      </c>
      <c r="G42">
        <v>0</v>
      </c>
      <c r="H42">
        <v>0</v>
      </c>
      <c r="I42">
        <v>0</v>
      </c>
    </row>
    <row r="43" spans="1:9" x14ac:dyDescent="0.25">
      <c r="A43" t="s">
        <v>115</v>
      </c>
      <c r="B43">
        <v>0</v>
      </c>
      <c r="C43" s="13">
        <v>-1.4629909999999999E-11</v>
      </c>
      <c r="D43">
        <v>0.1</v>
      </c>
      <c r="E43" s="13">
        <v>4.5053529999999998E-10</v>
      </c>
      <c r="F43">
        <v>0</v>
      </c>
      <c r="G43">
        <v>1</v>
      </c>
      <c r="H43">
        <v>0</v>
      </c>
      <c r="I43">
        <v>0</v>
      </c>
    </row>
    <row r="44" spans="1:9" x14ac:dyDescent="0.25">
      <c r="A44" t="s">
        <v>116</v>
      </c>
      <c r="B44">
        <v>49.5</v>
      </c>
      <c r="C44" s="13">
        <v>1.0135969999999999E-10</v>
      </c>
      <c r="D44">
        <v>0.1</v>
      </c>
      <c r="E44" s="13">
        <v>-5.2386009999999997E-11</v>
      </c>
      <c r="F44">
        <v>1</v>
      </c>
      <c r="G44">
        <v>0</v>
      </c>
      <c r="H44">
        <v>0</v>
      </c>
      <c r="I44">
        <v>0</v>
      </c>
    </row>
    <row r="45" spans="1:9" x14ac:dyDescent="0.25">
      <c r="A45" t="s">
        <v>117</v>
      </c>
      <c r="B45">
        <v>51.5</v>
      </c>
      <c r="C45" s="13">
        <v>1.044027E-10</v>
      </c>
      <c r="D45">
        <v>0.1</v>
      </c>
      <c r="E45" s="13">
        <v>-4.6538169999999999E-11</v>
      </c>
      <c r="F45">
        <v>1</v>
      </c>
      <c r="G45">
        <v>0</v>
      </c>
      <c r="H45">
        <v>0</v>
      </c>
      <c r="I45">
        <v>0</v>
      </c>
    </row>
    <row r="46" spans="1:9" x14ac:dyDescent="0.25">
      <c r="A46" t="s">
        <v>118</v>
      </c>
      <c r="B46">
        <v>48.5</v>
      </c>
      <c r="C46" s="13">
        <v>8.8933970000000001E-11</v>
      </c>
      <c r="D46">
        <v>0.1</v>
      </c>
      <c r="E46" s="13">
        <v>2.6220159999999998E-10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119</v>
      </c>
      <c r="B47">
        <v>52</v>
      </c>
      <c r="C47" s="13">
        <v>1.031346E-10</v>
      </c>
      <c r="D47">
        <v>0.1</v>
      </c>
      <c r="E47" s="13">
        <v>-4.9640090000000003E-11</v>
      </c>
      <c r="F47">
        <v>1</v>
      </c>
      <c r="G47">
        <v>0</v>
      </c>
      <c r="H47">
        <v>0</v>
      </c>
      <c r="I47">
        <v>0</v>
      </c>
    </row>
    <row r="48" spans="1:9" x14ac:dyDescent="0.25">
      <c r="A48" t="s">
        <v>120</v>
      </c>
      <c r="B48">
        <v>0</v>
      </c>
      <c r="C48" s="13">
        <v>-8.7468090000000002E-12</v>
      </c>
      <c r="D48">
        <v>0.1</v>
      </c>
      <c r="E48" s="13">
        <v>5.4077719999999996E-9</v>
      </c>
      <c r="F48">
        <v>0</v>
      </c>
      <c r="G48">
        <v>1</v>
      </c>
      <c r="H48">
        <v>0</v>
      </c>
      <c r="I48">
        <v>0</v>
      </c>
    </row>
    <row r="49" spans="1:9" x14ac:dyDescent="0.25">
      <c r="A49" t="s">
        <v>121</v>
      </c>
      <c r="B49">
        <v>0</v>
      </c>
      <c r="C49" s="13">
        <v>-9.3554190000000008E-12</v>
      </c>
      <c r="D49">
        <v>0.1</v>
      </c>
      <c r="E49" s="13">
        <v>5.5790209999999999E-9</v>
      </c>
      <c r="F49">
        <v>0</v>
      </c>
      <c r="G49">
        <v>1</v>
      </c>
      <c r="H49">
        <v>0</v>
      </c>
      <c r="I49">
        <v>0</v>
      </c>
    </row>
  </sheetData>
  <conditionalFormatting sqref="F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H16" sqref="H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48</v>
      </c>
      <c r="H1" s="5"/>
    </row>
    <row r="2" spans="1:13" ht="20.25" x14ac:dyDescent="0.3">
      <c r="A2" s="5"/>
      <c r="B2" s="6" t="s">
        <v>30</v>
      </c>
      <c r="C2" s="5"/>
      <c r="D2" s="5"/>
      <c r="E2" s="5"/>
      <c r="F2" s="5"/>
      <c r="G2" s="5" t="s">
        <v>47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28</v>
      </c>
      <c r="C4" s="10" t="s">
        <v>8</v>
      </c>
      <c r="D4" s="10" t="s">
        <v>32</v>
      </c>
      <c r="E4" s="11" t="s">
        <v>33</v>
      </c>
      <c r="F4" s="10" t="s">
        <v>11</v>
      </c>
      <c r="G4" s="11" t="s">
        <v>42</v>
      </c>
      <c r="H4" s="11" t="s">
        <v>46</v>
      </c>
    </row>
    <row r="5" spans="1:13" ht="75" customHeight="1" x14ac:dyDescent="0.25">
      <c r="A5" s="7">
        <v>7</v>
      </c>
      <c r="B5" s="10" t="s">
        <v>26</v>
      </c>
      <c r="C5" s="10" t="s">
        <v>29</v>
      </c>
      <c r="D5" s="10" t="s">
        <v>26</v>
      </c>
      <c r="E5" s="10" t="s">
        <v>8</v>
      </c>
      <c r="F5" s="11" t="s">
        <v>41</v>
      </c>
      <c r="G5" s="11" t="s">
        <v>43</v>
      </c>
      <c r="H5" s="10" t="s">
        <v>39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14</v>
      </c>
      <c r="E6" s="10" t="s">
        <v>31</v>
      </c>
      <c r="F6" s="10" t="s">
        <v>40</v>
      </c>
      <c r="G6" s="10" t="s">
        <v>36</v>
      </c>
      <c r="H6" s="10" t="s">
        <v>9</v>
      </c>
    </row>
    <row r="7" spans="1:13" ht="75" customHeight="1" x14ac:dyDescent="0.25">
      <c r="A7" s="7">
        <v>5</v>
      </c>
      <c r="B7" s="10" t="s">
        <v>27</v>
      </c>
      <c r="C7" s="10" t="s">
        <v>8</v>
      </c>
      <c r="D7" s="10" t="s">
        <v>11</v>
      </c>
      <c r="E7" s="10" t="s">
        <v>8</v>
      </c>
      <c r="F7" s="10" t="s">
        <v>39</v>
      </c>
      <c r="G7" s="10" t="s">
        <v>49</v>
      </c>
      <c r="H7" s="11" t="s">
        <v>37</v>
      </c>
    </row>
    <row r="8" spans="1:13" ht="75" customHeight="1" x14ac:dyDescent="0.25">
      <c r="A8" s="7">
        <v>4</v>
      </c>
      <c r="B8" s="10" t="s">
        <v>26</v>
      </c>
      <c r="C8" s="10" t="s">
        <v>12</v>
      </c>
      <c r="D8" s="10" t="s">
        <v>31</v>
      </c>
      <c r="E8" s="10" t="s">
        <v>8</v>
      </c>
      <c r="F8" s="10" t="s">
        <v>38</v>
      </c>
      <c r="G8" s="10" t="s">
        <v>39</v>
      </c>
      <c r="H8" s="11" t="s">
        <v>37</v>
      </c>
      <c r="M8" s="2"/>
    </row>
    <row r="9" spans="1:13" ht="75" customHeight="1" x14ac:dyDescent="0.25">
      <c r="A9" s="7">
        <v>3</v>
      </c>
      <c r="B9" s="10" t="s">
        <v>15</v>
      </c>
      <c r="C9" s="10" t="s">
        <v>10</v>
      </c>
      <c r="D9" s="10" t="s">
        <v>9</v>
      </c>
      <c r="E9" s="10" t="s">
        <v>8</v>
      </c>
      <c r="F9" s="11" t="s">
        <v>37</v>
      </c>
      <c r="G9" s="10" t="s">
        <v>44</v>
      </c>
      <c r="H9" s="11" t="s">
        <v>35</v>
      </c>
    </row>
    <row r="10" spans="1:13" ht="75" customHeight="1" x14ac:dyDescent="0.25">
      <c r="A10" s="7">
        <v>2</v>
      </c>
      <c r="B10" s="10" t="s">
        <v>25</v>
      </c>
      <c r="C10" s="10" t="s">
        <v>13</v>
      </c>
      <c r="D10" s="10" t="s">
        <v>8</v>
      </c>
      <c r="E10" s="10" t="s">
        <v>34</v>
      </c>
      <c r="F10" s="10" t="s">
        <v>36</v>
      </c>
      <c r="G10" s="11" t="s">
        <v>45</v>
      </c>
      <c r="H10" s="10" t="s">
        <v>34</v>
      </c>
    </row>
    <row r="11" spans="1:13" ht="75" customHeight="1" x14ac:dyDescent="0.25">
      <c r="A11" s="7">
        <v>1</v>
      </c>
      <c r="B11" s="10" t="s">
        <v>9</v>
      </c>
      <c r="C11" s="10" t="s">
        <v>8</v>
      </c>
      <c r="D11" s="10" t="s">
        <v>8</v>
      </c>
      <c r="E11" s="10" t="s">
        <v>8</v>
      </c>
      <c r="F11" s="11" t="s">
        <v>35</v>
      </c>
      <c r="G11" s="10" t="s">
        <v>50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SOI5-7-6</vt:lpstr>
      <vt:lpstr>SOI5-7-7</vt:lpstr>
      <vt:lpstr>SOI5-7-17</vt:lpstr>
      <vt:lpstr>SOI5-7-18</vt:lpstr>
      <vt:lpstr>eqns</vt:lpstr>
      <vt:lpstr>Sheet2</vt:lpstr>
      <vt:lpstr>template</vt:lpstr>
      <vt:lpstr>Sheet2!SOI5_7_7_20170228_110845_matrix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2017-03-03T23:29:47Z</cp:lastPrinted>
  <dcterms:created xsi:type="dcterms:W3CDTF">2017-01-24T04:38:23Z</dcterms:created>
  <dcterms:modified xsi:type="dcterms:W3CDTF">2017-07-07T18:58:23Z</dcterms:modified>
</cp:coreProperties>
</file>