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uker\OneDrive - University of Tulsa\Desktop\Determinant Output\"/>
    </mc:Choice>
  </mc:AlternateContent>
  <xr:revisionPtr revIDLastSave="0" documentId="13_ncr:1_{0F2C9F8B-132A-4E07-BC41-231FB0228FC0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25" i="1" s="1"/>
  <c r="B16" i="1"/>
  <c r="B26" i="1" s="1"/>
  <c r="B17" i="1"/>
  <c r="B27" i="1" s="1"/>
  <c r="B18" i="1"/>
  <c r="B28" i="1" s="1"/>
  <c r="B19" i="1"/>
  <c r="B29" i="1" s="1"/>
  <c r="B14" i="1"/>
  <c r="B24" i="1" s="1"/>
  <c r="A25" i="1"/>
  <c r="A26" i="1" s="1"/>
  <c r="A27" i="1" s="1"/>
  <c r="A28" i="1" s="1"/>
  <c r="A29" i="1" s="1"/>
  <c r="D23" i="1"/>
  <c r="E23" i="1" s="1"/>
  <c r="F23" i="1" s="1"/>
  <c r="H23" i="1" s="1"/>
  <c r="O19" i="1"/>
  <c r="O29" i="1" s="1"/>
  <c r="O18" i="1"/>
  <c r="O28" i="1" s="1"/>
  <c r="O17" i="1"/>
  <c r="O27" i="1" s="1"/>
  <c r="O16" i="1"/>
  <c r="O26" i="1" s="1"/>
  <c r="O15" i="1"/>
  <c r="O25" i="1" s="1"/>
  <c r="O14" i="1"/>
  <c r="O24" i="1" s="1"/>
  <c r="N15" i="1"/>
  <c r="N25" i="1" s="1"/>
  <c r="N16" i="1"/>
  <c r="N26" i="1" s="1"/>
  <c r="N17" i="1"/>
  <c r="N27" i="1" s="1"/>
  <c r="N18" i="1"/>
  <c r="N28" i="1" s="1"/>
  <c r="N19" i="1"/>
  <c r="N29" i="1" s="1"/>
  <c r="N14" i="1"/>
  <c r="N24" i="1" s="1"/>
  <c r="M15" i="1"/>
  <c r="M25" i="1" s="1"/>
  <c r="M16" i="1"/>
  <c r="M26" i="1" s="1"/>
  <c r="M17" i="1"/>
  <c r="M27" i="1" s="1"/>
  <c r="M18" i="1"/>
  <c r="M28" i="1" s="1"/>
  <c r="M19" i="1"/>
  <c r="M29" i="1" s="1"/>
  <c r="M14" i="1"/>
  <c r="M24" i="1" s="1"/>
  <c r="L15" i="1"/>
  <c r="L25" i="1" s="1"/>
  <c r="L16" i="1"/>
  <c r="L26" i="1" s="1"/>
  <c r="L17" i="1"/>
  <c r="L27" i="1" s="1"/>
  <c r="L18" i="1"/>
  <c r="L28" i="1" s="1"/>
  <c r="L19" i="1"/>
  <c r="L29" i="1" s="1"/>
  <c r="L14" i="1"/>
  <c r="L24" i="1" s="1"/>
  <c r="K15" i="1"/>
  <c r="K25" i="1" s="1"/>
  <c r="K16" i="1"/>
  <c r="K26" i="1" s="1"/>
  <c r="K17" i="1"/>
  <c r="K27" i="1" s="1"/>
  <c r="K18" i="1"/>
  <c r="K28" i="1" s="1"/>
  <c r="K19" i="1"/>
  <c r="K29" i="1" s="1"/>
  <c r="K14" i="1"/>
  <c r="K24" i="1" s="1"/>
  <c r="J15" i="1"/>
  <c r="J25" i="1" s="1"/>
  <c r="J16" i="1"/>
  <c r="J26" i="1" s="1"/>
  <c r="J17" i="1"/>
  <c r="J27" i="1" s="1"/>
  <c r="J18" i="1"/>
  <c r="J28" i="1" s="1"/>
  <c r="J19" i="1"/>
  <c r="J29" i="1" s="1"/>
  <c r="J14" i="1"/>
  <c r="J24" i="1" s="1"/>
  <c r="I15" i="1"/>
  <c r="I25" i="1" s="1"/>
  <c r="I16" i="1"/>
  <c r="I26" i="1" s="1"/>
  <c r="I17" i="1"/>
  <c r="I27" i="1" s="1"/>
  <c r="I18" i="1"/>
  <c r="I28" i="1" s="1"/>
  <c r="I19" i="1"/>
  <c r="I29" i="1" s="1"/>
  <c r="I14" i="1"/>
  <c r="I24" i="1" s="1"/>
  <c r="H15" i="1"/>
  <c r="H25" i="1" s="1"/>
  <c r="H16" i="1"/>
  <c r="H26" i="1" s="1"/>
  <c r="H17" i="1"/>
  <c r="H27" i="1" s="1"/>
  <c r="H18" i="1"/>
  <c r="H28" i="1" s="1"/>
  <c r="H19" i="1"/>
  <c r="H29" i="1" s="1"/>
  <c r="H14" i="1"/>
  <c r="H24" i="1" s="1"/>
  <c r="G15" i="1"/>
  <c r="G25" i="1" s="1"/>
  <c r="G16" i="1"/>
  <c r="G26" i="1" s="1"/>
  <c r="G17" i="1"/>
  <c r="G27" i="1" s="1"/>
  <c r="G18" i="1"/>
  <c r="G28" i="1" s="1"/>
  <c r="G19" i="1"/>
  <c r="G29" i="1" s="1"/>
  <c r="G14" i="1"/>
  <c r="G24" i="1" s="1"/>
  <c r="F15" i="1"/>
  <c r="F25" i="1" s="1"/>
  <c r="F16" i="1"/>
  <c r="F26" i="1" s="1"/>
  <c r="F17" i="1"/>
  <c r="F27" i="1" s="1"/>
  <c r="F18" i="1"/>
  <c r="F28" i="1" s="1"/>
  <c r="F19" i="1"/>
  <c r="F29" i="1" s="1"/>
  <c r="F14" i="1"/>
  <c r="F24" i="1" s="1"/>
  <c r="E15" i="1"/>
  <c r="E25" i="1" s="1"/>
  <c r="E16" i="1"/>
  <c r="E26" i="1" s="1"/>
  <c r="E17" i="1"/>
  <c r="E27" i="1" s="1"/>
  <c r="E18" i="1"/>
  <c r="E28" i="1" s="1"/>
  <c r="E19" i="1"/>
  <c r="E29" i="1" s="1"/>
  <c r="E14" i="1"/>
  <c r="E24" i="1" s="1"/>
  <c r="D15" i="1"/>
  <c r="D25" i="1" s="1"/>
  <c r="D16" i="1"/>
  <c r="D26" i="1" s="1"/>
  <c r="D17" i="1"/>
  <c r="D27" i="1" s="1"/>
  <c r="D18" i="1"/>
  <c r="D28" i="1" s="1"/>
  <c r="D19" i="1"/>
  <c r="D29" i="1" s="1"/>
  <c r="D14" i="1"/>
  <c r="D24" i="1" s="1"/>
  <c r="C15" i="1"/>
  <c r="C25" i="1" s="1"/>
  <c r="C16" i="1"/>
  <c r="C26" i="1" s="1"/>
  <c r="C17" i="1"/>
  <c r="C27" i="1" s="1"/>
  <c r="C18" i="1"/>
  <c r="C28" i="1" s="1"/>
  <c r="C19" i="1"/>
  <c r="C29" i="1" s="1"/>
  <c r="C14" i="1"/>
  <c r="C24" i="1" s="1"/>
  <c r="A15" i="1"/>
  <c r="A16" i="1" s="1"/>
  <c r="A17" i="1" s="1"/>
  <c r="A18" i="1" s="1"/>
  <c r="A19" i="1" s="1"/>
  <c r="D13" i="1"/>
  <c r="E13" i="1" s="1"/>
  <c r="F13" i="1" s="1"/>
  <c r="H13" i="1" s="1"/>
  <c r="D3" i="1"/>
  <c r="E3" i="1" s="1"/>
  <c r="F3" i="1" s="1"/>
  <c r="H3" i="1" s="1"/>
  <c r="A5" i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<sst xmlns="http://schemas.openxmlformats.org/spreadsheetml/2006/main" count="9" uniqueCount="5">
  <si>
    <t>Thread_Count</t>
  </si>
  <si>
    <t>Size:</t>
  </si>
  <si>
    <t>Runtime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</si>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</sst>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16 Elements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Sheet1!$B$4:$B$9</c:f>
              <c:numCache>
                <c:formatCode>0.00E+00</c:formatCode>
                <c:ptCount val="6"/>
                <c:pt idx="0">
                  <c:v>4.1736289858800002E-5</c:v>
                </c:pt>
                <c:pt idx="1">
                  <c:v>1.5904800966379999E-4</c:v>
                </c:pt>
                <c:pt idx="2">
                  <c:v>1.9825669005510001E-4</c:v>
                </c:pt>
                <c:pt idx="3">
                  <c:v>3.012767992914E-4</c:v>
                </c:pt>
                <c:pt idx="4">
                  <c:v>4.8486329615120001E-4</c:v>
                </c:pt>
                <c:pt idx="5">
                  <c:v>2.2497440222650801E-2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38-4024-BD62-DF19D4EC1512}"/>
            </c:ext>
          </c:extLst>
        </c:ser>
        <c:ser>
          <c:idx val="0"/>
          <c:order val="1"/>
          <c:tx>
            <c:v>32 Elements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Sheet1!$C$4:$C$9</c:f>
              <c:numCache>
                <c:formatCode>0.00E+00</c:formatCode>
                <c:ptCount val="6"/>
                <c:pt idx="0">
                  <c:v>6.7172106355400005E-5</c:v>
                </c:pt>
                <c:pt idx="1">
                  <c:v>2.3098709061739999E-4</c:v>
                </c:pt>
                <c:pt idx="2">
                  <c:v>2.8433231636880001E-4</c:v>
                </c:pt>
                <c:pt idx="3">
                  <c:v>3.5362178459759998E-4</c:v>
                </c:pt>
                <c:pt idx="4">
                  <c:v>6.3955783843989999E-4</c:v>
                </c:pt>
                <c:pt idx="5">
                  <c:v>2.2685195319354499E-2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E9-45A6-8D10-6A275C288ACE}"/>
            </c:ext>
          </c:extLst>
        </c:ser>
        <c:ser>
          <c:idx val="1"/>
          <c:order val="2"/>
          <c:tx>
            <c:v>64 Elements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Sheet1!$D$4:$D$9</c:f>
              <c:numCache>
                <c:formatCode>0.00E+00</c:formatCode>
                <c:ptCount val="6"/>
                <c:pt idx="0">
                  <c:v>2.9832497239110003E-4</c:v>
                </c:pt>
                <c:pt idx="1">
                  <c:v>4.4527975842359999E-4</c:v>
                </c:pt>
                <c:pt idx="2">
                  <c:v>4.6208268031479999E-4</c:v>
                </c:pt>
                <c:pt idx="3">
                  <c:v>5.3997384384270005E-4</c:v>
                </c:pt>
                <c:pt idx="4">
                  <c:v>8.6683686822649998E-4</c:v>
                </c:pt>
                <c:pt idx="5">
                  <c:v>1.8610535189509399E-2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EE9-45A6-8D10-6A275C288ACE}"/>
            </c:ext>
          </c:extLst>
        </c:ser>
        <c:ser>
          <c:idx val="2"/>
          <c:order val="3"/>
          <c:tx>
            <c:v>128 Elements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Sheet1!$E$4:$E$9</c:f>
              <c:numCache>
                <c:formatCode>0.00E+00</c:formatCode>
                <c:ptCount val="6"/>
                <c:pt idx="0">
                  <c:v>1.9422979094087999E-3</c:v>
                </c:pt>
                <c:pt idx="1">
                  <c:v>1.6236300580203999E-3</c:v>
                </c:pt>
                <c:pt idx="2">
                  <c:v>1.3820840977131999E-3</c:v>
                </c:pt>
                <c:pt idx="3">
                  <c:v>1.3924879021942999E-3</c:v>
                </c:pt>
                <c:pt idx="4">
                  <c:v>1.7858017235994001E-3</c:v>
                </c:pt>
                <c:pt idx="5">
                  <c:v>0.58054778492078096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EE9-45A6-8D10-6A275C288ACE}"/>
            </c:ext>
          </c:extLst>
        </c:ser>
        <c:ser>
          <c:idx val="3"/>
          <c:order val="4"/>
          <c:tx>
            <c:v>256 Elements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Sheet1!$F$4:$F$9</c:f>
              <c:numCache>
                <c:formatCode>0.00E+00</c:formatCode>
                <c:ptCount val="6"/>
                <c:pt idx="0">
                  <c:v>1.46755273453891E-2</c:v>
                </c:pt>
                <c:pt idx="1">
                  <c:v>8.9475261047482005E-3</c:v>
                </c:pt>
                <c:pt idx="2">
                  <c:v>5.2077649161219996E-3</c:v>
                </c:pt>
                <c:pt idx="3">
                  <c:v>4.0686563588679002E-3</c:v>
                </c:pt>
                <c:pt idx="4">
                  <c:v>3.8318368606269E-3</c:v>
                </c:pt>
                <c:pt idx="5">
                  <c:v>0.99180278601124805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EE9-45A6-8D10-6A275C288ACE}"/>
            </c:ext>
          </c:extLst>
        </c:ser>
        <c:ser>
          <c:idx val="4"/>
          <c:order val="5"/>
          <c:tx>
            <c:v>496 Elements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Sheet1!$G$4:$G$9</c:f>
              <c:numCache>
                <c:formatCode>0.00E+00</c:formatCode>
                <c:ptCount val="6"/>
                <c:pt idx="0">
                  <c:v>0.10502168489619999</c:v>
                </c:pt>
                <c:pt idx="1">
                  <c:v>5.7604555040597902E-2</c:v>
                </c:pt>
                <c:pt idx="2">
                  <c:v>3.0505640897899901E-2</c:v>
                </c:pt>
                <c:pt idx="3">
                  <c:v>1.7281464301049699E-2</c:v>
                </c:pt>
                <c:pt idx="4">
                  <c:v>1.24078299850225E-2</c:v>
                </c:pt>
                <c:pt idx="5">
                  <c:v>2.65024350956082E-2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EE9-45A6-8D10-6A275C288ACE}"/>
            </c:ext>
          </c:extLst>
        </c:ser>
        <c:ser>
          <c:idx val="5"/>
          <c:order val="6"/>
          <c:tx>
            <c:v>512 Elements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Sheet1!$H$4:$H$9</c:f>
              <c:numCache>
                <c:formatCode>0.00E+00</c:formatCode>
                <c:ptCount val="6"/>
                <c:pt idx="0">
                  <c:v>0.115638354793191</c:v>
                </c:pt>
                <c:pt idx="1">
                  <c:v>6.3901463057845803E-2</c:v>
                </c:pt>
                <c:pt idx="2">
                  <c:v>3.3776096999645198E-2</c:v>
                </c:pt>
                <c:pt idx="3">
                  <c:v>1.9062309991568299E-2</c:v>
                </c:pt>
                <c:pt idx="4">
                  <c:v>1.31535837426782E-2</c:v>
                </c:pt>
                <c:pt idx="5">
                  <c:v>2.1167190782725802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EE9-45A6-8D10-6A275C288ACE}"/>
            </c:ext>
          </c:extLst>
        </c:ser>
        <c:ser>
          <c:idx val="6"/>
          <c:order val="7"/>
          <c:tx>
            <c:v>1000 Elements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Sheet1!$I$4:$I$9</c:f>
              <c:numCache>
                <c:formatCode>0.00E+00</c:formatCode>
                <c:ptCount val="6"/>
                <c:pt idx="0">
                  <c:v>0.85520892590284303</c:v>
                </c:pt>
                <c:pt idx="1">
                  <c:v>0.45320687489584</c:v>
                </c:pt>
                <c:pt idx="2">
                  <c:v>0.23164090514183</c:v>
                </c:pt>
                <c:pt idx="3">
                  <c:v>0.122018952388316</c:v>
                </c:pt>
                <c:pt idx="4">
                  <c:v>7.1202735882252496E-2</c:v>
                </c:pt>
                <c:pt idx="5">
                  <c:v>1.12395438505336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EE9-45A6-8D10-6A275C288ACE}"/>
            </c:ext>
          </c:extLst>
        </c:ser>
        <c:ser>
          <c:idx val="7"/>
          <c:order val="8"/>
          <c:tx>
            <c:v>1024 Elements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Sheet1!$J$4:$J$9</c:f>
              <c:numCache>
                <c:formatCode>0.00E+00</c:formatCode>
                <c:ptCount val="6"/>
                <c:pt idx="0">
                  <c:v>0.91585458628833205</c:v>
                </c:pt>
                <c:pt idx="1">
                  <c:v>0.48922119708731698</c:v>
                </c:pt>
                <c:pt idx="2">
                  <c:v>0.25058142701163799</c:v>
                </c:pt>
                <c:pt idx="3">
                  <c:v>0.126778181176632</c:v>
                </c:pt>
                <c:pt idx="4">
                  <c:v>7.6559572946280199E-2</c:v>
                </c:pt>
                <c:pt idx="5">
                  <c:v>0.123947719112038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EE9-45A6-8D10-6A275C288ACE}"/>
            </c:ext>
          </c:extLst>
        </c:ser>
        <c:ser>
          <c:idx val="8"/>
          <c:order val="9"/>
          <c:tx>
            <c:v>2000 Elements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Sheet1!$K$4:$K$9</c:f>
              <c:numCache>
                <c:formatCode>0.00E+00</c:formatCode>
                <c:ptCount val="6"/>
                <c:pt idx="0">
                  <c:v>7.16840803809463</c:v>
                </c:pt>
                <c:pt idx="1">
                  <c:v>3.4646525667048902</c:v>
                </c:pt>
                <c:pt idx="2">
                  <c:v>1.7934232107363599</c:v>
                </c:pt>
                <c:pt idx="3">
                  <c:v>0.914253923110663</c:v>
                </c:pt>
                <c:pt idx="4">
                  <c:v>0.48897338239476001</c:v>
                </c:pt>
                <c:pt idx="5">
                  <c:v>6.5275183026678798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EE9-45A6-8D10-6A275C288ACE}"/>
            </c:ext>
          </c:extLst>
        </c:ser>
        <c:ser>
          <c:idx val="12"/>
          <c:order val="10"/>
          <c:tx>
            <c:v>2048 Elements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Sheet1!$L$4:$L$9</c:f>
              <c:numCache>
                <c:formatCode>0.00E+00</c:formatCode>
                <c:ptCount val="6"/>
                <c:pt idx="0">
                  <c:v>7.7259128112345898</c:v>
                </c:pt>
                <c:pt idx="1">
                  <c:v>3.7380560617893899</c:v>
                </c:pt>
                <c:pt idx="2">
                  <c:v>1.8843039511702899</c:v>
                </c:pt>
                <c:pt idx="3">
                  <c:v>0.9566240622662</c:v>
                </c:pt>
                <c:pt idx="4">
                  <c:v>0.52484570164233402</c:v>
                </c:pt>
                <c:pt idx="5">
                  <c:v>3.01817188365384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EE9-45A6-8D10-6A275C288ACE}"/>
            </c:ext>
          </c:extLst>
        </c:ser>
        <c:ser>
          <c:idx val="9"/>
          <c:order val="11"/>
          <c:tx>
            <c:v>3000 Elements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Sheet1!$M$4:$M$9</c:f>
              <c:numCache>
                <c:formatCode>0.00E+00</c:formatCode>
                <c:ptCount val="6"/>
                <c:pt idx="0">
                  <c:v>25.074310670141099</c:v>
                </c:pt>
                <c:pt idx="1">
                  <c:v>13.6584573322907</c:v>
                </c:pt>
                <c:pt idx="2">
                  <c:v>9.0624369839206302</c:v>
                </c:pt>
                <c:pt idx="3">
                  <c:v>7.36578568583354</c:v>
                </c:pt>
                <c:pt idx="4">
                  <c:v>6.7294900962151498</c:v>
                </c:pt>
                <c:pt idx="5">
                  <c:v>7.1467988681979397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EE9-45A6-8D10-6A275C288ACE}"/>
            </c:ext>
          </c:extLst>
        </c:ser>
        <c:ser>
          <c:idx val="10"/>
          <c:order val="12"/>
          <c:tx>
            <c:v>4000 Elements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Sheet1!$N$4:$N$9</c:f>
              <c:numCache>
                <c:formatCode>0.00E+00</c:formatCode>
                <c:ptCount val="6"/>
                <c:pt idx="0">
                  <c:v>59.388368221931103</c:v>
                </c:pt>
                <c:pt idx="1">
                  <c:v>34.218554933089699</c:v>
                </c:pt>
                <c:pt idx="2">
                  <c:v>26.384560568723799</c:v>
                </c:pt>
                <c:pt idx="3">
                  <c:v>23.5257420139387</c:v>
                </c:pt>
                <c:pt idx="4">
                  <c:v>23.673495187889699</c:v>
                </c:pt>
                <c:pt idx="5">
                  <c:v>23.9503137781284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EE9-45A6-8D10-6A275C288ACE}"/>
            </c:ext>
          </c:extLst>
        </c:ser>
        <c:ser>
          <c:idx val="11"/>
          <c:order val="13"/>
          <c:tx>
            <c:v>4096 Elements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Sheet1!$O$4:$O$9</c:f>
              <c:numCache>
                <c:formatCode>0.00E+00</c:formatCode>
                <c:ptCount val="6"/>
                <c:pt idx="0">
                  <c:v>63.918236943893099</c:v>
                </c:pt>
                <c:pt idx="1">
                  <c:v>36.899950522929402</c:v>
                </c:pt>
                <c:pt idx="2">
                  <c:v>27.842183665838</c:v>
                </c:pt>
                <c:pt idx="3">
                  <c:v>25.5887725781649</c:v>
                </c:pt>
                <c:pt idx="4">
                  <c:v>25.757836904842399</c:v>
                </c:pt>
                <c:pt idx="5">
                  <c:v>27.082791499793501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EE9-45A6-8D10-6A275C28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90200"/>
        <c:axId val="539389880"/>
      </c:scatterChart>
      <c:valAx>
        <c:axId val="539390200"/>
        <c:scaling>
          <c:logBase val="10"/>
          <c:orientation val="minMax"/>
          <c:max val="3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89880"/>
        <c:crosses val="autoZero"/>
        <c:crossBetween val="midCat"/>
      </c:valAx>
      <c:valAx>
        <c:axId val="539389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layout>
        <c:manualLayout>
          <c:xMode val="edge"/>
          <c:yMode val="edge"/>
          <c:x val="0.43762164751210864"/>
          <c:y val="3.5693028711185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16 Elements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Lit>
              <c:ptCount val="1"/>
              <c:pt idx="0">
                <c:v>Elements+Sheet1!$B$14:$B$19</c:v>
              </c:pt>
            </c:strLit>
          </c:xVal>
          <c:yVal>
            <c:numRef>
              <c:f>Sheet1!$B$14:$B$19</c:f>
              <c:numCache>
                <c:formatCode>0.00E+00</c:formatCode>
                <c:ptCount val="6"/>
                <c:pt idx="0">
                  <c:v>1</c:v>
                </c:pt>
                <c:pt idx="1">
                  <c:v>0.26241315403457927</c:v>
                </c:pt>
                <c:pt idx="2">
                  <c:v>0.21051642619071539</c:v>
                </c:pt>
                <c:pt idx="3">
                  <c:v>0.13853137698277243</c:v>
                </c:pt>
                <c:pt idx="4">
                  <c:v>8.6078468281882356E-2</c:v>
                </c:pt>
                <c:pt idx="5">
                  <c:v>1.8551572732607687E-3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22-4C04-AA5D-95B682848119}"/>
            </c:ext>
          </c:extLst>
        </c:ser>
        <c:ser>
          <c:idx val="0"/>
          <c:order val="1"/>
          <c:tx>
            <c:v>32 Elements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Sheet1!$C$14:$C$19</c:f>
              <c:numCache>
                <c:formatCode>0.00E+00</c:formatCode>
                <c:ptCount val="6"/>
                <c:pt idx="0">
                  <c:v>1</c:v>
                </c:pt>
                <c:pt idx="1">
                  <c:v>0.29080459074945381</c:v>
                </c:pt>
                <c:pt idx="2">
                  <c:v>0.23624506427286593</c:v>
                </c:pt>
                <c:pt idx="3">
                  <c:v>0.18995466139575581</c:v>
                </c:pt>
                <c:pt idx="4">
                  <c:v>0.105028978331742</c:v>
                </c:pt>
                <c:pt idx="5">
                  <c:v>2.9610547940969356E-3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82-41A2-B1F4-639DF9DB6B76}"/>
            </c:ext>
          </c:extLst>
        </c:ser>
        <c:ser>
          <c:idx val="1"/>
          <c:order val="2"/>
          <c:tx>
            <c:v>64 Elements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Sheet1!$D$14:$D$19</c:f>
              <c:numCache>
                <c:formatCode>0.00E+00</c:formatCode>
                <c:ptCount val="6"/>
                <c:pt idx="0">
                  <c:v>1</c:v>
                </c:pt>
                <c:pt idx="1">
                  <c:v>0.66997200467239715</c:v>
                </c:pt>
                <c:pt idx="2">
                  <c:v>0.64560950907716808</c:v>
                </c:pt>
                <c:pt idx="3">
                  <c:v>0.5524804132512855</c:v>
                </c:pt>
                <c:pt idx="4">
                  <c:v>0.34415353491073392</c:v>
                </c:pt>
                <c:pt idx="5">
                  <c:v>1.6029897547452761E-2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82-41A2-B1F4-639DF9DB6B76}"/>
            </c:ext>
          </c:extLst>
        </c:ser>
        <c:ser>
          <c:idx val="2"/>
          <c:order val="3"/>
          <c:tx>
            <c:v>128 Elements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Sheet1!$E$14:$E$19</c:f>
              <c:numCache>
                <c:formatCode>0.00E+00</c:formatCode>
                <c:ptCount val="6"/>
                <c:pt idx="0">
                  <c:v>1</c:v>
                </c:pt>
                <c:pt idx="1">
                  <c:v>1.1962687558130907</c:v>
                </c:pt>
                <c:pt idx="2">
                  <c:v>1.4053398867858558</c:v>
                </c:pt>
                <c:pt idx="3">
                  <c:v>1.3948400602605613</c:v>
                </c:pt>
                <c:pt idx="4">
                  <c:v>1.0876335730564599</c:v>
                </c:pt>
                <c:pt idx="5">
                  <c:v>3.3456296963975799E-3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82-41A2-B1F4-639DF9DB6B76}"/>
            </c:ext>
          </c:extLst>
        </c:ser>
        <c:ser>
          <c:idx val="3"/>
          <c:order val="4"/>
          <c:tx>
            <c:v>256 Elements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Sheet1!$F$14:$F$19</c:f>
              <c:numCache>
                <c:formatCode>0.00E+00</c:formatCode>
                <c:ptCount val="6"/>
                <c:pt idx="0">
                  <c:v>1</c:v>
                </c:pt>
                <c:pt idx="1">
                  <c:v>1.6401770918110214</c:v>
                </c:pt>
                <c:pt idx="2">
                  <c:v>2.8180087968174532</c:v>
                </c:pt>
                <c:pt idx="3">
                  <c:v>3.606971454692367</c:v>
                </c:pt>
                <c:pt idx="4">
                  <c:v>3.8298935678039645</c:v>
                </c:pt>
                <c:pt idx="5">
                  <c:v>1.4796820045656399E-2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82-41A2-B1F4-639DF9DB6B76}"/>
            </c:ext>
          </c:extLst>
        </c:ser>
        <c:ser>
          <c:idx val="4"/>
          <c:order val="5"/>
          <c:tx>
            <c:v>496 Elements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Sheet1!$G$14:$G$19</c:f>
              <c:numCache>
                <c:formatCode>0.00E+00</c:formatCode>
                <c:ptCount val="6"/>
                <c:pt idx="0">
                  <c:v>1</c:v>
                </c:pt>
                <c:pt idx="1">
                  <c:v>1.8231489649070975</c:v>
                </c:pt>
                <c:pt idx="2">
                  <c:v>3.4426972128761273</c:v>
                </c:pt>
                <c:pt idx="3">
                  <c:v>6.0771288281295028</c:v>
                </c:pt>
                <c:pt idx="4">
                  <c:v>8.4641460289971526</c:v>
                </c:pt>
                <c:pt idx="5">
                  <c:v>3.9627183131410995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82-41A2-B1F4-639DF9DB6B76}"/>
            </c:ext>
          </c:extLst>
        </c:ser>
        <c:ser>
          <c:idx val="5"/>
          <c:order val="6"/>
          <c:tx>
            <c:v>512 Elements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Sheet1!$H$14:$H$19</c:f>
              <c:numCache>
                <c:formatCode>0.00E+00</c:formatCode>
                <c:ptCount val="6"/>
                <c:pt idx="0">
                  <c:v>1</c:v>
                </c:pt>
                <c:pt idx="1">
                  <c:v>1.8096354803099137</c:v>
                </c:pt>
                <c:pt idx="2">
                  <c:v>3.4236742864163885</c:v>
                </c:pt>
                <c:pt idx="3">
                  <c:v>6.0663348169419402</c:v>
                </c:pt>
                <c:pt idx="4">
                  <c:v>8.7913953379861081</c:v>
                </c:pt>
                <c:pt idx="5">
                  <c:v>5.4630940865124891E-2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82-41A2-B1F4-639DF9DB6B76}"/>
            </c:ext>
          </c:extLst>
        </c:ser>
        <c:ser>
          <c:idx val="6"/>
          <c:order val="7"/>
          <c:tx>
            <c:v>1000 Elements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Sheet1!$I$14:$I$19</c:f>
              <c:numCache>
                <c:formatCode>0.00E+00</c:formatCode>
                <c:ptCount val="6"/>
                <c:pt idx="0">
                  <c:v>1</c:v>
                </c:pt>
                <c:pt idx="1">
                  <c:v>1.8870166656218414</c:v>
                </c:pt>
                <c:pt idx="2">
                  <c:v>3.6919598694333038</c:v>
                </c:pt>
                <c:pt idx="3">
                  <c:v>7.0088204263646343</c:v>
                </c:pt>
                <c:pt idx="4">
                  <c:v>12.010899796281656</c:v>
                </c:pt>
                <c:pt idx="5">
                  <c:v>0.76089291280467919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782-41A2-B1F4-639DF9DB6B76}"/>
            </c:ext>
          </c:extLst>
        </c:ser>
        <c:ser>
          <c:idx val="7"/>
          <c:order val="8"/>
          <c:tx>
            <c:v>1024 Elements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Sheet1!$J$14:$J$19</c:f>
              <c:numCache>
                <c:formatCode>0.00E+00</c:formatCode>
                <c:ptCount val="6"/>
                <c:pt idx="0">
                  <c:v>1</c:v>
                </c:pt>
                <c:pt idx="1">
                  <c:v>1.8720664430344969</c:v>
                </c:pt>
                <c:pt idx="2">
                  <c:v>3.654918072781971</c:v>
                </c:pt>
                <c:pt idx="3">
                  <c:v>7.2240710332665987</c:v>
                </c:pt>
                <c:pt idx="4">
                  <c:v>11.962639694071473</c:v>
                </c:pt>
                <c:pt idx="5">
                  <c:v>7.3890394502578856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782-41A2-B1F4-639DF9DB6B76}"/>
            </c:ext>
          </c:extLst>
        </c:ser>
        <c:ser>
          <c:idx val="8"/>
          <c:order val="9"/>
          <c:tx>
            <c:v>2000 Elements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Sheet1!$K$14:$K$19</c:f>
              <c:numCache>
                <c:formatCode>0.00E+00</c:formatCode>
                <c:ptCount val="6"/>
                <c:pt idx="0">
                  <c:v>1</c:v>
                </c:pt>
                <c:pt idx="1">
                  <c:v>2.0690120870942774</c:v>
                </c:pt>
                <c:pt idx="2">
                  <c:v>3.9970532304817001</c:v>
                </c:pt>
                <c:pt idx="3">
                  <c:v>7.8407189259902719</c:v>
                </c:pt>
                <c:pt idx="4">
                  <c:v>14.660119131612365</c:v>
                </c:pt>
                <c:pt idx="5">
                  <c:v>1.0981827557901769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782-41A2-B1F4-639DF9DB6B76}"/>
            </c:ext>
          </c:extLst>
        </c:ser>
        <c:ser>
          <c:idx val="12"/>
          <c:order val="10"/>
          <c:tx>
            <c:v>2048 Elements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Sheet1!$L$14:$L$19</c:f>
              <c:numCache>
                <c:formatCode>0.00E+00</c:formatCode>
                <c:ptCount val="6"/>
                <c:pt idx="0">
                  <c:v>1</c:v>
                </c:pt>
                <c:pt idx="1">
                  <c:v>2.0668263620252478</c:v>
                </c:pt>
                <c:pt idx="2">
                  <c:v>4.1001414906741749</c:v>
                </c:pt>
                <c:pt idx="3">
                  <c:v>8.0762267185003118</c:v>
                </c:pt>
                <c:pt idx="4">
                  <c:v>14.720350737481239</c:v>
                </c:pt>
                <c:pt idx="5">
                  <c:v>2.559798814997075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782-41A2-B1F4-639DF9DB6B76}"/>
            </c:ext>
          </c:extLst>
        </c:ser>
        <c:ser>
          <c:idx val="9"/>
          <c:order val="11"/>
          <c:tx>
            <c:v>3000 Elements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Sheet1!$M$14:$M$19</c:f>
              <c:numCache>
                <c:formatCode>0.00E+00</c:formatCode>
                <c:ptCount val="6"/>
                <c:pt idx="0">
                  <c:v>1</c:v>
                </c:pt>
                <c:pt idx="1">
                  <c:v>1.8358083976922899</c:v>
                </c:pt>
                <c:pt idx="2">
                  <c:v>2.7668397269553586</c:v>
                </c:pt>
                <c:pt idx="3">
                  <c:v>3.4041596836527557</c:v>
                </c:pt>
                <c:pt idx="4">
                  <c:v>3.7260342628698688</c:v>
                </c:pt>
                <c:pt idx="5">
                  <c:v>3.5084673757530229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782-41A2-B1F4-639DF9DB6B76}"/>
            </c:ext>
          </c:extLst>
        </c:ser>
        <c:ser>
          <c:idx val="10"/>
          <c:order val="12"/>
          <c:tx>
            <c:v>4000 Elements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Sheet1!$N$14:$N$19</c:f>
              <c:numCache>
                <c:formatCode>0.00E+00</c:formatCode>
                <c:ptCount val="6"/>
                <c:pt idx="0">
                  <c:v>1</c:v>
                </c:pt>
                <c:pt idx="1">
                  <c:v>1.7355603805613058</c:v>
                </c:pt>
                <c:pt idx="2">
                  <c:v>2.2508757751429047</c:v>
                </c:pt>
                <c:pt idx="3">
                  <c:v>2.5243993658837312</c:v>
                </c:pt>
                <c:pt idx="4">
                  <c:v>2.5086438546814809</c:v>
                </c:pt>
                <c:pt idx="5">
                  <c:v>2.4796488585533685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782-41A2-B1F4-639DF9DB6B76}"/>
            </c:ext>
          </c:extLst>
        </c:ser>
        <c:ser>
          <c:idx val="11"/>
          <c:order val="13"/>
          <c:tx>
            <c:v>4096 Elements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Sheet1!$O$14:$O$19</c:f>
              <c:numCache>
                <c:formatCode>0.00E+00</c:formatCode>
                <c:ptCount val="6"/>
                <c:pt idx="0">
                  <c:v>1</c:v>
                </c:pt>
                <c:pt idx="1">
                  <c:v>1.7322038658066683</c:v>
                </c:pt>
                <c:pt idx="2">
                  <c:v>2.2957336145411595</c:v>
                </c:pt>
                <c:pt idx="3">
                  <c:v>2.4979016382534516</c:v>
                </c:pt>
                <c:pt idx="4">
                  <c:v>2.4815063927932806</c:v>
                </c:pt>
                <c:pt idx="5">
                  <c:v>2.3601051961124635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782-41A2-B1F4-639DF9DB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90200"/>
        <c:axId val="539389880"/>
      </c:scatterChart>
      <c:valAx>
        <c:axId val="539390200"/>
        <c:scaling>
          <c:logBase val="10"/>
          <c:orientation val="minMax"/>
          <c:max val="3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89880"/>
        <c:crosses val="autoZero"/>
        <c:crossBetween val="midCat"/>
      </c:valAx>
      <c:valAx>
        <c:axId val="539389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16 Elements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Sheet1!$A$24:$A$29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Sheet1!$B$24:$B$29</c:f>
              <c:numCache>
                <c:formatCode>0.00E+00</c:formatCode>
                <c:ptCount val="6"/>
                <c:pt idx="0">
                  <c:v>6.25E-2</c:v>
                </c:pt>
                <c:pt idx="1">
                  <c:v>1.6400822127161204E-2</c:v>
                </c:pt>
                <c:pt idx="2">
                  <c:v>1.3157276636919712E-2</c:v>
                </c:pt>
                <c:pt idx="3">
                  <c:v>8.6582110614232769E-3</c:v>
                </c:pt>
                <c:pt idx="4">
                  <c:v>5.3799042676176472E-3</c:v>
                </c:pt>
                <c:pt idx="5">
                  <c:v>1.1594732957879804E-4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5F-4D35-98E8-3656C86BDF09}"/>
            </c:ext>
          </c:extLst>
        </c:ser>
        <c:ser>
          <c:idx val="0"/>
          <c:order val="1"/>
          <c:tx>
            <c:v>32 Elements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Sheet1!$C$24:$C$29</c:f>
              <c:numCache>
                <c:formatCode>0.00E+00</c:formatCode>
                <c:ptCount val="6"/>
                <c:pt idx="0">
                  <c:v>3.125E-2</c:v>
                </c:pt>
                <c:pt idx="1">
                  <c:v>9.0876434609204314E-3</c:v>
                </c:pt>
                <c:pt idx="2">
                  <c:v>7.3826582585270603E-3</c:v>
                </c:pt>
                <c:pt idx="3">
                  <c:v>5.9360831686173692E-3</c:v>
                </c:pt>
                <c:pt idx="4">
                  <c:v>3.2821555728669376E-3</c:v>
                </c:pt>
                <c:pt idx="5">
                  <c:v>9.2532962315529239E-5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11-4827-B6C5-8A8A74E799C2}"/>
            </c:ext>
          </c:extLst>
        </c:ser>
        <c:ser>
          <c:idx val="1"/>
          <c:order val="2"/>
          <c:tx>
            <c:v>64 Elements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Sheet1!$D$24:$D$29</c:f>
              <c:numCache>
                <c:formatCode>0.00E+00</c:formatCode>
                <c:ptCount val="6"/>
                <c:pt idx="0">
                  <c:v>1.5625E-2</c:v>
                </c:pt>
                <c:pt idx="1">
                  <c:v>1.0468312573006205E-2</c:v>
                </c:pt>
                <c:pt idx="2">
                  <c:v>1.0087648579330751E-2</c:v>
                </c:pt>
                <c:pt idx="3">
                  <c:v>8.6325064570513359E-3</c:v>
                </c:pt>
                <c:pt idx="4">
                  <c:v>5.3773989829802174E-3</c:v>
                </c:pt>
                <c:pt idx="5">
                  <c:v>2.504671491789494E-4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11-4827-B6C5-8A8A74E799C2}"/>
            </c:ext>
          </c:extLst>
        </c:ser>
        <c:ser>
          <c:idx val="2"/>
          <c:order val="3"/>
          <c:tx>
            <c:v>128 Elements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Sheet1!$E$24:$E$29</c:f>
              <c:numCache>
                <c:formatCode>0.00E+00</c:formatCode>
                <c:ptCount val="6"/>
                <c:pt idx="0">
                  <c:v>7.8125E-3</c:v>
                </c:pt>
                <c:pt idx="1">
                  <c:v>9.3458496547897708E-3</c:v>
                </c:pt>
                <c:pt idx="2">
                  <c:v>1.0979217865514498E-2</c:v>
                </c:pt>
                <c:pt idx="3">
                  <c:v>1.0897187970785635E-2</c:v>
                </c:pt>
                <c:pt idx="4">
                  <c:v>8.4971372895035931E-3</c:v>
                </c:pt>
                <c:pt idx="5">
                  <c:v>2.6137732003106093E-5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11-4827-B6C5-8A8A74E799C2}"/>
            </c:ext>
          </c:extLst>
        </c:ser>
        <c:ser>
          <c:idx val="3"/>
          <c:order val="4"/>
          <c:tx>
            <c:v>256 Elements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Sheet1!$F$24:$F$29</c:f>
              <c:numCache>
                <c:formatCode>0.00E+00</c:formatCode>
                <c:ptCount val="6"/>
                <c:pt idx="0">
                  <c:v>3.90625E-3</c:v>
                </c:pt>
                <c:pt idx="1">
                  <c:v>6.4069417648868025E-3</c:v>
                </c:pt>
                <c:pt idx="2">
                  <c:v>1.1007846862568177E-2</c:v>
                </c:pt>
                <c:pt idx="3">
                  <c:v>1.4089732244892059E-2</c:v>
                </c:pt>
                <c:pt idx="4">
                  <c:v>1.4960521749234236E-2</c:v>
                </c:pt>
                <c:pt idx="5">
                  <c:v>5.780007830334531E-5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11-4827-B6C5-8A8A74E799C2}"/>
            </c:ext>
          </c:extLst>
        </c:ser>
        <c:ser>
          <c:idx val="4"/>
          <c:order val="5"/>
          <c:tx>
            <c:v>496 Elements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Sheet1!$G$24:$G$29</c:f>
              <c:numCache>
                <c:formatCode>0.00E+00</c:formatCode>
                <c:ptCount val="6"/>
                <c:pt idx="0">
                  <c:v>2.0161290322580645E-3</c:v>
                </c:pt>
                <c:pt idx="1">
                  <c:v>3.6757035582804386E-3</c:v>
                </c:pt>
                <c:pt idx="2">
                  <c:v>6.9409218001534826E-3</c:v>
                </c:pt>
                <c:pt idx="3">
                  <c:v>1.225227586316432E-2</c:v>
                </c:pt>
                <c:pt idx="4">
                  <c:v>1.706481054233297E-2</c:v>
                </c:pt>
                <c:pt idx="5">
                  <c:v>7.989351437784474E-3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11-4827-B6C5-8A8A74E799C2}"/>
            </c:ext>
          </c:extLst>
        </c:ser>
        <c:ser>
          <c:idx val="5"/>
          <c:order val="6"/>
          <c:tx>
            <c:v>512 Elements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Sheet1!$H$24:$H$29</c:f>
              <c:numCache>
                <c:formatCode>0.00E+00</c:formatCode>
                <c:ptCount val="6"/>
                <c:pt idx="0">
                  <c:v>1.953125E-3</c:v>
                </c:pt>
                <c:pt idx="1">
                  <c:v>3.5344442974803002E-3</c:v>
                </c:pt>
                <c:pt idx="2">
                  <c:v>6.6868638406570088E-3</c:v>
                </c:pt>
                <c:pt idx="3">
                  <c:v>1.1848310189339727E-2</c:v>
                </c:pt>
                <c:pt idx="4">
                  <c:v>1.7170694019504117E-2</c:v>
                </c:pt>
                <c:pt idx="5">
                  <c:v>1.0670105637719705E-4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11-4827-B6C5-8A8A74E799C2}"/>
            </c:ext>
          </c:extLst>
        </c:ser>
        <c:ser>
          <c:idx val="6"/>
          <c:order val="7"/>
          <c:tx>
            <c:v>1000 Elements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Sheet1!$I$24:$I$29</c:f>
              <c:numCache>
                <c:formatCode>0.00E+00</c:formatCode>
                <c:ptCount val="6"/>
                <c:pt idx="0">
                  <c:v>1E-3</c:v>
                </c:pt>
                <c:pt idx="1">
                  <c:v>1.8870166656218415E-3</c:v>
                </c:pt>
                <c:pt idx="2">
                  <c:v>3.6919598694333039E-3</c:v>
                </c:pt>
                <c:pt idx="3">
                  <c:v>7.0088204263646344E-3</c:v>
                </c:pt>
                <c:pt idx="4">
                  <c:v>1.2010899796281655E-2</c:v>
                </c:pt>
                <c:pt idx="5">
                  <c:v>7.6089291280467917E-4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11-4827-B6C5-8A8A74E799C2}"/>
            </c:ext>
          </c:extLst>
        </c:ser>
        <c:ser>
          <c:idx val="7"/>
          <c:order val="8"/>
          <c:tx>
            <c:v>1024 Elements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Sheet1!$J$24:$J$29</c:f>
              <c:numCache>
                <c:formatCode>0.00E+00</c:formatCode>
                <c:ptCount val="6"/>
                <c:pt idx="0">
                  <c:v>9.765625E-4</c:v>
                </c:pt>
                <c:pt idx="1">
                  <c:v>1.8281898857758759E-3</c:v>
                </c:pt>
                <c:pt idx="2">
                  <c:v>3.5692559304511436E-3</c:v>
                </c:pt>
                <c:pt idx="3">
                  <c:v>7.0547568684244128E-3</c:v>
                </c:pt>
                <c:pt idx="4">
                  <c:v>1.1682265326241673E-2</c:v>
                </c:pt>
                <c:pt idx="5">
                  <c:v>7.2158588381424664E-3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11-4827-B6C5-8A8A74E799C2}"/>
            </c:ext>
          </c:extLst>
        </c:ser>
        <c:ser>
          <c:idx val="8"/>
          <c:order val="9"/>
          <c:tx>
            <c:v>2000 Elements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Sheet1!$K$24:$K$29</c:f>
              <c:numCache>
                <c:formatCode>0.00E+00</c:formatCode>
                <c:ptCount val="6"/>
                <c:pt idx="0">
                  <c:v>5.0000000000000001E-4</c:v>
                </c:pt>
                <c:pt idx="1">
                  <c:v>1.0345060435471387E-3</c:v>
                </c:pt>
                <c:pt idx="2">
                  <c:v>1.9985266152408501E-3</c:v>
                </c:pt>
                <c:pt idx="3">
                  <c:v>3.9203594629951362E-3</c:v>
                </c:pt>
                <c:pt idx="4">
                  <c:v>7.330059565806183E-3</c:v>
                </c:pt>
                <c:pt idx="5">
                  <c:v>5.4909137789508841E-4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011-4827-B6C5-8A8A74E799C2}"/>
            </c:ext>
          </c:extLst>
        </c:ser>
        <c:ser>
          <c:idx val="12"/>
          <c:order val="10"/>
          <c:tx>
            <c:v>2048 Elements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Sheet1!$A$24:$A$29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Sheet1!$L$24:$L$29</c:f>
              <c:numCache>
                <c:formatCode>0.00E+00</c:formatCode>
                <c:ptCount val="6"/>
                <c:pt idx="0">
                  <c:v>4.8828125E-4</c:v>
                </c:pt>
                <c:pt idx="1">
                  <c:v>1.0091925595826405E-3</c:v>
                </c:pt>
                <c:pt idx="2">
                  <c:v>2.0020222122432495E-3</c:v>
                </c:pt>
                <c:pt idx="3">
                  <c:v>3.9434700773927304E-3</c:v>
                </c:pt>
                <c:pt idx="4">
                  <c:v>7.187671258535761E-3</c:v>
                </c:pt>
                <c:pt idx="5">
                  <c:v>1.2499017651352905E-3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A-4540-A7F7-4BDEF909FEBC}"/>
            </c:ext>
          </c:extLst>
        </c:ser>
        <c:ser>
          <c:idx val="9"/>
          <c:order val="11"/>
          <c:tx>
            <c:v>3000 Elements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Sheet1!$M$24:$M$29</c:f>
              <c:numCache>
                <c:formatCode>0.00E+00</c:formatCode>
                <c:ptCount val="6"/>
                <c:pt idx="0">
                  <c:v>3.3333333333333332E-4</c:v>
                </c:pt>
                <c:pt idx="1">
                  <c:v>6.1193613256409663E-4</c:v>
                </c:pt>
                <c:pt idx="2">
                  <c:v>9.2227990898511951E-4</c:v>
                </c:pt>
                <c:pt idx="3">
                  <c:v>1.1347198945509185E-3</c:v>
                </c:pt>
                <c:pt idx="4">
                  <c:v>1.242011420956623E-3</c:v>
                </c:pt>
                <c:pt idx="5">
                  <c:v>1.1694891252510076E-3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011-4827-B6C5-8A8A74E799C2}"/>
            </c:ext>
          </c:extLst>
        </c:ser>
        <c:ser>
          <c:idx val="10"/>
          <c:order val="12"/>
          <c:tx>
            <c:v>4000 Elements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Sheet1!$N$24:$N$29</c:f>
              <c:numCache>
                <c:formatCode>0.00E+00</c:formatCode>
                <c:ptCount val="6"/>
                <c:pt idx="0">
                  <c:v>2.5000000000000001E-4</c:v>
                </c:pt>
                <c:pt idx="1">
                  <c:v>4.3389009514032642E-4</c:v>
                </c:pt>
                <c:pt idx="2">
                  <c:v>5.6271894378572614E-4</c:v>
                </c:pt>
                <c:pt idx="3">
                  <c:v>6.3109984147093274E-4</c:v>
                </c:pt>
                <c:pt idx="4">
                  <c:v>6.2716096367037026E-4</c:v>
                </c:pt>
                <c:pt idx="5">
                  <c:v>6.1991221463834217E-4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011-4827-B6C5-8A8A74E799C2}"/>
            </c:ext>
          </c:extLst>
        </c:ser>
        <c:ser>
          <c:idx val="11"/>
          <c:order val="13"/>
          <c:tx>
            <c:v>4096 Elements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Sheet1!$O$24:$O$29</c:f>
              <c:numCache>
                <c:formatCode>0.00E+00</c:formatCode>
                <c:ptCount val="6"/>
                <c:pt idx="0">
                  <c:v>2.44140625E-4</c:v>
                </c:pt>
                <c:pt idx="1">
                  <c:v>4.2290133442545613E-4</c:v>
                </c:pt>
                <c:pt idx="2">
                  <c:v>5.6048183948758778E-4</c:v>
                </c:pt>
                <c:pt idx="3">
                  <c:v>6.0983926715172158E-4</c:v>
                </c:pt>
                <c:pt idx="4">
                  <c:v>6.0583652167804701E-4</c:v>
                </c:pt>
                <c:pt idx="5">
                  <c:v>5.7619755764464441E-4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011-4827-B6C5-8A8A74E79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90200"/>
        <c:axId val="539389880"/>
      </c:scatterChart>
      <c:valAx>
        <c:axId val="539390200"/>
        <c:scaling>
          <c:logBase val="10"/>
          <c:orientation val="minMax"/>
          <c:max val="3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89880"/>
        <c:crosses val="autoZero"/>
        <c:crossBetween val="midCat"/>
      </c:valAx>
      <c:valAx>
        <c:axId val="539389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5714</xdr:colOff>
      <xdr:row>0</xdr:row>
      <xdr:rowOff>7620</xdr:rowOff>
    </xdr:from>
    <xdr:to>
      <xdr:col>23</xdr:col>
      <xdr:colOff>563879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5A639-2DFE-E305-BCE0-7EE90ECF2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19</xdr:row>
      <xdr:rowOff>144780</xdr:rowOff>
    </xdr:from>
    <xdr:to>
      <xdr:col>23</xdr:col>
      <xdr:colOff>558165</xdr:colOff>
      <xdr:row>39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FCFB07-7BAD-45D6-86F1-1C756B27A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28</xdr:row>
      <xdr:rowOff>148590</xdr:rowOff>
    </xdr:from>
    <xdr:to>
      <xdr:col>12</xdr:col>
      <xdr:colOff>97155</xdr:colOff>
      <xdr:row>48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4F4BCA-51F0-4A7C-B49A-3926BE2D9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H11" sqref="H11"/>
    </sheetView>
  </sheetViews>
  <sheetFormatPr defaultRowHeight="14.4" x14ac:dyDescent="0.55000000000000004"/>
  <cols>
    <col min="1" max="1" width="12" customWidth="1"/>
    <col min="2" max="2" width="9.578125" customWidth="1"/>
    <col min="3" max="4" width="9.7890625" bestFit="1" customWidth="1"/>
    <col min="5" max="7" width="9.68359375" bestFit="1" customWidth="1"/>
    <col min="8" max="9" width="10.05078125" bestFit="1" customWidth="1"/>
    <col min="10" max="10" width="9.68359375" bestFit="1" customWidth="1"/>
    <col min="11" max="15" width="10.05078125" bestFit="1" customWidth="1"/>
  </cols>
  <sheetData>
    <row r="1" spans="1:15" x14ac:dyDescent="0.55000000000000004">
      <c r="B1" t="s">
        <v>2</v>
      </c>
    </row>
    <row r="2" spans="1:15" x14ac:dyDescent="0.55000000000000004">
      <c r="B2" t="s">
        <v>1</v>
      </c>
    </row>
    <row r="3" spans="1:15" x14ac:dyDescent="0.55000000000000004">
      <c r="A3" t="s">
        <v>0</v>
      </c>
      <c r="B3">
        <v>16</v>
      </c>
      <c r="C3">
        <v>32</v>
      </c>
      <c r="D3">
        <f>2*C3</f>
        <v>64</v>
      </c>
      <c r="E3">
        <f t="shared" ref="E3:F3" si="0">2*D3</f>
        <v>128</v>
      </c>
      <c r="F3">
        <f t="shared" si="0"/>
        <v>256</v>
      </c>
      <c r="G3">
        <v>496</v>
      </c>
      <c r="H3">
        <f>2*F3</f>
        <v>512</v>
      </c>
      <c r="I3">
        <v>1000</v>
      </c>
      <c r="J3">
        <v>1024</v>
      </c>
      <c r="K3">
        <v>2000</v>
      </c>
      <c r="L3">
        <v>2048</v>
      </c>
      <c r="M3">
        <v>3000</v>
      </c>
      <c r="N3">
        <v>4000</v>
      </c>
      <c r="O3">
        <v>4096</v>
      </c>
    </row>
    <row r="4" spans="1:15" x14ac:dyDescent="0.55000000000000004">
      <c r="A4">
        <v>1</v>
      </c>
      <c r="B4" s="1">
        <v>4.1736289858800002E-5</v>
      </c>
      <c r="C4" s="1">
        <v>6.7172106355400005E-5</v>
      </c>
      <c r="D4" s="1">
        <v>2.9832497239110003E-4</v>
      </c>
      <c r="E4" s="1">
        <v>1.9422979094087999E-3</v>
      </c>
      <c r="F4" s="1">
        <v>1.46755273453891E-2</v>
      </c>
      <c r="G4" s="1">
        <v>0.10502168489619999</v>
      </c>
      <c r="H4" s="1">
        <v>0.115638354793191</v>
      </c>
      <c r="I4" s="1">
        <v>0.85520892590284303</v>
      </c>
      <c r="J4" s="1">
        <v>0.91585458628833205</v>
      </c>
      <c r="K4" s="1">
        <v>7.16840803809463</v>
      </c>
      <c r="L4" s="1">
        <v>7.7259128112345898</v>
      </c>
      <c r="M4" s="1">
        <v>25.074310670141099</v>
      </c>
      <c r="N4" s="1">
        <v>59.388368221931103</v>
      </c>
      <c r="O4" s="1">
        <v>63.918236943893099</v>
      </c>
    </row>
    <row r="5" spans="1:15" x14ac:dyDescent="0.55000000000000004">
      <c r="A5">
        <f>2*A4</f>
        <v>2</v>
      </c>
      <c r="B5" s="1">
        <v>1.5904800966379999E-4</v>
      </c>
      <c r="C5" s="1">
        <v>2.3098709061739999E-4</v>
      </c>
      <c r="D5" s="1">
        <v>4.4527975842359999E-4</v>
      </c>
      <c r="E5" s="1">
        <v>1.6236300580203999E-3</v>
      </c>
      <c r="F5" s="1">
        <v>8.9475261047482005E-3</v>
      </c>
      <c r="G5" s="1">
        <v>5.7604555040597902E-2</v>
      </c>
      <c r="H5" s="1">
        <v>6.3901463057845803E-2</v>
      </c>
      <c r="I5" s="1">
        <v>0.45320687489584</v>
      </c>
      <c r="J5" s="1">
        <v>0.48922119708731698</v>
      </c>
      <c r="K5" s="1">
        <v>3.4646525667048902</v>
      </c>
      <c r="L5" s="1">
        <v>3.7380560617893899</v>
      </c>
      <c r="M5" s="1">
        <v>13.6584573322907</v>
      </c>
      <c r="N5" s="1">
        <v>34.218554933089699</v>
      </c>
      <c r="O5" s="1">
        <v>36.899950522929402</v>
      </c>
    </row>
    <row r="6" spans="1:15" x14ac:dyDescent="0.55000000000000004">
      <c r="A6">
        <f t="shared" ref="A6:A8" si="1">2*A5</f>
        <v>4</v>
      </c>
      <c r="B6" s="1">
        <v>1.9825669005510001E-4</v>
      </c>
      <c r="C6" s="1">
        <v>2.8433231636880001E-4</v>
      </c>
      <c r="D6" s="1">
        <v>4.6208268031479999E-4</v>
      </c>
      <c r="E6" s="1">
        <v>1.3820840977131999E-3</v>
      </c>
      <c r="F6" s="1">
        <v>5.2077649161219996E-3</v>
      </c>
      <c r="G6" s="1">
        <v>3.0505640897899901E-2</v>
      </c>
      <c r="H6" s="1">
        <v>3.3776096999645198E-2</v>
      </c>
      <c r="I6" s="1">
        <v>0.23164090514183</v>
      </c>
      <c r="J6" s="1">
        <v>0.25058142701163799</v>
      </c>
      <c r="K6" s="1">
        <v>1.7934232107363599</v>
      </c>
      <c r="L6" s="1">
        <v>1.8843039511702899</v>
      </c>
      <c r="M6" s="1">
        <v>9.0624369839206302</v>
      </c>
      <c r="N6" s="1">
        <v>26.384560568723799</v>
      </c>
      <c r="O6" s="1">
        <v>27.842183665838</v>
      </c>
    </row>
    <row r="7" spans="1:15" x14ac:dyDescent="0.55000000000000004">
      <c r="A7">
        <f t="shared" si="1"/>
        <v>8</v>
      </c>
      <c r="B7" s="1">
        <v>3.012767992914E-4</v>
      </c>
      <c r="C7" s="1">
        <v>3.5362178459759998E-4</v>
      </c>
      <c r="D7" s="1">
        <v>5.3997384384270005E-4</v>
      </c>
      <c r="E7" s="1">
        <v>1.3924879021942999E-3</v>
      </c>
      <c r="F7" s="1">
        <v>4.0686563588679002E-3</v>
      </c>
      <c r="G7" s="1">
        <v>1.7281464301049699E-2</v>
      </c>
      <c r="H7" s="1">
        <v>1.9062309991568299E-2</v>
      </c>
      <c r="I7" s="1">
        <v>0.122018952388316</v>
      </c>
      <c r="J7" s="1">
        <v>0.126778181176632</v>
      </c>
      <c r="K7" s="1">
        <v>0.914253923110663</v>
      </c>
      <c r="L7" s="1">
        <v>0.9566240622662</v>
      </c>
      <c r="M7" s="1">
        <v>7.36578568583354</v>
      </c>
      <c r="N7" s="1">
        <v>23.5257420139387</v>
      </c>
      <c r="O7" s="1">
        <v>25.5887725781649</v>
      </c>
    </row>
    <row r="8" spans="1:15" x14ac:dyDescent="0.55000000000000004">
      <c r="A8">
        <f t="shared" si="1"/>
        <v>16</v>
      </c>
      <c r="B8" s="1">
        <v>4.8486329615120001E-4</v>
      </c>
      <c r="C8" s="1">
        <v>6.3955783843989999E-4</v>
      </c>
      <c r="D8" s="1">
        <v>8.6683686822649998E-4</v>
      </c>
      <c r="E8" s="1">
        <v>1.7858017235994001E-3</v>
      </c>
      <c r="F8" s="1">
        <v>3.8318368606269E-3</v>
      </c>
      <c r="G8" s="1">
        <v>1.24078299850225E-2</v>
      </c>
      <c r="H8" s="1">
        <v>1.31535837426782E-2</v>
      </c>
      <c r="I8" s="1">
        <v>7.1202735882252496E-2</v>
      </c>
      <c r="J8" s="1">
        <v>7.6559572946280199E-2</v>
      </c>
      <c r="K8" s="1">
        <v>0.48897338239476001</v>
      </c>
      <c r="L8" s="1">
        <v>0.52484570164233402</v>
      </c>
      <c r="M8" s="1">
        <v>6.7294900962151498</v>
      </c>
      <c r="N8" s="1">
        <v>23.673495187889699</v>
      </c>
      <c r="O8" s="1">
        <v>25.757836904842399</v>
      </c>
    </row>
    <row r="9" spans="1:15" x14ac:dyDescent="0.55000000000000004">
      <c r="A9">
        <f>2*A8</f>
        <v>32</v>
      </c>
      <c r="B9" s="1">
        <v>2.2497440222650801E-2</v>
      </c>
      <c r="C9" s="1">
        <v>2.2685195319354499E-2</v>
      </c>
      <c r="D9" s="1">
        <v>1.8610535189509399E-2</v>
      </c>
      <c r="E9" s="1">
        <v>0.58054778492078096</v>
      </c>
      <c r="F9" s="1">
        <v>0.99180278601124805</v>
      </c>
      <c r="G9" s="1">
        <v>2.65024350956082E-2</v>
      </c>
      <c r="H9" s="1">
        <v>2.1167190782725802</v>
      </c>
      <c r="I9" s="1">
        <v>1.12395438505336</v>
      </c>
      <c r="J9" s="1">
        <v>0.123947719112038</v>
      </c>
      <c r="K9" s="1">
        <v>6.5275183026678798</v>
      </c>
      <c r="L9" s="1">
        <v>3.01817188365384</v>
      </c>
      <c r="M9" s="1">
        <v>7.1467988681979397</v>
      </c>
      <c r="N9" s="1">
        <v>23.9503137781284</v>
      </c>
      <c r="O9" s="1">
        <v>27.082791499793501</v>
      </c>
    </row>
    <row r="10" spans="1:15" x14ac:dyDescent="0.55000000000000004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5" x14ac:dyDescent="0.55000000000000004">
      <c r="B11" t="s">
        <v>3</v>
      </c>
    </row>
    <row r="12" spans="1:15" x14ac:dyDescent="0.55000000000000004">
      <c r="B12" t="s">
        <v>1</v>
      </c>
    </row>
    <row r="13" spans="1:15" x14ac:dyDescent="0.55000000000000004">
      <c r="A13" t="s">
        <v>0</v>
      </c>
      <c r="B13">
        <v>16</v>
      </c>
      <c r="C13">
        <v>32</v>
      </c>
      <c r="D13">
        <f>2*C13</f>
        <v>64</v>
      </c>
      <c r="E13">
        <f t="shared" ref="E13:F13" si="2">2*D13</f>
        <v>128</v>
      </c>
      <c r="F13">
        <f t="shared" si="2"/>
        <v>256</v>
      </c>
      <c r="G13">
        <v>496</v>
      </c>
      <c r="H13">
        <f>2*F13</f>
        <v>512</v>
      </c>
      <c r="I13">
        <v>1000</v>
      </c>
      <c r="J13">
        <v>1024</v>
      </c>
      <c r="K13">
        <v>2000</v>
      </c>
      <c r="L13">
        <v>2048</v>
      </c>
      <c r="M13">
        <v>3000</v>
      </c>
      <c r="N13">
        <v>4000</v>
      </c>
      <c r="O13">
        <v>4096</v>
      </c>
    </row>
    <row r="14" spans="1:15" x14ac:dyDescent="0.55000000000000004">
      <c r="A14">
        <v>1</v>
      </c>
      <c r="B14" s="1">
        <f>0.0000417362898588/B4</f>
        <v>1</v>
      </c>
      <c r="C14" s="1">
        <f>0.0000671721063554/C4</f>
        <v>1</v>
      </c>
      <c r="D14" s="1">
        <f>0.0002983249723911/D4</f>
        <v>1</v>
      </c>
      <c r="E14" s="1">
        <f>0.0019422979094088/E4</f>
        <v>1</v>
      </c>
      <c r="F14" s="1">
        <f>0.0146755273453891/F4</f>
        <v>1</v>
      </c>
      <c r="G14" s="1">
        <f>0.1050216848962/G4</f>
        <v>1</v>
      </c>
      <c r="H14" s="1">
        <f>0.115638354793191/H4</f>
        <v>1</v>
      </c>
      <c r="I14" s="1">
        <f>0.855208925902843/I4</f>
        <v>1</v>
      </c>
      <c r="J14" s="1">
        <f>0.915854586288332/J4</f>
        <v>1</v>
      </c>
      <c r="K14" s="1">
        <f>7.16840803809463/K4</f>
        <v>1</v>
      </c>
      <c r="L14" s="1">
        <f>7.72591281123459/L4</f>
        <v>1</v>
      </c>
      <c r="M14" s="1">
        <f>25.0743106701411/M4</f>
        <v>1</v>
      </c>
      <c r="N14" s="1">
        <f>59.3883682219311/N4</f>
        <v>1</v>
      </c>
      <c r="O14" s="1">
        <f>63.9182369438931/O4</f>
        <v>1</v>
      </c>
    </row>
    <row r="15" spans="1:15" x14ac:dyDescent="0.55000000000000004">
      <c r="A15">
        <f>2*A14</f>
        <v>2</v>
      </c>
      <c r="B15" s="1">
        <f>0.0000417362898588/B5</f>
        <v>0.26241315403457927</v>
      </c>
      <c r="C15" s="1">
        <f>0.0000671721063554/C5</f>
        <v>0.29080459074945381</v>
      </c>
      <c r="D15" s="1">
        <f>0.0002983249723911/D5</f>
        <v>0.66997200467239715</v>
      </c>
      <c r="E15" s="1">
        <f>0.0019422979094088/E5</f>
        <v>1.1962687558130907</v>
      </c>
      <c r="F15" s="1">
        <f>0.0146755273453891/F5</f>
        <v>1.6401770918110214</v>
      </c>
      <c r="G15" s="1">
        <f>0.1050216848962/G5</f>
        <v>1.8231489649070975</v>
      </c>
      <c r="H15" s="1">
        <f>0.115638354793191/H5</f>
        <v>1.8096354803099137</v>
      </c>
      <c r="I15" s="1">
        <f>0.855208925902843/I5</f>
        <v>1.8870166656218414</v>
      </c>
      <c r="J15" s="1">
        <f>0.915854586288332/J5</f>
        <v>1.8720664430344969</v>
      </c>
      <c r="K15" s="1">
        <f>7.16840803809463/K5</f>
        <v>2.0690120870942774</v>
      </c>
      <c r="L15" s="1">
        <f>7.72591281123459/L5</f>
        <v>2.0668263620252478</v>
      </c>
      <c r="M15" s="1">
        <f>25.0743106701411/M5</f>
        <v>1.8358083976922899</v>
      </c>
      <c r="N15" s="1">
        <f>59.3883682219311/N5</f>
        <v>1.7355603805613058</v>
      </c>
      <c r="O15" s="1">
        <f>63.9182369438931/O5</f>
        <v>1.7322038658066683</v>
      </c>
    </row>
    <row r="16" spans="1:15" x14ac:dyDescent="0.55000000000000004">
      <c r="A16">
        <f t="shared" ref="A16:A18" si="3">2*A15</f>
        <v>4</v>
      </c>
      <c r="B16" s="1">
        <f>0.0000417362898588/B6</f>
        <v>0.21051642619071539</v>
      </c>
      <c r="C16" s="1">
        <f>0.0000671721063554/C6</f>
        <v>0.23624506427286593</v>
      </c>
      <c r="D16" s="1">
        <f>0.0002983249723911/D6</f>
        <v>0.64560950907716808</v>
      </c>
      <c r="E16" s="1">
        <f>0.0019422979094088/E6</f>
        <v>1.4053398867858558</v>
      </c>
      <c r="F16" s="1">
        <f>0.0146755273453891/F6</f>
        <v>2.8180087968174532</v>
      </c>
      <c r="G16" s="1">
        <f>0.1050216848962/G6</f>
        <v>3.4426972128761273</v>
      </c>
      <c r="H16" s="1">
        <f>0.115638354793191/H6</f>
        <v>3.4236742864163885</v>
      </c>
      <c r="I16" s="1">
        <f>0.855208925902843/I6</f>
        <v>3.6919598694333038</v>
      </c>
      <c r="J16" s="1">
        <f>0.915854586288332/J6</f>
        <v>3.654918072781971</v>
      </c>
      <c r="K16" s="1">
        <f>7.16840803809463/K6</f>
        <v>3.9970532304817001</v>
      </c>
      <c r="L16" s="1">
        <f>7.72591281123459/L6</f>
        <v>4.1001414906741749</v>
      </c>
      <c r="M16" s="1">
        <f>25.0743106701411/M6</f>
        <v>2.7668397269553586</v>
      </c>
      <c r="N16" s="1">
        <f>59.3883682219311/N6</f>
        <v>2.2508757751429047</v>
      </c>
      <c r="O16" s="1">
        <f>63.9182369438931/O6</f>
        <v>2.2957336145411595</v>
      </c>
    </row>
    <row r="17" spans="1:15" x14ac:dyDescent="0.55000000000000004">
      <c r="A17">
        <f t="shared" si="3"/>
        <v>8</v>
      </c>
      <c r="B17" s="1">
        <f>0.0000417362898588/B7</f>
        <v>0.13853137698277243</v>
      </c>
      <c r="C17" s="1">
        <f>0.0000671721063554/C7</f>
        <v>0.18995466139575581</v>
      </c>
      <c r="D17" s="1">
        <f>0.0002983249723911/D7</f>
        <v>0.5524804132512855</v>
      </c>
      <c r="E17" s="1">
        <f>0.0019422979094088/E7</f>
        <v>1.3948400602605613</v>
      </c>
      <c r="F17" s="1">
        <f>0.0146755273453891/F7</f>
        <v>3.606971454692367</v>
      </c>
      <c r="G17" s="1">
        <f>0.1050216848962/G7</f>
        <v>6.0771288281295028</v>
      </c>
      <c r="H17" s="1">
        <f>0.115638354793191/H7</f>
        <v>6.0663348169419402</v>
      </c>
      <c r="I17" s="1">
        <f>0.855208925902843/I7</f>
        <v>7.0088204263646343</v>
      </c>
      <c r="J17" s="1">
        <f>0.915854586288332/J7</f>
        <v>7.2240710332665987</v>
      </c>
      <c r="K17" s="1">
        <f>7.16840803809463/K7</f>
        <v>7.8407189259902719</v>
      </c>
      <c r="L17" s="1">
        <f>7.72591281123459/L7</f>
        <v>8.0762267185003118</v>
      </c>
      <c r="M17" s="1">
        <f>25.0743106701411/M7</f>
        <v>3.4041596836527557</v>
      </c>
      <c r="N17" s="1">
        <f>59.3883682219311/N7</f>
        <v>2.5243993658837312</v>
      </c>
      <c r="O17" s="1">
        <f>63.9182369438931/O7</f>
        <v>2.4979016382534516</v>
      </c>
    </row>
    <row r="18" spans="1:15" x14ac:dyDescent="0.55000000000000004">
      <c r="A18">
        <f t="shared" si="3"/>
        <v>16</v>
      </c>
      <c r="B18" s="1">
        <f>0.0000417362898588/B8</f>
        <v>8.6078468281882356E-2</v>
      </c>
      <c r="C18" s="1">
        <f>0.0000671721063554/C8</f>
        <v>0.105028978331742</v>
      </c>
      <c r="D18" s="1">
        <f>0.0002983249723911/D8</f>
        <v>0.34415353491073392</v>
      </c>
      <c r="E18" s="1">
        <f>0.0019422979094088/E8</f>
        <v>1.0876335730564599</v>
      </c>
      <c r="F18" s="1">
        <f>0.0146755273453891/F8</f>
        <v>3.8298935678039645</v>
      </c>
      <c r="G18" s="1">
        <f>0.1050216848962/G8</f>
        <v>8.4641460289971526</v>
      </c>
      <c r="H18" s="1">
        <f>0.115638354793191/H8</f>
        <v>8.7913953379861081</v>
      </c>
      <c r="I18" s="1">
        <f>0.855208925902843/I8</f>
        <v>12.010899796281656</v>
      </c>
      <c r="J18" s="1">
        <f>0.915854586288332/J8</f>
        <v>11.962639694071473</v>
      </c>
      <c r="K18" s="1">
        <f>7.16840803809463/K8</f>
        <v>14.660119131612365</v>
      </c>
      <c r="L18" s="1">
        <f>7.72591281123459/L8</f>
        <v>14.720350737481239</v>
      </c>
      <c r="M18" s="1">
        <f>25.0743106701411/M8</f>
        <v>3.7260342628698688</v>
      </c>
      <c r="N18" s="1">
        <f>59.3883682219311/N8</f>
        <v>2.5086438546814809</v>
      </c>
      <c r="O18" s="1">
        <f>63.9182369438931/O8</f>
        <v>2.4815063927932806</v>
      </c>
    </row>
    <row r="19" spans="1:15" x14ac:dyDescent="0.55000000000000004">
      <c r="A19">
        <f>2*A18</f>
        <v>32</v>
      </c>
      <c r="B19" s="1">
        <f>0.0000417362898588/B9</f>
        <v>1.8551572732607687E-3</v>
      </c>
      <c r="C19" s="1">
        <f>0.0000671721063554/C9</f>
        <v>2.9610547940969356E-3</v>
      </c>
      <c r="D19" s="1">
        <f>0.0002983249723911/D9</f>
        <v>1.6029897547452761E-2</v>
      </c>
      <c r="E19" s="1">
        <f>0.0019422979094088/E9</f>
        <v>3.3456296963975799E-3</v>
      </c>
      <c r="F19" s="1">
        <f>0.0146755273453891/F9</f>
        <v>1.4796820045656399E-2</v>
      </c>
      <c r="G19" s="1">
        <f>0.1050216848962/G9</f>
        <v>3.9627183131410995</v>
      </c>
      <c r="H19" s="1">
        <f>0.115638354793191/H9</f>
        <v>5.4630940865124891E-2</v>
      </c>
      <c r="I19" s="1">
        <f>0.855208925902843/I9</f>
        <v>0.76089291280467919</v>
      </c>
      <c r="J19" s="1">
        <f>0.915854586288332/J9</f>
        <v>7.3890394502578856</v>
      </c>
      <c r="K19" s="1">
        <f>7.16840803809463/K9</f>
        <v>1.0981827557901769</v>
      </c>
      <c r="L19" s="1">
        <f>7.72591281123459/L9</f>
        <v>2.559798814997075</v>
      </c>
      <c r="M19" s="1">
        <f>25.0743106701411/M9</f>
        <v>3.5084673757530229</v>
      </c>
      <c r="N19" s="1">
        <f>59.3883682219311/N9</f>
        <v>2.4796488585533685</v>
      </c>
      <c r="O19" s="1">
        <f>63.9182369438931/O9</f>
        <v>2.3601051961124635</v>
      </c>
    </row>
    <row r="21" spans="1:15" x14ac:dyDescent="0.55000000000000004">
      <c r="B21" t="s">
        <v>4</v>
      </c>
    </row>
    <row r="22" spans="1:15" x14ac:dyDescent="0.55000000000000004">
      <c r="B22" t="s">
        <v>1</v>
      </c>
    </row>
    <row r="23" spans="1:15" x14ac:dyDescent="0.55000000000000004">
      <c r="A23" t="s">
        <v>0</v>
      </c>
      <c r="B23">
        <v>16</v>
      </c>
      <c r="C23">
        <v>32</v>
      </c>
      <c r="D23">
        <f>2*C23</f>
        <v>64</v>
      </c>
      <c r="E23">
        <f t="shared" ref="E23:F23" si="4">2*D23</f>
        <v>128</v>
      </c>
      <c r="F23">
        <f t="shared" si="4"/>
        <v>256</v>
      </c>
      <c r="G23">
        <v>496</v>
      </c>
      <c r="H23">
        <f>2*F23</f>
        <v>512</v>
      </c>
      <c r="I23">
        <v>1000</v>
      </c>
      <c r="J23">
        <v>1024</v>
      </c>
      <c r="K23">
        <v>2000</v>
      </c>
      <c r="L23">
        <v>2048</v>
      </c>
      <c r="M23">
        <v>3000</v>
      </c>
      <c r="N23">
        <v>4000</v>
      </c>
      <c r="O23">
        <v>4096</v>
      </c>
    </row>
    <row r="24" spans="1:15" x14ac:dyDescent="0.55000000000000004">
      <c r="A24">
        <v>1</v>
      </c>
      <c r="B24" s="1">
        <f>B14/16</f>
        <v>6.25E-2</v>
      </c>
      <c r="C24" s="1">
        <f>C14/32</f>
        <v>3.125E-2</v>
      </c>
      <c r="D24" s="1">
        <f>D14/64</f>
        <v>1.5625E-2</v>
      </c>
      <c r="E24" s="1">
        <f>E14/128</f>
        <v>7.8125E-3</v>
      </c>
      <c r="F24" s="1">
        <f>F14/256</f>
        <v>3.90625E-3</v>
      </c>
      <c r="G24" s="1">
        <f>G14/496</f>
        <v>2.0161290322580645E-3</v>
      </c>
      <c r="H24" s="1">
        <f>H14/512</f>
        <v>1.953125E-3</v>
      </c>
      <c r="I24" s="1">
        <f>I14/1000</f>
        <v>1E-3</v>
      </c>
      <c r="J24" s="1">
        <f>J14/1024</f>
        <v>9.765625E-4</v>
      </c>
      <c r="K24" s="1">
        <f>K14/2000</f>
        <v>5.0000000000000001E-4</v>
      </c>
      <c r="L24" s="1">
        <f>L14/2048</f>
        <v>4.8828125E-4</v>
      </c>
      <c r="M24" s="1">
        <f>M14/3000</f>
        <v>3.3333333333333332E-4</v>
      </c>
      <c r="N24" s="1">
        <f>N14/4000</f>
        <v>2.5000000000000001E-4</v>
      </c>
      <c r="O24" s="1">
        <f>O14/4096</f>
        <v>2.44140625E-4</v>
      </c>
    </row>
    <row r="25" spans="1:15" x14ac:dyDescent="0.55000000000000004">
      <c r="A25">
        <f>2*A24</f>
        <v>2</v>
      </c>
      <c r="B25" s="1">
        <f>B15/16</f>
        <v>1.6400822127161204E-2</v>
      </c>
      <c r="C25" s="1">
        <f>C15/32</f>
        <v>9.0876434609204314E-3</v>
      </c>
      <c r="D25" s="1">
        <f>D15/64</f>
        <v>1.0468312573006205E-2</v>
      </c>
      <c r="E25" s="1">
        <f>E15/128</f>
        <v>9.3458496547897708E-3</v>
      </c>
      <c r="F25" s="1">
        <f>F15/256</f>
        <v>6.4069417648868025E-3</v>
      </c>
      <c r="G25" s="1">
        <f>G15/496</f>
        <v>3.6757035582804386E-3</v>
      </c>
      <c r="H25" s="1">
        <f>H15/512</f>
        <v>3.5344442974803002E-3</v>
      </c>
      <c r="I25" s="1">
        <f>I15/1000</f>
        <v>1.8870166656218415E-3</v>
      </c>
      <c r="J25" s="1">
        <f>J15/1024</f>
        <v>1.8281898857758759E-3</v>
      </c>
      <c r="K25" s="1">
        <f>K15/2000</f>
        <v>1.0345060435471387E-3</v>
      </c>
      <c r="L25" s="1">
        <f>L15/2048</f>
        <v>1.0091925595826405E-3</v>
      </c>
      <c r="M25" s="1">
        <f>M15/3000</f>
        <v>6.1193613256409663E-4</v>
      </c>
      <c r="N25" s="1">
        <f>N15/4000</f>
        <v>4.3389009514032642E-4</v>
      </c>
      <c r="O25" s="1">
        <f>O15/4096</f>
        <v>4.2290133442545613E-4</v>
      </c>
    </row>
    <row r="26" spans="1:15" x14ac:dyDescent="0.55000000000000004">
      <c r="A26">
        <f t="shared" ref="A26:A28" si="5">2*A25</f>
        <v>4</v>
      </c>
      <c r="B26" s="1">
        <f>B16/16</f>
        <v>1.3157276636919712E-2</v>
      </c>
      <c r="C26" s="1">
        <f>C16/32</f>
        <v>7.3826582585270603E-3</v>
      </c>
      <c r="D26" s="1">
        <f>D16/64</f>
        <v>1.0087648579330751E-2</v>
      </c>
      <c r="E26" s="1">
        <f>E16/128</f>
        <v>1.0979217865514498E-2</v>
      </c>
      <c r="F26" s="1">
        <f>F16/256</f>
        <v>1.1007846862568177E-2</v>
      </c>
      <c r="G26" s="1">
        <f>G16/496</f>
        <v>6.9409218001534826E-3</v>
      </c>
      <c r="H26" s="1">
        <f>H16/512</f>
        <v>6.6868638406570088E-3</v>
      </c>
      <c r="I26" s="1">
        <f>I16/1000</f>
        <v>3.6919598694333039E-3</v>
      </c>
      <c r="J26" s="1">
        <f>J16/1024</f>
        <v>3.5692559304511436E-3</v>
      </c>
      <c r="K26" s="1">
        <f>K16/2000</f>
        <v>1.9985266152408501E-3</v>
      </c>
      <c r="L26" s="1">
        <f>L16/2048</f>
        <v>2.0020222122432495E-3</v>
      </c>
      <c r="M26" s="1">
        <f>M16/3000</f>
        <v>9.2227990898511951E-4</v>
      </c>
      <c r="N26" s="1">
        <f>N16/4000</f>
        <v>5.6271894378572614E-4</v>
      </c>
      <c r="O26" s="1">
        <f>O16/4096</f>
        <v>5.6048183948758778E-4</v>
      </c>
    </row>
    <row r="27" spans="1:15" x14ac:dyDescent="0.55000000000000004">
      <c r="A27">
        <f t="shared" si="5"/>
        <v>8</v>
      </c>
      <c r="B27" s="1">
        <f>B17/16</f>
        <v>8.6582110614232769E-3</v>
      </c>
      <c r="C27" s="1">
        <f>C17/32</f>
        <v>5.9360831686173692E-3</v>
      </c>
      <c r="D27" s="1">
        <f>D17/64</f>
        <v>8.6325064570513359E-3</v>
      </c>
      <c r="E27" s="1">
        <f>E17/128</f>
        <v>1.0897187970785635E-2</v>
      </c>
      <c r="F27" s="1">
        <f>F17/256</f>
        <v>1.4089732244892059E-2</v>
      </c>
      <c r="G27" s="1">
        <f>G17/496</f>
        <v>1.225227586316432E-2</v>
      </c>
      <c r="H27" s="1">
        <f>H17/512</f>
        <v>1.1848310189339727E-2</v>
      </c>
      <c r="I27" s="1">
        <f>I17/1000</f>
        <v>7.0088204263646344E-3</v>
      </c>
      <c r="J27" s="1">
        <f>J17/1024</f>
        <v>7.0547568684244128E-3</v>
      </c>
      <c r="K27" s="1">
        <f>K17/2000</f>
        <v>3.9203594629951362E-3</v>
      </c>
      <c r="L27" s="1">
        <f>L17/2048</f>
        <v>3.9434700773927304E-3</v>
      </c>
      <c r="M27" s="1">
        <f>M17/3000</f>
        <v>1.1347198945509185E-3</v>
      </c>
      <c r="N27" s="1">
        <f>N17/4000</f>
        <v>6.3109984147093274E-4</v>
      </c>
      <c r="O27" s="1">
        <f>O17/4096</f>
        <v>6.0983926715172158E-4</v>
      </c>
    </row>
    <row r="28" spans="1:15" x14ac:dyDescent="0.55000000000000004">
      <c r="A28">
        <f t="shared" si="5"/>
        <v>16</v>
      </c>
      <c r="B28" s="1">
        <f>B18/16</f>
        <v>5.3799042676176472E-3</v>
      </c>
      <c r="C28" s="1">
        <f>C18/32</f>
        <v>3.2821555728669376E-3</v>
      </c>
      <c r="D28" s="1">
        <f>D18/64</f>
        <v>5.3773989829802174E-3</v>
      </c>
      <c r="E28" s="1">
        <f>E18/128</f>
        <v>8.4971372895035931E-3</v>
      </c>
      <c r="F28" s="1">
        <f>F18/256</f>
        <v>1.4960521749234236E-2</v>
      </c>
      <c r="G28" s="1">
        <f>G18/496</f>
        <v>1.706481054233297E-2</v>
      </c>
      <c r="H28" s="1">
        <f>H18/512</f>
        <v>1.7170694019504117E-2</v>
      </c>
      <c r="I28" s="1">
        <f>I18/1000</f>
        <v>1.2010899796281655E-2</v>
      </c>
      <c r="J28" s="1">
        <f>J18/1024</f>
        <v>1.1682265326241673E-2</v>
      </c>
      <c r="K28" s="1">
        <f>K18/2000</f>
        <v>7.330059565806183E-3</v>
      </c>
      <c r="L28" s="1">
        <f>L18/2048</f>
        <v>7.187671258535761E-3</v>
      </c>
      <c r="M28" s="1">
        <f>M18/3000</f>
        <v>1.242011420956623E-3</v>
      </c>
      <c r="N28" s="1">
        <f>N18/4000</f>
        <v>6.2716096367037026E-4</v>
      </c>
      <c r="O28" s="1">
        <f>O18/4096</f>
        <v>6.0583652167804701E-4</v>
      </c>
    </row>
    <row r="29" spans="1:15" x14ac:dyDescent="0.55000000000000004">
      <c r="A29">
        <f>2*A28</f>
        <v>32</v>
      </c>
      <c r="B29" s="1">
        <f>B19/16</f>
        <v>1.1594732957879804E-4</v>
      </c>
      <c r="C29" s="1">
        <f>C19/32</f>
        <v>9.2532962315529239E-5</v>
      </c>
      <c r="D29" s="1">
        <f>D19/64</f>
        <v>2.504671491789494E-4</v>
      </c>
      <c r="E29" s="1">
        <f>E19/128</f>
        <v>2.6137732003106093E-5</v>
      </c>
      <c r="F29" s="1">
        <f>F19/256</f>
        <v>5.780007830334531E-5</v>
      </c>
      <c r="G29" s="1">
        <f>G19/496</f>
        <v>7.989351437784474E-3</v>
      </c>
      <c r="H29" s="1">
        <f>H19/512</f>
        <v>1.0670105637719705E-4</v>
      </c>
      <c r="I29" s="1">
        <f>I19/1000</f>
        <v>7.6089291280467917E-4</v>
      </c>
      <c r="J29" s="1">
        <f>J19/1024</f>
        <v>7.2158588381424664E-3</v>
      </c>
      <c r="K29" s="1">
        <f>K19/2000</f>
        <v>5.4909137789508841E-4</v>
      </c>
      <c r="L29" s="1">
        <f>L19/2048</f>
        <v>1.2499017651352905E-3</v>
      </c>
      <c r="M29" s="1">
        <f>M19/3000</f>
        <v>1.1694891252510076E-3</v>
      </c>
      <c r="N29" s="1">
        <f>N19/4000</f>
        <v>6.1991221463834217E-4</v>
      </c>
      <c r="O29" s="1">
        <f>O19/4096</f>
        <v>5.7619755764464441E-4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Runnels</dc:creator>
  <cp:lastModifiedBy>Luke Runnels</cp:lastModifiedBy>
  <dcterms:created xsi:type="dcterms:W3CDTF">2015-06-05T18:17:20Z</dcterms:created>
  <dcterms:modified xsi:type="dcterms:W3CDTF">2022-05-05T05:29:12Z</dcterms:modified>
</cp:coreProperties>
</file>