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FBH_Preisvariation/"/>
    </mc:Choice>
  </mc:AlternateContent>
  <xr:revisionPtr revIDLastSave="1315" documentId="11_AD4DB114E441178AC67DF4879E90C19A693EDF21" xr6:coauthVersionLast="47" xr6:coauthVersionMax="47" xr10:uidLastSave="{2894FAEB-555D-402A-935F-DF61A5678DA3}"/>
  <bookViews>
    <workbookView xWindow="19090" yWindow="-140" windowWidth="19420" windowHeight="10300" xr2:uid="{00000000-000D-0000-FFFF-FFFF00000000}"/>
  </bookViews>
  <sheets>
    <sheet name="Zusammenfassung" sheetId="8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 a="1"/>
  <c r="B11" i="8" s="1"/>
  <c r="B17" i="8" a="1"/>
  <c r="B17" i="8" s="1"/>
  <c r="K3" i="8" l="1"/>
  <c r="L5" i="8"/>
  <c r="K5" i="8"/>
  <c r="D13" i="8" s="1"/>
  <c r="L4" i="8"/>
  <c r="K4" i="8"/>
  <c r="D12" i="8" s="1"/>
  <c r="A5" i="8" a="1"/>
  <c r="A5" i="8" s="1"/>
  <c r="E19" i="8" l="1"/>
  <c r="E13" i="8"/>
  <c r="E18" i="8"/>
  <c r="E12" i="8"/>
  <c r="D11" i="8"/>
  <c r="M3" i="8"/>
  <c r="D17" i="8"/>
  <c r="D18" i="8"/>
  <c r="N3" i="8"/>
  <c r="D19" i="8" l="1"/>
  <c r="M5" i="8"/>
  <c r="N5" i="8"/>
  <c r="L3" i="8" l="1"/>
  <c r="E11" i="8" s="1"/>
  <c r="E1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<sst xmlns="http://schemas.openxmlformats.org/spreadsheetml/2006/main" count="27" uniqueCount="18">
  <si>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dezentral</t>
  </si>
  <si>
    <t>NT-WN</t>
  </si>
  <si>
    <t>kalte NW</t>
  </si>
  <si>
    <t>Kosten bezogen auf Zeitraum von 2025 - 2050 [€]</t>
  </si>
  <si>
    <t>CO2</t>
  </si>
  <si>
    <t>rel Abw</t>
  </si>
  <si>
    <t>abs Abw</t>
  </si>
  <si>
    <t>Vergleich: ohne FBH</t>
  </si>
  <si>
    <t>FBH von 50 - 90 €/m²</t>
  </si>
  <si>
    <t>MIT FBH oberes intervall: optimistisch</t>
  </si>
  <si>
    <t>MIT FBH unteres Intervall pessimistisch</t>
  </si>
  <si>
    <t>Mittelwert aus Betrachtung opt. Pess</t>
  </si>
  <si>
    <t>FBH 70 €/m²</t>
  </si>
  <si>
    <t>Original_diagramm</t>
  </si>
  <si>
    <t>später:</t>
  </si>
  <si>
    <t>Abw Kosten</t>
  </si>
  <si>
    <t>Abw CO2e</t>
  </si>
  <si>
    <t>Vergleich FBH und Radiatoren unter Spanne Kosten FBH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</si>
</sst>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2" fontId="0" fillId="0" borderId="0" xfId="0" applyNumberFormat="1"/>
    <xf numFmtId="2" fontId="0" fillId="0" borderId="0" xfId="6" applyNumberFormat="1" applyFont="1"/>
    <xf numFmtId="0" fontId="2" fillId="0" borderId="0" xfId="0" applyFont="1" applyAlignment="1">
      <alignment horizontal="center"/>
    </xf>
  </cellXfs>
  <cellStyles count="7">
    <cellStyle name="Komma" xfId="1" builtinId="3"/>
    <cellStyle name="Prozent" xfId="6" builtinId="5"/>
    <cellStyle name="Prozent 2" xfId="3" xr:uid="{C7BC5043-6533-497A-A9D7-89B2F8FF202B}"/>
    <cellStyle name="Standard" xfId="0" builtinId="0"/>
    <cellStyle name="Standard 2" xfId="4" xr:uid="{8BE9DE7D-5E51-4A58-A7D1-6AAD99D60173}"/>
    <cellStyle name="Standard 3" xfId="5" xr:uid="{6B59188E-822E-4F5A-9F92-94505EEE6D60}"/>
    <cellStyle name="Standard 4" xfId="2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96775A1-F121-4F34-B656-CFF07F9810A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10763E-D0ED-4F3F-86F0-CEDFE4EEB96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869652-AE0D-44D6-96AE-08710AC7F8E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2.6495752698010007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0682939638652934E-2"/>
                  <c:y val="-4.8172114793770329E-2"/>
                </c:manualLayout>
              </c:layout>
              <c:tx>
                <c:rich>
                  <a:bodyPr/>
                  <a:lstStyle/>
                  <a:p>
                    <a:fld id="{257ECCDA-5A73-4AA1-90FD-7A329B28889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layout>
                <c:manualLayout>
                  <c:x val="-6.0682939638652934E-2"/>
                  <c:y val="-4.3792831630700225E-2"/>
                </c:manualLayout>
              </c:layout>
              <c:tx>
                <c:rich>
                  <a:bodyPr/>
                  <a:lstStyle/>
                  <a:p>
                    <a:fld id="{31C76F87-76AD-40C5-9466-FE0E0758737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layout>
                <c:manualLayout>
                  <c:x val="-6.0682939638652934E-2"/>
                  <c:y val="4.8172114793770246E-2"/>
                </c:manualLayout>
              </c:layout>
              <c:tx>
                <c:rich>
                  <a:bodyPr/>
                  <a:lstStyle/>
                  <a:p>
                    <a:fld id="{991D8EDC-5B4A-4F33-BAC9-EE149AE551C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.1600000000000000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Zusammenfassung!$D$17:$D$19</c:f>
                <c:numCache>
                  <c:formatCode>General</c:formatCode>
                  <c:ptCount val="3"/>
                  <c:pt idx="0">
                    <c:v>0.15883930425300008</c:v>
                  </c:pt>
                  <c:pt idx="1">
                    <c:v>0.16287662357800015</c:v>
                  </c:pt>
                  <c:pt idx="2">
                    <c:v>0.15698318188100036</c:v>
                  </c:pt>
                </c:numCache>
              </c:numRef>
            </c:plus>
            <c:minus>
              <c:numRef>
                <c:f>Zusammenfassung!$D$17:$D$19</c:f>
                <c:numCache>
                  <c:formatCode>General</c:formatCode>
                  <c:ptCount val="3"/>
                  <c:pt idx="0">
                    <c:v>0.15883930425300008</c:v>
                  </c:pt>
                  <c:pt idx="1">
                    <c:v>0.16287662357800015</c:v>
                  </c:pt>
                  <c:pt idx="2">
                    <c:v>0.15698318188100036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2.6495752698010007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Radiatoren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10ABC26-D714-48FE-B42D-0DB428F2405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5EC617-00EC-4E6C-82CA-2B76983B087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75541D4-4861-4265-9A8D-D34BFCC9576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Zusammenfassung!$B$6:$B$8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Zusammenfassung!$C$6:$C$8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Zusammenfassung!$A$6:$A$8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81446</xdr:colOff>
      <xdr:row>21</xdr:row>
      <xdr:rowOff>96008</xdr:rowOff>
    </xdr:from>
    <xdr:to>
      <xdr:col>5</xdr:col>
      <xdr:colOff>21949</xdr:colOff>
      <xdr:row>36</xdr:row>
      <xdr:rowOff>138526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66263</xdr:colOff>
      <xdr:row>7</xdr:row>
      <xdr:rowOff>74545</xdr:rowOff>
    </xdr:from>
    <xdr:to>
      <xdr:col>14</xdr:col>
      <xdr:colOff>710788</xdr:colOff>
      <xdr:row>22</xdr:row>
      <xdr:rowOff>117063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FBH_Preisvariation/9_2_Kosten_optimistishc.xlsx" TargetMode="External"/><Relationship Id="rId1" Type="http://schemas.openxmlformats.org/officeDocument/2006/relationships/externalLinkPath" Target="9_2_Kosten_optimistish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FBH_Preisvariation/9_2_Kosten_pessimistisch.xlsx" TargetMode="External"/><Relationship Id="rId1" Type="http://schemas.openxmlformats.org/officeDocument/2006/relationships/externalLinkPath" Target="9_2_Kosten_pessimist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2.7262505862299999</v>
          </cell>
          <cell r="L3">
            <v>173</v>
          </cell>
        </row>
        <row r="4">
          <cell r="K4">
            <v>2.3097273247603169</v>
          </cell>
          <cell r="L4">
            <v>341</v>
          </cell>
        </row>
        <row r="5">
          <cell r="K5">
            <v>2.8065584516820006</v>
          </cell>
          <cell r="L5">
            <v>148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2.4085719777239998</v>
          </cell>
          <cell r="L3">
            <v>188</v>
          </cell>
        </row>
        <row r="4">
          <cell r="K4">
            <v>1.9839740776043171</v>
          </cell>
          <cell r="L4">
            <v>348</v>
          </cell>
        </row>
        <row r="5">
          <cell r="K5">
            <v>2.4925920879200003</v>
          </cell>
          <cell r="L5">
            <v>163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30"/>
  <sheetViews>
    <sheetView tabSelected="1" topLeftCell="B7" zoomScale="130" zoomScaleNormal="130" workbookViewId="0">
      <selection activeCell="G13" sqref="G13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K1" t="s">
        <v>11</v>
      </c>
    </row>
    <row r="2" spans="1:14" x14ac:dyDescent="0.25">
      <c r="K2" s="1" t="s">
        <v>3</v>
      </c>
      <c r="L2" s="1" t="s">
        <v>4</v>
      </c>
      <c r="M2" t="s">
        <v>5</v>
      </c>
      <c r="N2" t="s">
        <v>6</v>
      </c>
    </row>
    <row r="3" spans="1:14" x14ac:dyDescent="0.25">
      <c r="F3" s="2"/>
      <c r="J3" s="1" t="s">
        <v>0</v>
      </c>
      <c r="K3" s="4">
        <f t="shared" ref="K3:L5" si="0">AVERAGE(B11,B17)</f>
        <v>2.5674112819769999</v>
      </c>
      <c r="L3" s="4">
        <f t="shared" si="0"/>
        <v>180.5</v>
      </c>
      <c r="M3" s="3">
        <f>(K3-K4)/K4</f>
        <v>0.19589651975476022</v>
      </c>
      <c r="N3" s="3">
        <f>K3-K4</f>
        <v>0.42056058079468261</v>
      </c>
    </row>
    <row r="4" spans="1:14" x14ac:dyDescent="0.25">
      <c r="A4" s="7" t="s">
        <v>7</v>
      </c>
      <c r="B4" s="7"/>
      <c r="C4" s="7"/>
      <c r="D4" s="7"/>
      <c r="F4" s="4"/>
      <c r="J4" s="1" t="s">
        <v>1</v>
      </c>
      <c r="K4" s="4">
        <f t="shared" si="0"/>
        <v>2.1468507011823172</v>
      </c>
      <c r="L4" s="4">
        <f t="shared" si="0"/>
        <v>344.5</v>
      </c>
    </row>
    <row r="5" spans="1:14" x14ac:dyDescent="0.25">
      <c r="A5" cm="1">
        <f t="array" ref="A5:E8">[1]Zusammenfassung!$J$2:$N$5</f>
        <v>0</v>
      </c>
      <c r="B5" s="1" t="str">
        <v>Kosten bezogen auf Zeitraum von 2025 - 2050 [€]</v>
      </c>
      <c r="C5" s="1" t="str">
        <v>CO2</v>
      </c>
      <c r="D5" t="str">
        <v>rel Abw</v>
      </c>
      <c r="E5" t="str">
        <v>abs Abw</v>
      </c>
      <c r="J5" s="1" t="s">
        <v>2</v>
      </c>
      <c r="K5" s="4">
        <f t="shared" si="0"/>
        <v>2.6495752698010007</v>
      </c>
      <c r="L5" s="4">
        <f t="shared" si="0"/>
        <v>155.5</v>
      </c>
      <c r="M5" s="3">
        <f>(K5-K4)/K4</f>
        <v>0.23416838830097597</v>
      </c>
      <c r="N5" s="3">
        <f>K5-K4</f>
        <v>0.50272456861868342</v>
      </c>
    </row>
    <row r="6" spans="1:14" x14ac:dyDescent="0.25">
      <c r="A6" s="1" t="str">
        <v>dezentral</v>
      </c>
      <c r="B6" s="4">
        <v>2.1092882011910987</v>
      </c>
      <c r="C6" s="4">
        <v>268.86148700000001</v>
      </c>
      <c r="D6" s="3">
        <v>0.10925782922603067</v>
      </c>
      <c r="E6" s="3">
        <v>0.20775715438043485</v>
      </c>
    </row>
    <row r="7" spans="1:14" x14ac:dyDescent="0.25">
      <c r="A7" s="1" t="str">
        <v>NT-WN</v>
      </c>
      <c r="B7" s="4">
        <v>1.9015310468106639</v>
      </c>
      <c r="C7" s="4">
        <v>557.10423600000001</v>
      </c>
      <c r="D7">
        <v>0</v>
      </c>
      <c r="E7">
        <v>0</v>
      </c>
      <c r="J7" s="1" t="s">
        <v>17</v>
      </c>
    </row>
    <row r="8" spans="1:14" x14ac:dyDescent="0.25">
      <c r="A8" s="1" t="str">
        <v>kalte NW</v>
      </c>
      <c r="B8" s="4">
        <v>2.1924153096603871</v>
      </c>
      <c r="C8" s="4">
        <v>243.30137300000001</v>
      </c>
      <c r="D8" s="3">
        <v>0.15297371207144256</v>
      </c>
      <c r="E8" s="3">
        <v>0.29088426284972324</v>
      </c>
    </row>
    <row r="10" spans="1:14" x14ac:dyDescent="0.25">
      <c r="B10" s="1" t="s">
        <v>9</v>
      </c>
      <c r="C10" s="1"/>
      <c r="D10" t="s">
        <v>15</v>
      </c>
      <c r="E10" t="s">
        <v>16</v>
      </c>
    </row>
    <row r="11" spans="1:14" x14ac:dyDescent="0.25">
      <c r="A11" s="1" t="s">
        <v>0</v>
      </c>
      <c r="B11" s="5" cm="1">
        <f t="array" ref="B11:C13">[2]Zusammenfassung!$K$3:$L$5</f>
        <v>2.7262505862299999</v>
      </c>
      <c r="C11" s="6">
        <v>173</v>
      </c>
      <c r="D11" s="5">
        <f>K3-B11</f>
        <v>-0.15883930425300008</v>
      </c>
      <c r="E11" s="3">
        <f>C11-L3</f>
        <v>-7.5</v>
      </c>
      <c r="F11" s="3"/>
    </row>
    <row r="12" spans="1:14" x14ac:dyDescent="0.25">
      <c r="A12" s="1" t="s">
        <v>1</v>
      </c>
      <c r="B12" s="5">
        <v>2.3097273247603169</v>
      </c>
      <c r="C12" s="6">
        <v>341</v>
      </c>
      <c r="D12" s="5">
        <f t="shared" ref="D12:D13" si="1">K4-B12</f>
        <v>-0.1628766235779997</v>
      </c>
      <c r="E12" s="3">
        <f t="shared" ref="E12:E13" si="2">C12-L4</f>
        <v>-3.5</v>
      </c>
      <c r="F12" s="3"/>
    </row>
    <row r="13" spans="1:14" x14ac:dyDescent="0.25">
      <c r="A13" s="1" t="s">
        <v>2</v>
      </c>
      <c r="B13" s="5">
        <v>2.8065584516820006</v>
      </c>
      <c r="C13" s="6">
        <v>148</v>
      </c>
      <c r="D13" s="5">
        <f t="shared" si="1"/>
        <v>-0.15698318188099991</v>
      </c>
      <c r="E13" s="3">
        <f t="shared" si="2"/>
        <v>-7.5</v>
      </c>
      <c r="F13" s="3"/>
    </row>
    <row r="15" spans="1:14" x14ac:dyDescent="0.25">
      <c r="B15" s="7" t="s">
        <v>10</v>
      </c>
      <c r="C15" s="7"/>
      <c r="D15" s="7"/>
      <c r="E15" s="7"/>
    </row>
    <row r="16" spans="1:14" x14ac:dyDescent="0.25">
      <c r="A16">
        <v>0</v>
      </c>
      <c r="B16" t="s">
        <v>3</v>
      </c>
      <c r="D16" t="s">
        <v>15</v>
      </c>
      <c r="E16" t="s">
        <v>16</v>
      </c>
    </row>
    <row r="17" spans="1:10" x14ac:dyDescent="0.25">
      <c r="A17" s="1" t="s">
        <v>0</v>
      </c>
      <c r="B17" s="5" cm="1">
        <f t="array" ref="B17:C19">[3]Zusammenfassung!$K$3:$L$5</f>
        <v>2.4085719777239998</v>
      </c>
      <c r="C17" s="6">
        <v>188</v>
      </c>
      <c r="D17" s="5">
        <f>K3-B17</f>
        <v>0.15883930425300008</v>
      </c>
      <c r="E17" s="3">
        <f>C17-L3</f>
        <v>7.5</v>
      </c>
    </row>
    <row r="18" spans="1:10" x14ac:dyDescent="0.25">
      <c r="A18" s="1" t="s">
        <v>1</v>
      </c>
      <c r="B18" s="5">
        <v>1.9839740776043171</v>
      </c>
      <c r="C18" s="6">
        <v>348</v>
      </c>
      <c r="D18" s="5">
        <f>K4-B18</f>
        <v>0.16287662357800015</v>
      </c>
      <c r="E18" s="3">
        <f t="shared" ref="E18:E19" si="3">C18-L4</f>
        <v>3.5</v>
      </c>
    </row>
    <row r="19" spans="1:10" x14ac:dyDescent="0.25">
      <c r="A19" s="1" t="s">
        <v>2</v>
      </c>
      <c r="B19" s="5">
        <v>2.4925920879200003</v>
      </c>
      <c r="C19" s="6">
        <v>163</v>
      </c>
      <c r="D19" s="5">
        <f>K5-B19</f>
        <v>0.15698318188100036</v>
      </c>
      <c r="E19" s="3">
        <f t="shared" si="3"/>
        <v>7.5</v>
      </c>
    </row>
    <row r="21" spans="1:10" x14ac:dyDescent="0.25">
      <c r="B21" s="1" t="s">
        <v>13</v>
      </c>
    </row>
    <row r="24" spans="1:10" x14ac:dyDescent="0.25">
      <c r="J24" t="s">
        <v>12</v>
      </c>
    </row>
    <row r="29" spans="1:10" x14ac:dyDescent="0.25">
      <c r="J29" t="s">
        <v>14</v>
      </c>
    </row>
    <row r="30" spans="1:10" x14ac:dyDescent="0.25">
      <c r="J30" t="s">
        <v>8</v>
      </c>
    </row>
  </sheetData>
  <mergeCells count="2">
    <mergeCell ref="A4:D4"/>
    <mergeCell ref="B15:E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2025-01-03T13:18:16Z</dcterms:modified>
</cp:coreProperties>
</file>