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unhofer-my.sharepoint.com/personal/lara_josephine_barnic_iee_fraunhofer_de/Documents/A_Bearbeitung/7_Gesamtsysteme_REP/II_HT_WN/"/>
    </mc:Choice>
  </mc:AlternateContent>
  <xr:revisionPtr revIDLastSave="106" documentId="8_{DF3B23FA-1E32-44AF-8B3F-23DE3009EA01}" xr6:coauthVersionLast="47" xr6:coauthVersionMax="47" xr10:uidLastSave="{09168147-BBD8-4C1A-97B9-D056AD64B6C7}"/>
  <bookViews>
    <workbookView xWindow="-19310" yWindow="-110" windowWidth="19420" windowHeight="10300" xr2:uid="{F65A5D6C-3541-4E77-9B73-5D24A2F93D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J31" i="1"/>
  <c r="J30" i="1"/>
  <c r="H31" i="1"/>
  <c r="H30" i="1"/>
  <c r="A24" i="1"/>
  <c r="F24" i="1"/>
  <c r="A23" i="1"/>
  <c r="B17" i="1"/>
  <c r="B19" i="1" s="1"/>
  <c r="E24" i="1" l="1"/>
  <c r="D24" i="1" s="1"/>
  <c r="H24" i="1" s="1"/>
  <c r="F22" i="1"/>
  <c r="C24" i="1" l="1"/>
  <c r="G24" i="1" s="1"/>
  <c r="A22" i="1"/>
  <c r="E22" i="1" s="1"/>
  <c r="D22" i="1" s="1"/>
  <c r="H22" i="1" s="1"/>
  <c r="F23" i="1"/>
  <c r="E23" i="1" s="1"/>
  <c r="D23" i="1" s="1"/>
  <c r="C23" i="1" s="1"/>
  <c r="F26" i="1"/>
  <c r="B9" i="1"/>
  <c r="F10" i="1"/>
  <c r="C22" i="1" l="1"/>
  <c r="G22" i="1" s="1"/>
  <c r="H23" i="1"/>
  <c r="G23" i="1"/>
  <c r="F27" i="1"/>
  <c r="A27" i="1" s="1"/>
  <c r="E27" i="1" s="1"/>
  <c r="D27" i="1" s="1"/>
  <c r="A26" i="1"/>
  <c r="E26" i="1" s="1"/>
  <c r="D26" i="1" s="1"/>
  <c r="C26" i="1" l="1"/>
  <c r="G26" i="1" s="1"/>
  <c r="H26" i="1"/>
  <c r="C27" i="1"/>
  <c r="G27" i="1" s="1"/>
  <c r="H27" i="1"/>
</calcChain>
</file>

<file path=xl/sharedStrings.xml><?xml version="1.0" encoding="utf-8"?>
<sst xmlns="http://schemas.openxmlformats.org/spreadsheetml/2006/main" count="33" uniqueCount="26">
  <si>
    <t>kW</t>
  </si>
  <si>
    <t>m/s</t>
  </si>
  <si>
    <t xml:space="preserve">K </t>
  </si>
  <si>
    <t>d</t>
  </si>
  <si>
    <t>kg/m³</t>
  </si>
  <si>
    <t>kJ/kgK</t>
  </si>
  <si>
    <t>[m]</t>
  </si>
  <si>
    <t>s</t>
  </si>
  <si>
    <t>kJ</t>
  </si>
  <si>
    <t>Höhe</t>
  </si>
  <si>
    <t>Q</t>
  </si>
  <si>
    <t>Dauer Bereithaltung Volllast</t>
  </si>
  <si>
    <t>Häufigkeitsverteilung der Lasten plotten</t>
  </si>
  <si>
    <t>Masse [kg]</t>
  </si>
  <si>
    <t>[m³]</t>
  </si>
  <si>
    <t>ZylinderV=pi r²*h</t>
  </si>
  <si>
    <t>A</t>
  </si>
  <si>
    <t>[m²]</t>
  </si>
  <si>
    <t>h/D</t>
  </si>
  <si>
    <t>D</t>
  </si>
  <si>
    <t>Quantile plotten</t>
  </si>
  <si>
    <t>[l]</t>
  </si>
  <si>
    <t>MINDESTDURCHMESSER</t>
  </si>
  <si>
    <t>Durchmesser, osdass Höhe stimmt</t>
  </si>
  <si>
    <t>2 Speicher wegen begrenzter Höhe</t>
  </si>
  <si>
    <t>Maximal autretende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</si>
</sst>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9</xdr:col>
      <xdr:colOff>25400</xdr:colOff>
      <xdr:row>7</xdr:row>
      <xdr:rowOff>12700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227853E-4419-C1B1-C5A3-4AC42328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36600"/>
          <a:ext cx="307340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</xdr:colOff>
      <xdr:row>3</xdr:row>
      <xdr:rowOff>25400</xdr:rowOff>
    </xdr:from>
    <xdr:to>
      <xdr:col>5</xdr:col>
      <xdr:colOff>587519</xdr:colOff>
      <xdr:row>7</xdr:row>
      <xdr:rowOff>38139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E4671A2-7C3D-3336-B1EE-508C9DD2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77850"/>
          <a:ext cx="2806844" cy="749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BE5A-8C12-4078-9EF5-BFD138B10C78}">
  <dimension ref="A3:K32"/>
  <sheetViews>
    <sheetView tabSelected="1" topLeftCell="A22" zoomScale="115" zoomScaleNormal="115" workbookViewId="0">
      <selection activeCell="H32" sqref="H32"/>
    </sheetView>
  </sheetViews>
  <sheetFormatPr baseColWidth="10" defaultRowHeight="15" x14ac:dyDescent="0.25"/>
  <cols>
    <col min="8" max="8" width="12" bestFit="1" customWidth="1"/>
  </cols>
  <sheetData>
    <row r="3" spans="1:6" x14ac:dyDescent="0.25">
      <c r="A3">
        <v>1000</v>
      </c>
      <c r="B3" t="s">
        <v>0</v>
      </c>
    </row>
    <row r="4" spans="1:6" x14ac:dyDescent="0.25">
      <c r="A4">
        <v>2.2000000000000001E-3</v>
      </c>
      <c r="B4" t="s">
        <v>1</v>
      </c>
    </row>
    <row r="5" spans="1:6" x14ac:dyDescent="0.25">
      <c r="A5">
        <v>30</v>
      </c>
      <c r="B5" t="s">
        <v>2</v>
      </c>
    </row>
    <row r="6" spans="1:6" x14ac:dyDescent="0.25">
      <c r="A6">
        <v>983</v>
      </c>
      <c r="B6" t="s">
        <v>4</v>
      </c>
    </row>
    <row r="7" spans="1:6" x14ac:dyDescent="0.25">
      <c r="A7">
        <v>4.1829999999999998</v>
      </c>
      <c r="B7" t="s">
        <v>5</v>
      </c>
    </row>
    <row r="9" spans="1:6" x14ac:dyDescent="0.25">
      <c r="A9" t="s">
        <v>3</v>
      </c>
      <c r="B9">
        <f>SQRT(A3*4/(A4*A5*A6*A7*PI()))</f>
        <v>2.1660196905928255</v>
      </c>
      <c r="C9" t="s">
        <v>6</v>
      </c>
    </row>
    <row r="10" spans="1:6" x14ac:dyDescent="0.25">
      <c r="F10">
        <f>320/(0.028*20*997*4.19)</f>
        <v>0.13678950249999913</v>
      </c>
    </row>
    <row r="11" spans="1:6" x14ac:dyDescent="0.25">
      <c r="A11">
        <v>300</v>
      </c>
      <c r="B11" t="s">
        <v>0</v>
      </c>
      <c r="C11" t="s">
        <v>25</v>
      </c>
    </row>
    <row r="12" spans="1:6" x14ac:dyDescent="0.25">
      <c r="A12">
        <v>2.8E-3</v>
      </c>
      <c r="B12" t="s">
        <v>1</v>
      </c>
    </row>
    <row r="13" spans="1:6" x14ac:dyDescent="0.25">
      <c r="A13">
        <v>20</v>
      </c>
      <c r="B13" t="s">
        <v>2</v>
      </c>
    </row>
    <row r="14" spans="1:6" x14ac:dyDescent="0.25">
      <c r="A14">
        <v>983</v>
      </c>
      <c r="B14" t="s">
        <v>4</v>
      </c>
    </row>
    <row r="15" spans="1:6" x14ac:dyDescent="0.25">
      <c r="A15">
        <v>4.1829999999999998</v>
      </c>
      <c r="B15" t="s">
        <v>5</v>
      </c>
    </row>
    <row r="17" spans="1:11" x14ac:dyDescent="0.25">
      <c r="A17" t="s">
        <v>19</v>
      </c>
      <c r="B17">
        <f>SQRT(A11*4/(A12*A13*A14*A15*PI()))</f>
        <v>1.2879558675662712</v>
      </c>
      <c r="C17" t="s">
        <v>6</v>
      </c>
      <c r="D17" t="s">
        <v>22</v>
      </c>
    </row>
    <row r="18" spans="1:11" x14ac:dyDescent="0.25">
      <c r="B18">
        <v>1.7</v>
      </c>
      <c r="C18" t="s">
        <v>6</v>
      </c>
      <c r="D18" t="s">
        <v>23</v>
      </c>
    </row>
    <row r="19" spans="1:11" x14ac:dyDescent="0.25">
      <c r="A19" t="s">
        <v>16</v>
      </c>
      <c r="B19">
        <f>PI()*B17^2</f>
        <v>5.2113691368058399</v>
      </c>
      <c r="C19" t="s">
        <v>17</v>
      </c>
    </row>
    <row r="20" spans="1:11" x14ac:dyDescent="0.25">
      <c r="A20" t="s">
        <v>8</v>
      </c>
      <c r="C20" t="s">
        <v>15</v>
      </c>
      <c r="F20" t="s">
        <v>7</v>
      </c>
      <c r="G20" t="s">
        <v>18</v>
      </c>
      <c r="K20" s="1" t="s">
        <v>12</v>
      </c>
    </row>
    <row r="21" spans="1:11" x14ac:dyDescent="0.25">
      <c r="A21" t="s">
        <v>10</v>
      </c>
      <c r="B21" t="s">
        <v>11</v>
      </c>
      <c r="C21" t="s">
        <v>9</v>
      </c>
      <c r="D21" t="s">
        <v>14</v>
      </c>
      <c r="E21" t="s">
        <v>13</v>
      </c>
      <c r="F21">
        <v>3600</v>
      </c>
      <c r="H21" t="s">
        <v>21</v>
      </c>
      <c r="K21" t="s">
        <v>20</v>
      </c>
    </row>
    <row r="22" spans="1:11" x14ac:dyDescent="0.25">
      <c r="A22">
        <f>A11*F22</f>
        <v>1080000</v>
      </c>
      <c r="B22">
        <v>1</v>
      </c>
      <c r="C22">
        <f>D22/(PI()*($B$17/2)^2)</f>
        <v>10.08</v>
      </c>
      <c r="D22">
        <f>E22/$A$14</f>
        <v>13.132650224750718</v>
      </c>
      <c r="E22">
        <f>A22/($A$15*$A$13)</f>
        <v>12909.395170929954</v>
      </c>
      <c r="F22">
        <f>B22*F21</f>
        <v>3600</v>
      </c>
      <c r="G22">
        <f>C22/$B$17</f>
        <v>7.8263551211946618</v>
      </c>
      <c r="H22" s="2">
        <f>D22*1000</f>
        <v>13132.650224750718</v>
      </c>
    </row>
    <row r="23" spans="1:11" x14ac:dyDescent="0.25">
      <c r="A23" s="1">
        <f>A11*F23/2</f>
        <v>540000</v>
      </c>
      <c r="B23" s="1">
        <v>1</v>
      </c>
      <c r="C23" s="1">
        <f>D23/(PI()*($B$18/2)^2)</f>
        <v>2.8929082341397474</v>
      </c>
      <c r="D23" s="1">
        <f>E23/$A$14</f>
        <v>6.5663251123753588</v>
      </c>
      <c r="E23" s="1">
        <f>A23/($A$15*$A$13)</f>
        <v>6454.6975854649772</v>
      </c>
      <c r="F23" s="1">
        <f>B23*F22</f>
        <v>3600</v>
      </c>
      <c r="G23" s="1">
        <f>C23/$B$17</f>
        <v>2.2461237275204184</v>
      </c>
      <c r="H23" s="3">
        <f>D23*1000</f>
        <v>6566.3251123753589</v>
      </c>
      <c r="J23" s="1" t="s">
        <v>24</v>
      </c>
    </row>
    <row r="24" spans="1:11" x14ac:dyDescent="0.25">
      <c r="A24" s="1">
        <f>A11*F24/2</f>
        <v>540000</v>
      </c>
      <c r="B24" s="1">
        <v>1</v>
      </c>
      <c r="C24" s="1">
        <f>D24/(PI()*($B$18/2)^2)</f>
        <v>2.8929082341397474</v>
      </c>
      <c r="D24" s="1">
        <f>E24/$A$14</f>
        <v>6.5663251123753588</v>
      </c>
      <c r="E24" s="1">
        <f>A24/($A$15*$A$13)</f>
        <v>6454.6975854649772</v>
      </c>
      <c r="F24" s="1">
        <f>B24*F23</f>
        <v>3600</v>
      </c>
      <c r="G24" s="1">
        <f>C24/$B$17</f>
        <v>2.2461237275204184</v>
      </c>
      <c r="H24" s="3">
        <f>D24*1000</f>
        <v>6566.3251123753589</v>
      </c>
    </row>
    <row r="26" spans="1:11" x14ac:dyDescent="0.25">
      <c r="A26">
        <f>A11*F26</f>
        <v>12960000</v>
      </c>
      <c r="B26">
        <v>12</v>
      </c>
      <c r="C26">
        <f>D26/(PI()*($B$17/2)^2)</f>
        <v>120.96000000000001</v>
      </c>
      <c r="D26">
        <f>E26/$A$14</f>
        <v>157.5918026970086</v>
      </c>
      <c r="E26">
        <f>A26/($A$15*$A$13)</f>
        <v>154912.74205115947</v>
      </c>
      <c r="F26">
        <f>B26*F22</f>
        <v>43200</v>
      </c>
      <c r="G26">
        <f>C26/$B$17</f>
        <v>93.916261454335938</v>
      </c>
      <c r="H26" s="2">
        <f t="shared" ref="H26:H27" si="0">D26*1000</f>
        <v>157591.80269700859</v>
      </c>
    </row>
    <row r="27" spans="1:11" x14ac:dyDescent="0.25">
      <c r="A27">
        <f>A11*F27</f>
        <v>311040000</v>
      </c>
      <c r="B27">
        <v>24</v>
      </c>
      <c r="C27">
        <f>D27/(PI()*($B$17/2)^2)</f>
        <v>2903.0400000000004</v>
      </c>
      <c r="D27">
        <f>E27/$A$14</f>
        <v>3782.2032647282067</v>
      </c>
      <c r="E27">
        <f>A27/($A$15*$A$13)</f>
        <v>3717905.809227827</v>
      </c>
      <c r="F27">
        <f>B27*F26</f>
        <v>1036800</v>
      </c>
      <c r="G27">
        <f>C27/$B$17</f>
        <v>2253.990274904063</v>
      </c>
      <c r="H27" s="2">
        <f t="shared" si="0"/>
        <v>3782203.2647282067</v>
      </c>
    </row>
    <row r="30" spans="1:11" x14ac:dyDescent="0.25">
      <c r="H30">
        <f>50/8760</f>
        <v>5.7077625570776253E-3</v>
      </c>
      <c r="J30">
        <f>150+175</f>
        <v>325</v>
      </c>
    </row>
    <row r="31" spans="1:11" x14ac:dyDescent="0.25">
      <c r="H31">
        <f>160/8760</f>
        <v>1.8264840182648401E-2</v>
      </c>
      <c r="J31">
        <f>J30/2</f>
        <v>162.5</v>
      </c>
    </row>
    <row r="32" spans="1:11" x14ac:dyDescent="0.25">
      <c r="H32">
        <f>100/8760</f>
        <v>1.1415525114155251E-2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Barnic, Lara Joséphine</dc:creator>
  <cp:lastModifiedBy>Barnic, Lara Joséphine</cp:lastModifiedBy>
  <dcterms:created xsi:type="dcterms:W3CDTF">2024-12-14T08:59:22Z</dcterms:created>
  <dcterms:modified xsi:type="dcterms:W3CDTF">2024-12-18T16:42:36Z</dcterms:modified>
</cp:coreProperties>
</file>