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85" documentId="11_AD4DB114E441178AC67DF4879E90C19A693EDF21" xr6:coauthVersionLast="47" xr6:coauthVersionMax="47" xr10:uidLastSave="{39EC901B-E470-48C0-8660-A59FA9406240}"/>
  <bookViews>
    <workbookView xWindow="-110" yWindow="-110" windowWidth="19420" windowHeight="10300" activeTab="2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4" l="1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4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6" i="7" l="1"/>
  <c r="D14" i="8" l="1"/>
  <c r="C14" i="8"/>
  <c r="B14" i="8"/>
  <c r="C10" i="7" l="1"/>
  <c r="D9" i="7"/>
  <c r="C9" i="7" s="1"/>
  <c r="O21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34" i="6" s="1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1" i="7" l="1"/>
  <c r="C36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1" i="7" s="1"/>
  <c r="L28" i="6"/>
  <c r="C35" i="6" s="1"/>
  <c r="C13" i="7"/>
  <c r="H11" i="7" s="1"/>
  <c r="I11" i="7" s="1"/>
  <c r="I28" i="7" s="1"/>
  <c r="I29" i="7" s="1"/>
  <c r="I31" i="7" s="1"/>
  <c r="C38" i="7" s="1"/>
  <c r="B28" i="6" l="1"/>
  <c r="C5" i="8" s="1"/>
  <c r="C38" i="6"/>
  <c r="D2" i="9" s="1" a="1"/>
  <c r="L30" i="6"/>
  <c r="L31" i="6" s="1"/>
  <c r="L32" i="6" s="1"/>
  <c r="C37" i="7"/>
  <c r="L5" i="1" a="1"/>
  <c r="L5" i="1" s="1"/>
  <c r="L26" i="1" s="1"/>
  <c r="C31" i="7"/>
  <c r="B31" i="7" s="1"/>
  <c r="C35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0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<sst xmlns="http://schemas.openxmlformats.org/spreadsheetml/2006/main" count="316" uniqueCount="127">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</sst>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230EE15-60B7-48F4-BB6B-9172A32F6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A93AF5-0303-4BA4-8D74-229DEDBDAFA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A9E320-08E1-4A71-87AE-8C4BD1E5DBB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2.1491305344827358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5A663A1-E5CA-498A-AF3E-13C97DA0D57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569412-27C9-41F9-8A05-6C1F50A690C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2.1491305344827358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156573.33086193868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0.73518103002537394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4.5158058730944549E-2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0.11341516771044603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7.2854267504799841E-2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3.3391476028435667E-2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G16" sqref="G16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2.1491305344827358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NW'!B31</f>
        <v>2149130.5344827357</v>
      </c>
      <c r="J5" s="1" t="s">
        <v>49</v>
      </c>
      <c r="K5" s="42">
        <f>D2</f>
        <v>2.1491305344827358</v>
      </c>
      <c r="L5" s="42">
        <v>243.30137300000001</v>
      </c>
      <c r="M5" s="3">
        <f>(K5-K4)/K4</f>
        <v>0.20842861708470417</v>
      </c>
      <c r="N5" s="3">
        <f>K5-K4</f>
        <v>0.37067998796436119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370679.98796436097</v>
      </c>
      <c r="F7" s="3">
        <f>D2-C2</f>
        <v>0.37067998796436119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0.20842861708470406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6.429327840456662E-4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8"/>
  <sheetViews>
    <sheetView workbookViewId="0">
      <selection activeCell="H12" sqref="H12"/>
    </sheetView>
  </sheetViews>
  <sheetFormatPr baseColWidth="10" defaultRowHeight="14.5" x14ac:dyDescent="0.35"/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abSelected="1" workbookViewId="0">
      <selection activeCell="G7" sqref="G7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246337.52389714599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Ergebnisse_Netzstrombedarfe!C7</f>
        <v>56145.304591942098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12750.59867283005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11998.251591298025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11526.631032725712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11335.736997113112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11302.049814357944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11352.580588490691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11341.351527572304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11330.122466653916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11318.893405735527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11307.66434481714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11296.435283898751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11181.898862531187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11067.362441163626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10952.826019796063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10838.289598428502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10723.753177060942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10791.127542571272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10788.881730387593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10786.635918203914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10784.390106020235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10782.144293836558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10779.898481652883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246337.52389714599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NW'!C33:C40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0.73518103002537394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4.5158058730944549E-2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0.11341516771044603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156573.33086193868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7.2854267504799841E-2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3.3391476028435667E-2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2149130.5344827357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0.99999999999999989</v>
      </c>
    </row>
    <row r="10" spans="1:11" x14ac:dyDescent="0.35">
      <c r="C10" s="2">
        <f>C9-B9</f>
        <v>79550.042702936335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2150000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156573.33086193868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A3" zoomScaleNormal="100" workbookViewId="0">
      <selection activeCell="D6" sqref="D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246337.52389714599</v>
      </c>
    </row>
    <row r="6" spans="1:19" x14ac:dyDescent="0.35">
      <c r="B6" s="53" t="s">
        <v>36</v>
      </c>
      <c r="C6" s="52">
        <f>D6*E6</f>
        <v>94164</v>
      </c>
      <c r="D6" s="4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27600</v>
      </c>
      <c r="D16">
        <v>20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19" si="0">D17*E17</f>
        <v>43350</v>
      </c>
      <c r="D17">
        <v>50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51030</v>
      </c>
      <c r="D18">
        <v>70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27600</v>
      </c>
      <c r="D19">
        <v>20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19" t="s">
        <v>122</v>
      </c>
      <c r="C20" s="9" t="s">
        <v>5</v>
      </c>
      <c r="G20" s="20"/>
      <c r="K20"/>
    </row>
    <row r="21" spans="1:19" x14ac:dyDescent="0.35">
      <c r="B21" s="72">
        <f>SUM(C16:C19)</f>
        <v>149580</v>
      </c>
      <c r="G21" s="20"/>
      <c r="K21"/>
      <c r="O21">
        <f>SUM(O16:O19)</f>
        <v>160</v>
      </c>
    </row>
    <row r="22" spans="1:19" x14ac:dyDescent="0.35">
      <c r="B22" s="58" t="s">
        <v>7</v>
      </c>
      <c r="C22" s="59"/>
      <c r="G22" s="20"/>
      <c r="K22"/>
    </row>
    <row r="23" spans="1:19" x14ac:dyDescent="0.35">
      <c r="B23" s="60" t="s">
        <v>121</v>
      </c>
      <c r="C23" s="59"/>
      <c r="G23" s="20"/>
      <c r="K23"/>
    </row>
    <row r="24" spans="1:19" x14ac:dyDescent="0.35">
      <c r="B24" s="60" t="s">
        <v>17</v>
      </c>
      <c r="C24" s="59">
        <v>420000</v>
      </c>
      <c r="G24" s="20"/>
      <c r="K24"/>
    </row>
    <row r="25" spans="1:19" x14ac:dyDescent="0.35">
      <c r="B25" s="60" t="s">
        <v>18</v>
      </c>
      <c r="C25" s="59">
        <v>170000</v>
      </c>
      <c r="G25" s="20"/>
      <c r="K25"/>
    </row>
    <row r="26" spans="1:19" x14ac:dyDescent="0.35">
      <c r="B26" s="60" t="s">
        <v>19</v>
      </c>
      <c r="C26" s="59">
        <v>790000</v>
      </c>
      <c r="G26" s="20"/>
      <c r="K26"/>
    </row>
    <row r="27" spans="1:19" x14ac:dyDescent="0.35">
      <c r="B27" s="60" t="s">
        <v>20</v>
      </c>
      <c r="C27" s="59">
        <v>200000</v>
      </c>
      <c r="G27" s="20"/>
      <c r="K27"/>
    </row>
    <row r="28" spans="1:19" x14ac:dyDescent="0.35">
      <c r="G28" s="20"/>
      <c r="H28" t="s">
        <v>78</v>
      </c>
      <c r="I28" s="39">
        <f>SUM(I5:I27)</f>
        <v>2870.5056289663762</v>
      </c>
      <c r="K28"/>
    </row>
    <row r="29" spans="1:19" s="27" customFormat="1" ht="15" thickBot="1" x14ac:dyDescent="0.4">
      <c r="B29" s="19"/>
      <c r="C29" s="6"/>
      <c r="D29"/>
      <c r="E29"/>
      <c r="F29"/>
      <c r="G29" s="20"/>
      <c r="H29" t="s">
        <v>79</v>
      </c>
      <c r="I29" s="8">
        <f>I28*'Allgemeine Parameter'!C3</f>
        <v>71762.640724159399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" thickBot="1" x14ac:dyDescent="0.4">
      <c r="A30" s="30"/>
      <c r="B30" s="30" t="s">
        <v>52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" thickBot="1" x14ac:dyDescent="0.4">
      <c r="A31" s="28"/>
      <c r="B31" s="33">
        <f>SUM(C31,I31,L31)</f>
        <v>2149130.5344827357</v>
      </c>
      <c r="C31" s="17">
        <f>SUM(C1:C28)</f>
        <v>1920794.5628966377</v>
      </c>
      <c r="G31" s="29"/>
      <c r="I31" s="57">
        <f>SUM(I29)</f>
        <v>71762.640724159399</v>
      </c>
      <c r="L31" s="54">
        <f>SUM(L5:L6)</f>
        <v>156573.33086193868</v>
      </c>
      <c r="M31"/>
      <c r="N31"/>
      <c r="O31"/>
      <c r="P31"/>
      <c r="Q31"/>
      <c r="R31"/>
      <c r="S31"/>
    </row>
    <row r="32" spans="1:19" ht="15" thickBot="1" x14ac:dyDescent="0.4">
      <c r="B32"/>
      <c r="C32" s="34"/>
      <c r="I32"/>
      <c r="K32"/>
      <c r="L32"/>
    </row>
    <row r="33" spans="2:12" x14ac:dyDescent="0.35">
      <c r="B33" s="61" t="s">
        <v>110</v>
      </c>
      <c r="C33" s="62" t="s">
        <v>111</v>
      </c>
      <c r="I33"/>
      <c r="K33"/>
      <c r="L33"/>
    </row>
    <row r="34" spans="2:12" x14ac:dyDescent="0.35">
      <c r="B34" s="60" t="s">
        <v>105</v>
      </c>
      <c r="C34" s="63">
        <f>SUM(C24:C27)</f>
        <v>1580000</v>
      </c>
      <c r="E34" s="4" t="s">
        <v>91</v>
      </c>
      <c r="F34" s="25"/>
      <c r="H34" s="3"/>
      <c r="I34"/>
      <c r="K34"/>
      <c r="L34"/>
    </row>
    <row r="35" spans="2:12" x14ac:dyDescent="0.35">
      <c r="B35" s="49" t="s">
        <v>107</v>
      </c>
      <c r="C35" s="64">
        <f>SUM(C9:C13)</f>
        <v>97050.562896637624</v>
      </c>
      <c r="I35"/>
      <c r="K35"/>
      <c r="L35"/>
    </row>
    <row r="36" spans="2:12" x14ac:dyDescent="0.35">
      <c r="B36" s="53" t="s">
        <v>106</v>
      </c>
      <c r="C36" s="65">
        <f>SUM(C16:C19,C6)</f>
        <v>243744</v>
      </c>
      <c r="I36"/>
      <c r="K36"/>
      <c r="L36"/>
    </row>
    <row r="37" spans="2:12" x14ac:dyDescent="0.35">
      <c r="B37" s="66" t="s">
        <v>10</v>
      </c>
      <c r="C37" s="67">
        <f>SUM(L31)</f>
        <v>156573.33086193868</v>
      </c>
      <c r="I37"/>
      <c r="K37"/>
      <c r="L37"/>
    </row>
    <row r="38" spans="2:12" x14ac:dyDescent="0.35">
      <c r="B38" s="55" t="s">
        <v>109</v>
      </c>
      <c r="C38" s="56">
        <f>SUM(I31)</f>
        <v>71762.640724159399</v>
      </c>
      <c r="I38"/>
      <c r="K38"/>
      <c r="L38"/>
    </row>
    <row r="39" spans="2:12" ht="15" thickBot="1" x14ac:dyDescent="0.4">
      <c r="C39" s="9" t="s">
        <v>33</v>
      </c>
      <c r="I39"/>
      <c r="K39"/>
      <c r="L39"/>
    </row>
    <row r="40" spans="2:12" ht="15" thickBot="1" x14ac:dyDescent="0.4">
      <c r="B40" s="28" t="s">
        <v>108</v>
      </c>
      <c r="C40" s="68">
        <f>SUM(C34:C38)</f>
        <v>2149130.5344827357</v>
      </c>
      <c r="I40"/>
      <c r="K40"/>
      <c r="L40"/>
    </row>
    <row r="41" spans="2:12" x14ac:dyDescent="0.35">
      <c r="I41"/>
      <c r="K41"/>
      <c r="L41"/>
    </row>
    <row r="42" spans="2:12" x14ac:dyDescent="0.35">
      <c r="I42"/>
      <c r="K42"/>
      <c r="L42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NW'!L31</f>
        <v>156573.33086193868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420423.41151123424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16816.936460449371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2025-01-10T17:24:19Z</dcterms:modified>
</cp:coreProperties>
</file>