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666" documentId="11_AD4DB114E441178AC67DF4879E90C19A693EDF21" xr6:coauthVersionLast="47" xr6:coauthVersionMax="47" xr10:uidLastSave="{70DF06CD-3990-4E63-8E68-E8D4B8AC3715}"/>
  <bookViews>
    <workbookView xWindow="-110" yWindow="-110" windowWidth="19420" windowHeight="10300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8" l="1"/>
  <c r="K7" i="8" l="1"/>
  <c r="K6" i="8" l="1"/>
  <c r="E14" i="4" l="1"/>
  <c r="D16" i="6"/>
  <c r="C17" i="6" l="1"/>
  <c r="F8" i="8" l="1"/>
  <c r="H32" i="9"/>
  <c r="G32" i="9"/>
  <c r="I11" i="7" l="1"/>
  <c r="H11" i="7"/>
  <c r="E17" i="4" l="1"/>
  <c r="M14" i="4"/>
  <c r="M17" i="4" s="1"/>
  <c r="L14" i="4"/>
  <c r="L17" i="4" s="1"/>
  <c r="K14" i="4"/>
  <c r="K17" i="4" s="1"/>
  <c r="F14" i="4"/>
  <c r="F24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D15" i="8"/>
  <c r="K5" i="8"/>
  <c r="M5" i="8" s="1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<sst xmlns="http://schemas.openxmlformats.org/spreadsheetml/2006/main" count="321" uniqueCount="132">
  <si>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</si>
  <si>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</si>
  <si>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</si>
  <si>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</si>
  <si>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</si>
  <si>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</si>
  <si>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</si>
  <si>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</si>
  <si>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</si>
  <si>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</si>
  <si>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</si>
  <si>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</si>
  <si>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</si>
  <si>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</si>
  <si>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</si>
  <si>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</si>
  <si>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</si>
  <si>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</si>
  <si>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</si>
  <si>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</si>
  <si>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</si>
  <si>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</si>
  <si>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</si>
  <si>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</si>
  <si>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</si>
  <si>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</si>
  <si>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</si>
  <si>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</si>
  <si>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</si>
  <si>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</si>
  <si>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</si>
  <si>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</si>
  <si>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</si>
  <si>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</si>
  <si>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</si>
  <si>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</si>
  <si>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</si>
  <si>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</si>
  <si>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</si>
  <si>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</si>
  <si>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</si>
  <si>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</si>
  <si>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</si>
  <si>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</si>
  <si>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</si>
  <si>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</si>
  <si>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</si>
  <si>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</si>
  <si>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</si>
  <si>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</si>
  <si>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</si>
  <si>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</si>
  <si>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</si>
  <si>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</si>
  <si>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</si>
  <si>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</si>
  <si>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</si>
  <si>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</si>
  <si>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</si>
  <si>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</si>
  <si>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</si>
  <si>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</si>
  <si>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</si>
  <si>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</si>
  <si>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</si>
  <si>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</si>
  <si>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</si>
  <si>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</si>
  <si>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</si>
  <si>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</si>
  <si>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</si>
  <si>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</si>
  <si>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</si>
  <si>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</si>
  <si>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</si>
  <si>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</si>
  <si>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</si>
  <si>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</si>
  <si>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</si>
  <si>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</si>
  <si>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</si>
  <si>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</si>
  <si>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</si>
  <si>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</si>
  <si>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</si>
  <si>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</si>
  <si>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</si>
  <si>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</si>
  <si>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</si>
  <si>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</si>
  <si>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</si>
  <si>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</si>
  <si>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</si>
  <si>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</si>
  <si>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</si>
  <si>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</si>
  <si>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</si>
  <si>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</si>
  <si>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</si>
  <si>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</si>
  <si>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</si>
  <si>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</si>
  <si>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</si>
  <si>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</si>
  <si>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</si>
  <si>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</si>
  <si>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</si>
  <si>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</si>
  <si>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</si>
  <si>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</si>
  <si>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</si>
  <si>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</si>
  <si>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</si>
  <si>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</si>
  <si>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</si>
  <si>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</si>
  <si>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</si>
  <si>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</si>
  <si>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</si>
  <si>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</si>
  <si>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</si>
  <si>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</si>
  <si>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</si>
  <si>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</si>
  <si>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</si>
  <si>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</si>
  <si>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</si>
  <si>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</si>
  <si>
    <t>KNW 0</t>
  </si>
  <si>
    <t>KNW 2,5</t>
  </si>
  <si>
    <t>KNW 10</t>
  </si>
  <si>
    <t>KNW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</si>
</sst>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2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B0040E5-DC67-4379-B0DA-4C91272C746D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layout>
                <c:manualLayout>
                  <c:x val="5.1795404075522938E-3"/>
                  <c:y val="-3.152036289900826E-2"/>
                </c:manualLayout>
              </c:layout>
              <c:tx>
                <c:rich>
                  <a:bodyPr/>
                  <a:lstStyle/>
                  <a:p>
                    <a:fld id="{B997667C-BC62-4665-B15B-EB23B1F0AE3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3E9BF8-6849-4C38-B909-D53F6A3BC56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B1A2C5C-CD4E-4D8E-BDDA-E925746804E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C49-4E72-A3BE-16F32324A2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E6A3EF-0577-4B49-A799-A8AAEB9BAD4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C49-4E72-A3BE-16F32324A2F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Zusammenfassung!$K$3:$K$7</c:f>
              <c:numCache>
                <c:formatCode>_-* #,##0.000_-;\-* #,##0.000_-;_-* "-"??_-;_-@_-</c:formatCode>
                <c:ptCount val="5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 formatCode="_(* #,##0.00_);_(* \(#,##0.00\);_(* &quot;-&quot;??_);_(@_)">
                  <c:v>2.1404929913135451</c:v>
                </c:pt>
                <c:pt idx="3" formatCode="_(* #,##0.00_);_(* \(#,##0.00\);_(* &quot;-&quot;??_);_(@_)">
                  <c:v>2.2474856183804293</c:v>
                </c:pt>
                <c:pt idx="4" formatCode="_(* #,##0.00_);_(* \(#,##0.00\);_(* &quot;-&quot;??_);_(@_)">
                  <c:v>2.2267961944827359</c:v>
                </c:pt>
              </c:numCache>
            </c:numRef>
          </c:xVal>
          <c:yVal>
            <c:numRef>
              <c:f>Zusammenfassung!$L$3:$L$7</c:f>
              <c:numCache>
                <c:formatCode>_(* #,##0.00_);_(* \(#,##0.00\);_(* "-"??_);_(@_)</c:formatCode>
                <c:ptCount val="5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  <c:pt idx="3">
                  <c:v>241</c:v>
                </c:pt>
                <c:pt idx="4">
                  <c:v>235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Zusammenfassung!$J$3:$J$7</c15:f>
                <c15:dlblRangeCache>
                  <c:ptCount val="5"/>
                  <c:pt idx="0">
                    <c:v>dezentral</c:v>
                  </c:pt>
                  <c:pt idx="1">
                    <c:v>NT-WN</c:v>
                  </c:pt>
                  <c:pt idx="2">
                    <c:v>KNW 0</c:v>
                  </c:pt>
                  <c:pt idx="3">
                    <c:v>KNW 2,5</c:v>
                  </c:pt>
                  <c:pt idx="4">
                    <c:v>KNW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5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22C16C7-CE9E-4AD6-A6FA-B09FE49C618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13A602-AC6B-41C7-A03E-286CD135AC7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AA4A5E-B5EF-4AD8-ABDF-5592A417AB8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97F066A-88CD-4374-AE69-8C261522A09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171-48F3-8A15-B2E46FAB18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AD9CE9-7955-4325-AB15-25E98941D7A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71-48F3-8A15-B2E46FAB18EF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Zusammenfassung!$K$3:$K$7</c:f>
              <c:numCache>
                <c:formatCode>_-* #,##0.000_-;\-* #,##0.000_-;_-* "-"??_-;_-@_-</c:formatCode>
                <c:ptCount val="5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 formatCode="_(* #,##0.00_);_(* \(#,##0.00\);_(* &quot;-&quot;??_);_(@_)">
                  <c:v>2.1404929913135451</c:v>
                </c:pt>
                <c:pt idx="3" formatCode="_(* #,##0.00_);_(* \(#,##0.00\);_(* &quot;-&quot;??_);_(@_)">
                  <c:v>2.2474856183804293</c:v>
                </c:pt>
                <c:pt idx="4" formatCode="_(* #,##0.00_);_(* \(#,##0.00\);_(* &quot;-&quot;??_);_(@_)">
                  <c:v>2.2267961944827359</c:v>
                </c:pt>
              </c:numCache>
            </c:numRef>
          </c:xVal>
          <c:yVal>
            <c:numRef>
              <c:f>Zusammenfassung!$L$3:$L$7</c:f>
              <c:numCache>
                <c:formatCode>_(* #,##0.00_);_(* \(#,##0.00\);_(* "-"??_);_(@_)</c:formatCode>
                <c:ptCount val="5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  <c:pt idx="3">
                  <c:v>241</c:v>
                </c:pt>
                <c:pt idx="4">
                  <c:v>235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Zusammenfassung!$J$3:$J$7</c15:f>
                <c15:dlblRangeCache>
                  <c:ptCount val="5"/>
                  <c:pt idx="0">
                    <c:v>dezentral</c:v>
                  </c:pt>
                  <c:pt idx="1">
                    <c:v>NT-WN</c:v>
                  </c:pt>
                  <c:pt idx="2">
                    <c:v>KNW 0</c:v>
                  </c:pt>
                  <c:pt idx="3">
                    <c:v>KNW 2,5</c:v>
                  </c:pt>
                  <c:pt idx="4">
                    <c:v>KNW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255780.5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0.35434556623960117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0.16655798801181082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0.14386458111991793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0.31713493035286194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1.8096934275808201E-2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554383</xdr:colOff>
      <xdr:row>15</xdr:row>
      <xdr:rowOff>19532</xdr:rowOff>
    </xdr:from>
    <xdr:to>
      <xdr:col>14</xdr:col>
      <xdr:colOff>436908</xdr:colOff>
      <xdr:row>30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32</xdr:row>
      <xdr:rowOff>152400</xdr:rowOff>
    </xdr:from>
    <xdr:to>
      <xdr:col>14</xdr:col>
      <xdr:colOff>492125</xdr:colOff>
      <xdr:row>48</xdr:row>
      <xdr:rowOff>17118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2_5.xlsx" TargetMode="External"/><Relationship Id="rId1" Type="http://schemas.openxmlformats.org/officeDocument/2006/relationships/externalLinkPath" Target="9_1_2_Kosten_2_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10.xlsx" TargetMode="External"/><Relationship Id="rId1" Type="http://schemas.openxmlformats.org/officeDocument/2006/relationships/externalLinkPath" Target="9_1_2_Kosten_1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kaltes_Nahwaermenetz/9_1_2_Kosten/9_1_2_Kosten_20.xlsx" TargetMode="External"/><Relationship Id="rId1" Type="http://schemas.openxmlformats.org/officeDocument/2006/relationships/externalLinkPath" Target="9_1_2_Kosten_2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_2_5"/>
      <sheetName val="NT-WN"/>
    </sheetNames>
    <sheetDataSet>
      <sheetData sheetId="0">
        <row r="5">
          <cell r="K5">
            <v>2.2474856183804293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"/>
      <sheetName val="NT-WN"/>
    </sheetNames>
    <sheetDataSet>
      <sheetData sheetId="0">
        <row r="5">
          <cell r="K5">
            <v>2.2267961944827359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Ergebnisse_Netzstrombedarfe"/>
      <sheetName val="Allgemeine Parameter"/>
      <sheetName val="Kostenposten_8.2.2"/>
      <sheetName val="dezentral"/>
      <sheetName val="kalte NW"/>
      <sheetName val="NT-WN"/>
    </sheetNames>
    <sheetDataSet>
      <sheetData sheetId="0">
        <row r="5">
          <cell r="K5">
            <v>2.2018208281342488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abSelected="1" topLeftCell="F19" zoomScale="130" zoomScaleNormal="130" workbookViewId="0">
      <selection activeCell="Q17" sqref="Q17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1.7779254491193692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0.16404233529864304</v>
      </c>
      <c r="N3" s="3">
        <f>K3-K4</f>
        <v>0.29165504266043007</v>
      </c>
    </row>
    <row r="4" spans="1:14" x14ac:dyDescent="0.35">
      <c r="B4" s="43"/>
      <c r="C4" s="43"/>
      <c r="D4" s="43"/>
      <c r="J4" s="1" t="s">
        <v>48</v>
      </c>
      <c r="K4" s="74">
        <f>C2</f>
        <v>1.7779254491193692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1777925.4491193693</v>
      </c>
      <c r="D5" s="42">
        <f>'kalte NW'!B30</f>
        <v>2140492.991313545</v>
      </c>
      <c r="J5" s="1" t="s">
        <v>128</v>
      </c>
      <c r="K5" s="42">
        <f>D2</f>
        <v>2.1404929913135451</v>
      </c>
      <c r="L5" s="42">
        <v>243.30137300000001</v>
      </c>
      <c r="M5" s="3">
        <f>(K5-K4)/K4</f>
        <v>0.20392730323634239</v>
      </c>
      <c r="N5" s="3">
        <f>K5-K4</f>
        <v>0.36256754219417586</v>
      </c>
    </row>
    <row r="6" spans="1:14" x14ac:dyDescent="0.35">
      <c r="B6" s="75" t="s">
        <v>125</v>
      </c>
      <c r="C6" s="75"/>
      <c r="D6" s="75"/>
      <c r="J6" s="1" t="s">
        <v>129</v>
      </c>
      <c r="K6" s="42">
        <f>[1]Zusammenfassung!$K$5</f>
        <v>2.2474856183804293</v>
      </c>
      <c r="L6" s="42">
        <v>241</v>
      </c>
    </row>
    <row r="7" spans="1:14" x14ac:dyDescent="0.35">
      <c r="A7" t="s">
        <v>118</v>
      </c>
      <c r="B7" s="3">
        <f>B5-C5</f>
        <v>291655.04266043007</v>
      </c>
      <c r="C7" t="s">
        <v>5</v>
      </c>
      <c r="D7" s="3">
        <f>D5-C5</f>
        <v>362567.54219417577</v>
      </c>
      <c r="F7" s="3">
        <f>D2-C2</f>
        <v>0.36256754219417586</v>
      </c>
      <c r="J7" s="1" t="s">
        <v>130</v>
      </c>
      <c r="K7" s="42">
        <f>[2]Zusammenfassung!$K$5</f>
        <v>2.2267961944827359</v>
      </c>
      <c r="L7" s="42">
        <v>235</v>
      </c>
    </row>
    <row r="8" spans="1:14" x14ac:dyDescent="0.35">
      <c r="B8" s="45">
        <f>B7/C5</f>
        <v>0.16404233529864304</v>
      </c>
      <c r="C8" t="s">
        <v>5</v>
      </c>
      <c r="D8" s="45">
        <f>D7/C5</f>
        <v>0.20392730323634234</v>
      </c>
      <c r="E8" s="3"/>
      <c r="F8" s="3">
        <f>C3-D3</f>
        <v>313.802863</v>
      </c>
      <c r="J8" s="1" t="s">
        <v>131</v>
      </c>
      <c r="K8" s="42">
        <f>[3]Zusammenfassung!$K$5</f>
        <v>2.2018208281342488</v>
      </c>
      <c r="L8" s="42">
        <v>228.76</v>
      </c>
    </row>
    <row r="9" spans="1:14" x14ac:dyDescent="0.35">
      <c r="B9" s="75" t="s">
        <v>117</v>
      </c>
      <c r="C9" s="75"/>
      <c r="D9" s="75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5" t="s">
        <v>99</v>
      </c>
      <c r="B13" s="75"/>
      <c r="C13" s="75"/>
      <c r="D13" s="75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5.8698799418947887E-4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K7" sqref="K7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  <c r="H8">
        <v>20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6" t="s">
        <v>123</v>
      </c>
      <c r="E13" s="76"/>
      <c r="F13" s="76"/>
      <c r="I13" t="s">
        <v>55</v>
      </c>
    </row>
    <row r="14" spans="2:13" x14ac:dyDescent="0.35">
      <c r="B14" t="s">
        <v>44</v>
      </c>
      <c r="D14" s="38">
        <f>[4]Netzstrom_PV_Strom!$B$4</f>
        <v>66069.878811235394</v>
      </c>
      <c r="E14" s="38">
        <f>I3</f>
        <v>146736.92000000001</v>
      </c>
      <c r="F14" s="38">
        <f>[4]Netzstrom_PV_Strom!$F$4</f>
        <v>58650.811247578851</v>
      </c>
      <c r="I14" t="s">
        <v>59</v>
      </c>
      <c r="K14" s="38">
        <f>[4]Netzstrom_PV_Strom!$C$4</f>
        <v>49237.671936835155</v>
      </c>
      <c r="L14" s="38">
        <f>[4]Netzstrom_PV_Strom!$E$4</f>
        <v>41164.404932023172</v>
      </c>
      <c r="M14" s="38">
        <f>[4]Netzstrom_PV_Strom!$G$4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7" t="s">
        <v>84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topLeftCell="A10"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0.35434556623960117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0.16655798801181082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255780.5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0.14386458111991793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0.31713493035286194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1.8096934275808201E-2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1777925.449119369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255780.5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H6" sqref="H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3" zoomScaleNormal="100" workbookViewId="0">
      <selection activeCell="E20" sqref="E20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6" zoomScale="130" zoomScaleNormal="130" workbookViewId="0">
      <selection activeCell="D17" sqref="D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134559.20000000001</v>
      </c>
      <c r="D16">
        <f>240-D17</f>
        <v>236.9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7449.3</v>
      </c>
      <c r="D17">
        <v>3.1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1777925.4491193693</v>
      </c>
      <c r="C29" s="17">
        <f>SUM(C1:C26)</f>
        <v>1181908.1856403174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1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1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1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255780.5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1777925.449119369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2025-01-11T09:37:28Z</dcterms:modified>
</cp:coreProperties>
</file>