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raunhofer-my.sharepoint.com/personal/lara_josephine_barnic_iee_fraunhofer_de/Documents/A_Bearbeitung/9_Parameterstudie_REP/9_kaltes_Nahwaermenetz/Geothermie_Dim/"/>
    </mc:Choice>
  </mc:AlternateContent>
  <xr:revisionPtr revIDLastSave="400" documentId="8_{4EB36911-4402-448D-AD50-79DED30F1E20}" xr6:coauthVersionLast="47" xr6:coauthVersionMax="47" xr10:uidLastSave="{8FBFEABB-A9B0-4EA4-9D48-18C1D1F5C651}"/>
  <bookViews>
    <workbookView xWindow="28680" yWindow="-120" windowWidth="29040" windowHeight="15720" xr2:uid="{3F92BEA5-F786-41E5-A6D4-74CA96FE7899}"/>
  </bookViews>
  <sheets>
    <sheet name="K_NW_2_5" sheetId="2" r:id="rId1"/>
    <sheet name="0" sheetId="5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5" l="1"/>
  <c r="G3" i="2" l="1"/>
  <c r="F3" i="2"/>
  <c r="E3" i="2"/>
  <c r="D3" i="2"/>
  <c r="D8" i="2" l="1"/>
  <c r="E8" i="2" s="1"/>
  <c r="F8" i="2" s="1"/>
  <c r="G8" i="2" s="1"/>
  <c r="G10" i="2"/>
</calcChain>
</file>

<file path=xl/sharedStrings.xml><?xml version="1.0" encoding="utf-8"?>
<sst xmlns="http://schemas.openxmlformats.org/spreadsheetml/2006/main" count="22" uniqueCount="21">
  <si>
    <t>SONDENBERECHNUNG</t>
  </si>
  <si>
    <t>Verdampferleistung [kW]</t>
  </si>
  <si>
    <t>Sondenlänge [m]</t>
  </si>
  <si>
    <t>Anzahl Sonden</t>
  </si>
  <si>
    <t>Fläche Sondenfeld</t>
  </si>
  <si>
    <t>Freiflächennutzung</t>
  </si>
  <si>
    <t>m Sondenlänge</t>
  </si>
  <si>
    <t>kW/m</t>
  </si>
  <si>
    <t>Fläche Sonde</t>
  </si>
  <si>
    <t>Fläche Rechteck</t>
  </si>
  <si>
    <t>Tatsächliche Fläche</t>
  </si>
  <si>
    <t>W/m</t>
  </si>
  <si>
    <t>Entzugsleistung nach VDI 4640 Entzugsleistungen nach Bdenart, gesättigt Stand - Kies bei 2.400 h/a Betriebsstunden</t>
  </si>
  <si>
    <t>Q Umweltwärme bei 97,5 Perz.</t>
  </si>
  <si>
    <t>COP bei -7 °C Außentemperautr</t>
  </si>
  <si>
    <t>Umfassend</t>
  </si>
  <si>
    <t>Verdampferleisutng</t>
  </si>
  <si>
    <t>WP-Leistung</t>
  </si>
  <si>
    <t>COP als Mittelwert aus allen Gebäuden</t>
  </si>
  <si>
    <t>Q</t>
  </si>
  <si>
    <t>Verdampferleistung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</si>
</sst>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_-* #,##0.0_-;\-* #,##0.0_-;_-* &quot;-&quot;??_-;_-@_-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 style="medium">
        <color rgb="FFA6A6A6"/>
      </left>
      <right style="medium">
        <color rgb="FFA6A6A6"/>
      </right>
      <top style="medium">
        <color rgb="FFA6A6A6"/>
      </top>
      <bottom style="medium">
        <color rgb="FFA6A6A6"/>
      </bottom>
      <diagonal/>
    </border>
    <border>
      <left/>
      <right style="medium">
        <color rgb="FFA6A6A6"/>
      </right>
      <top style="medium">
        <color rgb="FFA6A6A6"/>
      </top>
      <bottom style="medium">
        <color rgb="FFA6A6A6"/>
      </bottom>
      <diagonal/>
    </border>
    <border>
      <left style="medium">
        <color rgb="FFA6A6A6"/>
      </left>
      <right style="medium">
        <color rgb="FFA6A6A6"/>
      </right>
      <top/>
      <bottom style="medium">
        <color rgb="FFA6A6A6"/>
      </bottom>
      <diagonal/>
    </border>
    <border>
      <left/>
      <right style="medium">
        <color rgb="FFA6A6A6"/>
      </right>
      <top/>
      <bottom style="medium">
        <color rgb="FFA6A6A6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164" fontId="0" fillId="0" borderId="0" xfId="0" applyNumberFormat="1" applyAlignment="1">
      <alignment vertical="center"/>
    </xf>
    <xf numFmtId="3" fontId="2" fillId="0" borderId="0" xfId="0" applyNumberFormat="1" applyFont="1"/>
    <xf numFmtId="165" fontId="2" fillId="0" borderId="0" xfId="0" applyNumberFormat="1" applyFont="1" applyAlignment="1">
      <alignment vertical="center"/>
    </xf>
    <xf numFmtId="9" fontId="0" fillId="0" borderId="0" xfId="2" applyFont="1" applyFill="1" applyAlignment="1">
      <alignment vertical="center"/>
    </xf>
    <xf numFmtId="164" fontId="0" fillId="0" borderId="0" xfId="1" applyNumberFormat="1" applyFont="1" applyFill="1" applyAlignment="1">
      <alignment vertical="center"/>
    </xf>
    <xf numFmtId="0" fontId="3" fillId="0" borderId="0" xfId="0" applyFont="1" applyAlignment="1">
      <alignment horizontal="justify" vertical="center"/>
    </xf>
    <xf numFmtId="2" fontId="0" fillId="0" borderId="0" xfId="0" applyNumberFormat="1"/>
    <xf numFmtId="164" fontId="2" fillId="0" borderId="0" xfId="1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5" fillId="2" borderId="1" xfId="0" applyFont="1" applyFill="1" applyBorder="1" applyAlignment="1">
      <alignment horizontal="justify" vertical="center" wrapText="1"/>
    </xf>
    <xf numFmtId="0" fontId="5" fillId="2" borderId="2" xfId="0" applyFont="1" applyFill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</cellXfs>
  <cellStyles count="3">
    <cellStyle name="Komma" xfId="1" builtinId="3"/>
    <cellStyle name="Prozent" xfId="2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17</xdr:row>
      <xdr:rowOff>0</xdr:rowOff>
    </xdr:from>
    <xdr:to>
      <xdr:col>7</xdr:col>
      <xdr:colOff>82550</xdr:colOff>
      <xdr:row>19</xdr:row>
      <xdr:rowOff>38100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0CD13234-D7AA-0395-A6BA-451397129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683000"/>
          <a:ext cx="160655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fraunhofer-my.sharepoint.com/personal/lara_josephine_barnic_iee_fraunhofer_de/Documents/A_Bearbeitung/6_Erneuerbare_Energien/6_Potenziale%20Erneuerbare%20ENergien.xlsx" TargetMode="External"/><Relationship Id="rId1" Type="http://schemas.openxmlformats.org/officeDocument/2006/relationships/externalLinkPath" Target="/personal/lara_josephine_barnic_iee_fraunhofer_de/Documents/A_Bearbeitung/6_Erneuerbare_Energien/6_Potenziale%20Erneuerbare%20ENergie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egebenheiten"/>
      <sheetName val="1_dez_LW-WP"/>
      <sheetName val="2_Geothermie"/>
      <sheetName val="2_Flusswasser-WP"/>
      <sheetName val="3_Abwärme"/>
      <sheetName val="3_Solarthermie"/>
      <sheetName val="Vgl_Temperaturniveaus"/>
    </sheetNames>
    <sheetDataSet>
      <sheetData sheetId="0">
        <row r="15">
          <cell r="A15">
            <v>1900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5B7E8-012A-43E5-B53F-57E4FF070CEB}">
  <dimension ref="B2:K21"/>
  <sheetViews>
    <sheetView tabSelected="1" zoomScale="130" zoomScaleNormal="130" workbookViewId="0">
      <selection activeCell="L14" sqref="L14"/>
    </sheetView>
  </sheetViews>
  <sheetFormatPr baseColWidth="10" defaultRowHeight="14.5" x14ac:dyDescent="0.35"/>
  <cols>
    <col min="11" max="11" width="16.08984375" bestFit="1" customWidth="1"/>
  </cols>
  <sheetData>
    <row r="2" spans="2:7" x14ac:dyDescent="0.35">
      <c r="B2">
        <v>100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2:7" x14ac:dyDescent="0.35">
      <c r="B3">
        <v>65</v>
      </c>
      <c r="C3" t="s">
        <v>11</v>
      </c>
      <c r="D3">
        <f>B3/1000</f>
        <v>6.5000000000000002E-2</v>
      </c>
      <c r="E3">
        <f>PI()*(3^2)</f>
        <v>28.274333882308138</v>
      </c>
      <c r="F3">
        <f>6*6</f>
        <v>36</v>
      </c>
      <c r="G3" s="4">
        <f>[1]Gegebenheiten!A15</f>
        <v>1900</v>
      </c>
    </row>
    <row r="4" spans="2:7" x14ac:dyDescent="0.35">
      <c r="B4" t="s">
        <v>12</v>
      </c>
    </row>
    <row r="6" spans="2:7" x14ac:dyDescent="0.35">
      <c r="B6" s="11" t="s">
        <v>0</v>
      </c>
      <c r="C6" s="11"/>
      <c r="D6" s="11"/>
      <c r="E6" s="11"/>
      <c r="F6" s="11"/>
      <c r="G6" s="11"/>
    </row>
    <row r="7" spans="2:7" x14ac:dyDescent="0.35">
      <c r="B7" s="1"/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</row>
    <row r="8" spans="2:7" x14ac:dyDescent="0.35">
      <c r="B8" s="2" t="s">
        <v>15</v>
      </c>
      <c r="C8" s="10">
        <v>113.16</v>
      </c>
      <c r="D8" s="3">
        <f>C8/$D$3</f>
        <v>1740.9230769230769</v>
      </c>
      <c r="E8" s="5">
        <f>ROUNDUP(D8/100,0)</f>
        <v>18</v>
      </c>
      <c r="F8" s="3">
        <f>E8*$F$3</f>
        <v>648</v>
      </c>
      <c r="G8" s="6">
        <f>F8/G3</f>
        <v>0.34105263157894739</v>
      </c>
    </row>
    <row r="9" spans="2:7" x14ac:dyDescent="0.35">
      <c r="B9" s="1"/>
      <c r="C9" s="1"/>
      <c r="D9" s="1"/>
      <c r="E9" s="1"/>
      <c r="F9" s="1" t="s">
        <v>13</v>
      </c>
      <c r="G9" s="1"/>
    </row>
    <row r="10" spans="2:7" x14ac:dyDescent="0.35">
      <c r="B10" s="2" t="s">
        <v>15</v>
      </c>
      <c r="C10" s="3"/>
      <c r="D10" s="1"/>
      <c r="E10" s="7"/>
      <c r="F10" s="5">
        <v>82.6</v>
      </c>
      <c r="G10" s="6">
        <f>F10/G3</f>
        <v>4.347368421052631E-2</v>
      </c>
    </row>
    <row r="13" spans="2:7" x14ac:dyDescent="0.35">
      <c r="B13" s="2"/>
    </row>
    <row r="16" spans="2:7" x14ac:dyDescent="0.35">
      <c r="G16" t="s">
        <v>14</v>
      </c>
    </row>
    <row r="17" spans="2:11" ht="15" thickBot="1" x14ac:dyDescent="0.4">
      <c r="B17" t="s">
        <v>19</v>
      </c>
      <c r="C17" t="s">
        <v>20</v>
      </c>
      <c r="K17" s="8"/>
    </row>
    <row r="18" spans="2:11" ht="15" thickBot="1" x14ac:dyDescent="0.4">
      <c r="B18" s="12">
        <v>2.5</v>
      </c>
      <c r="C18" s="13">
        <v>113.16</v>
      </c>
      <c r="D18" s="9"/>
      <c r="K18" s="8"/>
    </row>
    <row r="19" spans="2:11" ht="15" thickBot="1" x14ac:dyDescent="0.4">
      <c r="B19" s="14">
        <v>10</v>
      </c>
      <c r="C19" s="15">
        <v>105.66</v>
      </c>
      <c r="D19" s="9"/>
      <c r="K19" s="8"/>
    </row>
    <row r="20" spans="2:11" ht="15" thickBot="1" x14ac:dyDescent="0.4">
      <c r="B20" s="14">
        <v>20</v>
      </c>
      <c r="C20" s="15">
        <v>95.66</v>
      </c>
      <c r="D20" s="9"/>
      <c r="K20" s="8"/>
    </row>
    <row r="21" spans="2:11" x14ac:dyDescent="0.35">
      <c r="D21" s="9"/>
    </row>
  </sheetData>
  <mergeCells count="1">
    <mergeCell ref="B6:G6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415FE-53BD-4E74-A2BB-A1ECD713ED3C}">
  <dimension ref="A2:C4"/>
  <sheetViews>
    <sheetView workbookViewId="0">
      <selection activeCell="H11" sqref="H11"/>
    </sheetView>
  </sheetViews>
  <sheetFormatPr baseColWidth="10" defaultRowHeight="14.5" x14ac:dyDescent="0.35"/>
  <sheetData>
    <row r="2" spans="1:3" x14ac:dyDescent="0.35">
      <c r="A2" t="s">
        <v>16</v>
      </c>
      <c r="C2">
        <v>82.61</v>
      </c>
    </row>
    <row r="3" spans="1:3" x14ac:dyDescent="0.35">
      <c r="A3" t="s">
        <v>18</v>
      </c>
    </row>
    <row r="4" spans="1:3" x14ac:dyDescent="0.35">
      <c r="A4" t="s">
        <v>17</v>
      </c>
      <c r="C4" t="e">
        <f>C2/(1-1/C3)</f>
        <v>#DIV/0!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K_NW_2_5</vt:lpstr>
      <vt:lpstr>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Barnic, Lara Joséphine</dc:creator>
  <cp:lastModifiedBy>Barnic, Lara Joséphine</cp:lastModifiedBy>
  <dcterms:created xsi:type="dcterms:W3CDTF">2024-12-31T12:34:11Z</dcterms:created>
  <dcterms:modified xsi:type="dcterms:W3CDTF">2025-01-11T08:44:02Z</dcterms:modified>
</cp:coreProperties>
</file>