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9da128d23ccc6f/Desktop/Data analytics/data visulations/"/>
    </mc:Choice>
  </mc:AlternateContent>
  <xr:revisionPtr revIDLastSave="935" documentId="8_{4D24282A-AA06-4466-A5C0-89128FAD633C}" xr6:coauthVersionLast="47" xr6:coauthVersionMax="47" xr10:uidLastSave="{5C150E98-BA8F-473A-B720-43DA972BCE23}"/>
  <bookViews>
    <workbookView xWindow="-28770" yWindow="105" windowWidth="16455" windowHeight="15585" xr2:uid="{DBE719D4-CD87-4B25-B2EF-61851383EC99}"/>
  </bookViews>
  <sheets>
    <sheet name="revenue_cru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B3" i="1"/>
  <c r="AB2" i="1"/>
  <c r="Z33" i="1"/>
  <c r="N33" i="1"/>
  <c r="P33" i="1"/>
  <c r="T33" i="1"/>
  <c r="J33" i="1"/>
  <c r="L33" i="1"/>
  <c r="S33" i="1"/>
  <c r="U33" i="1"/>
  <c r="V33" i="1"/>
  <c r="B33" i="1"/>
  <c r="E33" i="1"/>
  <c r="H33" i="1"/>
  <c r="Z32" i="1"/>
  <c r="N32" i="1"/>
  <c r="P32" i="1"/>
  <c r="T32" i="1"/>
  <c r="J32" i="1"/>
  <c r="B32" i="1"/>
  <c r="E32" i="1"/>
  <c r="H32" i="1"/>
  <c r="Z31" i="1"/>
  <c r="N31" i="1"/>
  <c r="P31" i="1"/>
  <c r="T31" i="1"/>
  <c r="J31" i="1"/>
  <c r="L31" i="1"/>
  <c r="S31" i="1"/>
  <c r="B31" i="1"/>
  <c r="E31" i="1"/>
  <c r="H31" i="1"/>
  <c r="Z30" i="1"/>
  <c r="N30" i="1"/>
  <c r="P30" i="1"/>
  <c r="T30" i="1"/>
  <c r="J30" i="1"/>
  <c r="B30" i="1"/>
  <c r="E30" i="1"/>
  <c r="H30" i="1"/>
  <c r="Z29" i="1"/>
  <c r="N29" i="1"/>
  <c r="P29" i="1"/>
  <c r="T29" i="1"/>
  <c r="J29" i="1"/>
  <c r="L29" i="1"/>
  <c r="S29" i="1"/>
  <c r="B29" i="1"/>
  <c r="E29" i="1"/>
  <c r="H29" i="1"/>
  <c r="Z28" i="1"/>
  <c r="N28" i="1"/>
  <c r="P28" i="1"/>
  <c r="T28" i="1"/>
  <c r="J28" i="1"/>
  <c r="R28" i="1"/>
  <c r="B28" i="1"/>
  <c r="E28" i="1"/>
  <c r="H28" i="1"/>
  <c r="Z27" i="1"/>
  <c r="N27" i="1"/>
  <c r="P27" i="1"/>
  <c r="T27" i="1"/>
  <c r="J27" i="1"/>
  <c r="L27" i="1"/>
  <c r="S27" i="1"/>
  <c r="B27" i="1"/>
  <c r="E27" i="1"/>
  <c r="H27" i="1"/>
  <c r="Z26" i="1"/>
  <c r="N26" i="1"/>
  <c r="P26" i="1"/>
  <c r="T26" i="1"/>
  <c r="J26" i="1"/>
  <c r="R26" i="1"/>
  <c r="B26" i="1"/>
  <c r="E26" i="1"/>
  <c r="H26" i="1"/>
  <c r="R32" i="1"/>
  <c r="R30" i="1"/>
  <c r="U27" i="1"/>
  <c r="W27" i="1"/>
  <c r="U29" i="1"/>
  <c r="V29" i="1"/>
  <c r="U31" i="1"/>
  <c r="V31" i="1"/>
  <c r="W33" i="1"/>
  <c r="R31" i="1"/>
  <c r="L32" i="1"/>
  <c r="S32" i="1"/>
  <c r="U32" i="1"/>
  <c r="V32" i="1"/>
  <c r="R27" i="1"/>
  <c r="R29" i="1"/>
  <c r="L26" i="1"/>
  <c r="S26" i="1"/>
  <c r="R33" i="1"/>
  <c r="L28" i="1"/>
  <c r="S28" i="1"/>
  <c r="U28" i="1"/>
  <c r="V28" i="1"/>
  <c r="L30" i="1"/>
  <c r="S30" i="1"/>
  <c r="U30" i="1"/>
  <c r="V30" i="1"/>
  <c r="W29" i="1"/>
  <c r="V27" i="1"/>
  <c r="Z25" i="1"/>
  <c r="N25" i="1"/>
  <c r="P25" i="1"/>
  <c r="T25" i="1"/>
  <c r="J25" i="1"/>
  <c r="L25" i="1"/>
  <c r="S25" i="1"/>
  <c r="B25" i="1"/>
  <c r="E25" i="1"/>
  <c r="H25" i="1"/>
  <c r="Z24" i="1"/>
  <c r="N24" i="1"/>
  <c r="P24" i="1"/>
  <c r="T24" i="1"/>
  <c r="J24" i="1"/>
  <c r="L24" i="1"/>
  <c r="S24" i="1"/>
  <c r="B24" i="1"/>
  <c r="E24" i="1"/>
  <c r="H24" i="1"/>
  <c r="Z23" i="1"/>
  <c r="N23" i="1"/>
  <c r="P23" i="1"/>
  <c r="T23" i="1"/>
  <c r="J23" i="1"/>
  <c r="L23" i="1"/>
  <c r="S23" i="1"/>
  <c r="B23" i="1"/>
  <c r="E23" i="1"/>
  <c r="H23" i="1"/>
  <c r="Z22" i="1"/>
  <c r="N22" i="1"/>
  <c r="P22" i="1"/>
  <c r="T22" i="1"/>
  <c r="J22" i="1"/>
  <c r="L22" i="1"/>
  <c r="S22" i="1"/>
  <c r="B22" i="1"/>
  <c r="E22" i="1"/>
  <c r="H22" i="1"/>
  <c r="Z21" i="1"/>
  <c r="N21" i="1"/>
  <c r="J21" i="1"/>
  <c r="L21" i="1"/>
  <c r="S21" i="1"/>
  <c r="B21" i="1"/>
  <c r="E21" i="1"/>
  <c r="H21" i="1"/>
  <c r="Z20" i="1"/>
  <c r="N20" i="1"/>
  <c r="P20" i="1"/>
  <c r="T20" i="1"/>
  <c r="J20" i="1"/>
  <c r="B20" i="1"/>
  <c r="E20" i="1"/>
  <c r="H20" i="1"/>
  <c r="Z19" i="1"/>
  <c r="N19" i="1"/>
  <c r="P19" i="1"/>
  <c r="T19" i="1"/>
  <c r="J19" i="1"/>
  <c r="R19" i="1"/>
  <c r="B19" i="1"/>
  <c r="E19" i="1"/>
  <c r="H19" i="1"/>
  <c r="Z18" i="1"/>
  <c r="N18" i="1"/>
  <c r="P18" i="1"/>
  <c r="T18" i="1"/>
  <c r="J18" i="1"/>
  <c r="L18" i="1"/>
  <c r="S18" i="1"/>
  <c r="B18" i="1"/>
  <c r="E18" i="1"/>
  <c r="H18" i="1"/>
  <c r="Z17" i="1"/>
  <c r="N17" i="1"/>
  <c r="P17" i="1"/>
  <c r="T17" i="1"/>
  <c r="J17" i="1"/>
  <c r="L17" i="1"/>
  <c r="S17" i="1"/>
  <c r="B17" i="1"/>
  <c r="E17" i="1"/>
  <c r="H17" i="1"/>
  <c r="Z16" i="1"/>
  <c r="N16" i="1"/>
  <c r="P16" i="1"/>
  <c r="T16" i="1"/>
  <c r="J16" i="1"/>
  <c r="L16" i="1"/>
  <c r="S16" i="1"/>
  <c r="B16" i="1"/>
  <c r="E16" i="1"/>
  <c r="H16" i="1"/>
  <c r="Z15" i="1"/>
  <c r="N15" i="1"/>
  <c r="P15" i="1"/>
  <c r="T15" i="1"/>
  <c r="J15" i="1"/>
  <c r="L15" i="1"/>
  <c r="S15" i="1"/>
  <c r="B15" i="1"/>
  <c r="E15" i="1"/>
  <c r="H15" i="1"/>
  <c r="Z14" i="1"/>
  <c r="N14" i="1"/>
  <c r="P14" i="1"/>
  <c r="T14" i="1"/>
  <c r="J14" i="1"/>
  <c r="L14" i="1"/>
  <c r="S14" i="1"/>
  <c r="B14" i="1"/>
  <c r="E14" i="1"/>
  <c r="H14" i="1"/>
  <c r="Z13" i="1"/>
  <c r="N13" i="1"/>
  <c r="P13" i="1"/>
  <c r="T13" i="1"/>
  <c r="J13" i="1"/>
  <c r="B13" i="1"/>
  <c r="E13" i="1"/>
  <c r="H13" i="1"/>
  <c r="Z12" i="1"/>
  <c r="N12" i="1"/>
  <c r="P12" i="1"/>
  <c r="T12" i="1"/>
  <c r="J12" i="1"/>
  <c r="B12" i="1"/>
  <c r="E12" i="1"/>
  <c r="H12" i="1"/>
  <c r="Z11" i="1"/>
  <c r="N11" i="1"/>
  <c r="P11" i="1"/>
  <c r="T11" i="1"/>
  <c r="J11" i="1"/>
  <c r="L11" i="1"/>
  <c r="S11" i="1"/>
  <c r="B11" i="1"/>
  <c r="E11" i="1"/>
  <c r="H11" i="1"/>
  <c r="Z10" i="1"/>
  <c r="N10" i="1"/>
  <c r="P10" i="1"/>
  <c r="T10" i="1"/>
  <c r="J10" i="1"/>
  <c r="L10" i="1"/>
  <c r="S10" i="1"/>
  <c r="B10" i="1"/>
  <c r="E10" i="1"/>
  <c r="H10" i="1"/>
  <c r="Z9" i="1"/>
  <c r="N9" i="1"/>
  <c r="P9" i="1"/>
  <c r="T9" i="1"/>
  <c r="J9" i="1"/>
  <c r="B9" i="1"/>
  <c r="E9" i="1"/>
  <c r="H9" i="1"/>
  <c r="Z8" i="1"/>
  <c r="N8" i="1"/>
  <c r="P8" i="1"/>
  <c r="T8" i="1"/>
  <c r="J8" i="1"/>
  <c r="L8" i="1"/>
  <c r="S8" i="1"/>
  <c r="B8" i="1"/>
  <c r="E8" i="1"/>
  <c r="H8" i="1"/>
  <c r="Z7" i="1"/>
  <c r="J7" i="1"/>
  <c r="L7" i="1"/>
  <c r="S7" i="1"/>
  <c r="B7" i="1"/>
  <c r="E7" i="1"/>
  <c r="Z6" i="1"/>
  <c r="Q6" i="1"/>
  <c r="N7" i="1"/>
  <c r="R7" i="1"/>
  <c r="N6" i="1"/>
  <c r="P6" i="1"/>
  <c r="J6" i="1"/>
  <c r="L6" i="1"/>
  <c r="S6" i="1"/>
  <c r="B6" i="1"/>
  <c r="E6" i="1"/>
  <c r="Z5" i="1"/>
  <c r="L5" i="1"/>
  <c r="S5" i="1"/>
  <c r="R5" i="1"/>
  <c r="P5" i="1"/>
  <c r="T5" i="1"/>
  <c r="Z4" i="1"/>
  <c r="R4" i="1"/>
  <c r="P4" i="1"/>
  <c r="T4" i="1"/>
  <c r="L4" i="1"/>
  <c r="S4" i="1"/>
  <c r="Z3" i="1"/>
  <c r="R3" i="1"/>
  <c r="P3" i="1"/>
  <c r="T3" i="1"/>
  <c r="L3" i="1"/>
  <c r="S3" i="1"/>
  <c r="Z2" i="1"/>
  <c r="R2" i="1"/>
  <c r="P2" i="1"/>
  <c r="T2" i="1"/>
  <c r="L2" i="1"/>
  <c r="S2" i="1"/>
  <c r="R14" i="1"/>
  <c r="R9" i="1"/>
  <c r="R21" i="1"/>
  <c r="T6" i="1"/>
  <c r="U6" i="1"/>
  <c r="W6" i="1"/>
  <c r="R16" i="1"/>
  <c r="U5" i="1"/>
  <c r="R13" i="1"/>
  <c r="R20" i="1"/>
  <c r="R8" i="1"/>
  <c r="W32" i="1"/>
  <c r="R12" i="1"/>
  <c r="U22" i="1"/>
  <c r="V22" i="1"/>
  <c r="U14" i="1"/>
  <c r="U17" i="1"/>
  <c r="V17" i="1"/>
  <c r="U2" i="1"/>
  <c r="V2" i="1"/>
  <c r="U8" i="1"/>
  <c r="W8" i="1"/>
  <c r="V8" i="1"/>
  <c r="U11" i="1"/>
  <c r="U18" i="1"/>
  <c r="V18" i="1"/>
  <c r="U25" i="1"/>
  <c r="V25" i="1"/>
  <c r="W25" i="1"/>
  <c r="U16" i="1"/>
  <c r="W16" i="1"/>
  <c r="V16" i="1"/>
  <c r="U24" i="1"/>
  <c r="W24" i="1"/>
  <c r="U4" i="1"/>
  <c r="W4" i="1"/>
  <c r="V4" i="1"/>
  <c r="W5" i="1"/>
  <c r="U15" i="1"/>
  <c r="W15" i="1"/>
  <c r="V15" i="1"/>
  <c r="U23" i="1"/>
  <c r="V23" i="1"/>
  <c r="U3" i="1"/>
  <c r="W3" i="1"/>
  <c r="U10" i="1"/>
  <c r="V10" i="1"/>
  <c r="W22" i="1"/>
  <c r="R18" i="1"/>
  <c r="R23" i="1"/>
  <c r="U26" i="1"/>
  <c r="W26" i="1"/>
  <c r="L20" i="1"/>
  <c r="S20" i="1"/>
  <c r="U20" i="1"/>
  <c r="V20" i="1"/>
  <c r="P21" i="1"/>
  <c r="T21" i="1"/>
  <c r="U21" i="1"/>
  <c r="V21" i="1"/>
  <c r="R25" i="1"/>
  <c r="R10" i="1"/>
  <c r="L13" i="1"/>
  <c r="S13" i="1"/>
  <c r="U13" i="1"/>
  <c r="W13" i="1"/>
  <c r="L19" i="1"/>
  <c r="S19" i="1"/>
  <c r="U19" i="1"/>
  <c r="V5" i="1"/>
  <c r="P7" i="1"/>
  <c r="T7" i="1"/>
  <c r="U7" i="1"/>
  <c r="V7" i="1"/>
  <c r="L9" i="1"/>
  <c r="S9" i="1"/>
  <c r="U9" i="1"/>
  <c r="R6" i="1"/>
  <c r="R11" i="1"/>
  <c r="R17" i="1"/>
  <c r="R22" i="1"/>
  <c r="R24" i="1"/>
  <c r="W30" i="1"/>
  <c r="W28" i="1"/>
  <c r="R15" i="1"/>
  <c r="L12" i="1"/>
  <c r="S12" i="1"/>
  <c r="W31" i="1"/>
  <c r="V14" i="1"/>
  <c r="W14" i="1"/>
  <c r="V11" i="1"/>
  <c r="W11" i="1"/>
  <c r="W17" i="1"/>
  <c r="W20" i="1"/>
  <c r="W21" i="1"/>
  <c r="W2" i="1"/>
  <c r="V24" i="1"/>
  <c r="W18" i="1"/>
  <c r="V6" i="1"/>
  <c r="W23" i="1"/>
  <c r="V13" i="1"/>
  <c r="W9" i="1"/>
  <c r="V9" i="1"/>
  <c r="V19" i="1"/>
  <c r="W19" i="1"/>
  <c r="U12" i="1"/>
  <c r="W12" i="1"/>
  <c r="W10" i="1"/>
  <c r="W7" i="1"/>
  <c r="V26" i="1"/>
  <c r="V3" i="1"/>
  <c r="V12" i="1"/>
</calcChain>
</file>

<file path=xl/sharedStrings.xml><?xml version="1.0" encoding="utf-8"?>
<sst xmlns="http://schemas.openxmlformats.org/spreadsheetml/2006/main" count="34" uniqueCount="34">
  <si>
    <t xml:space="preserve">Date </t>
  </si>
  <si>
    <t>Open_Bev_inv</t>
  </si>
  <si>
    <t>Bev_purch</t>
  </si>
  <si>
    <t>close_bev_inv</t>
  </si>
  <si>
    <t>Gross_bev_cost</t>
  </si>
  <si>
    <t>Bev_retail_sales</t>
  </si>
  <si>
    <t>Net_cost_bev</t>
  </si>
  <si>
    <t>Beer_open_inv</t>
  </si>
  <si>
    <t>Beer_purch</t>
  </si>
  <si>
    <t>Wine_open_inv</t>
  </si>
  <si>
    <t>Wine_purch</t>
  </si>
  <si>
    <t>Net_cost_bev%</t>
  </si>
  <si>
    <t>Gross_bev_cost %</t>
  </si>
  <si>
    <t>total_bev_inventory</t>
  </si>
  <si>
    <t>total_beer_inv</t>
  </si>
  <si>
    <t>total_wine_inv</t>
  </si>
  <si>
    <t>beer_closing_inv</t>
  </si>
  <si>
    <t>wine_closing_inv</t>
  </si>
  <si>
    <t>beer_revenue</t>
  </si>
  <si>
    <t>wine_revenue</t>
  </si>
  <si>
    <t>beer_mix_sales%</t>
  </si>
  <si>
    <t>wine_mix_sales%</t>
  </si>
  <si>
    <t>total_food_sales</t>
  </si>
  <si>
    <t>total_restaurant_revenue</t>
  </si>
  <si>
    <t>total_food_cost%</t>
  </si>
  <si>
    <t>total_revenue_bev</t>
  </si>
  <si>
    <t>Total_Covers</t>
  </si>
  <si>
    <t>Dining_covers</t>
  </si>
  <si>
    <t>Bar_covers</t>
  </si>
  <si>
    <t>Catering_covers</t>
  </si>
  <si>
    <t>Total_wine_sales</t>
  </si>
  <si>
    <t>Total_beer_sales</t>
  </si>
  <si>
    <t>Total_sales</t>
  </si>
  <si>
    <t>total_food_purch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</si>
</sst>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8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2">
    <cellStyle name="Normal" xfId="0" builtinId="0"/>
    <cellStyle name="Normal 2" xfId="1" xr:uid="{623E0C3C-EC75-448D-9C1B-3DAAF5E44F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476D-5CF5-4247-823C-8E592B763793}">
  <dimension ref="A1:AH33"/>
  <sheetViews>
    <sheetView tabSelected="1" topLeftCell="M1" workbookViewId="0">
      <selection activeCell="AH36" sqref="AH36"/>
    </sheetView>
  </sheetViews>
  <sheetFormatPr defaultRowHeight="14.4" x14ac:dyDescent="0.3"/>
  <cols>
    <col min="1" max="1" width="9.5546875" style="3" bestFit="1" customWidth="1"/>
    <col min="2" max="2" width="13.5546875" style="2" bestFit="1" customWidth="1"/>
    <col min="3" max="3" width="10" style="2" bestFit="1" customWidth="1"/>
    <col min="4" max="4" width="13.33203125" style="2" bestFit="1" customWidth="1"/>
    <col min="5" max="5" width="14.44140625" style="2" bestFit="1" customWidth="1"/>
    <col min="6" max="6" width="16.33203125" style="1" bestFit="1" customWidth="1"/>
    <col min="7" max="7" width="15.109375" style="2" bestFit="1" customWidth="1"/>
    <col min="8" max="8" width="12.88671875" style="2" bestFit="1" customWidth="1"/>
    <col min="9" max="9" width="14.44140625" style="1" bestFit="1" customWidth="1"/>
    <col min="10" max="10" width="14.109375" style="2" bestFit="1" customWidth="1"/>
    <col min="11" max="11" width="10.77734375" style="2" bestFit="1" customWidth="1"/>
    <col min="12" max="12" width="13.77734375" style="2" bestFit="1" customWidth="1"/>
    <col min="13" max="13" width="15.6640625" style="2" bestFit="1" customWidth="1"/>
    <col min="14" max="14" width="14.6640625" style="2" bestFit="1" customWidth="1"/>
    <col min="15" max="15" width="11.33203125" style="2" bestFit="1" customWidth="1"/>
    <col min="16" max="16" width="14" style="2" bestFit="1" customWidth="1"/>
    <col min="17" max="17" width="16" style="2" bestFit="1" customWidth="1"/>
    <col min="18" max="18" width="18.77734375" style="2" bestFit="1" customWidth="1"/>
    <col min="19" max="19" width="13.33203125" style="2" bestFit="1" customWidth="1"/>
    <col min="20" max="20" width="13.5546875" style="2" bestFit="1" customWidth="1"/>
    <col min="21" max="21" width="17.6640625" style="2" bestFit="1" customWidth="1"/>
    <col min="22" max="22" width="16.109375" style="1" bestFit="1" customWidth="1"/>
    <col min="23" max="23" width="16.33203125" style="1" bestFit="1" customWidth="1"/>
    <col min="24" max="24" width="15.44140625" style="2" bestFit="1" customWidth="1"/>
    <col min="25" max="25" width="16" style="2" bestFit="1" customWidth="1"/>
    <col min="26" max="26" width="16.109375" style="1" bestFit="1" customWidth="1"/>
    <col min="27" max="27" width="23.44140625" style="2" bestFit="1" customWidth="1"/>
    <col min="28" max="28" width="12.109375" style="5" bestFit="1" customWidth="1"/>
    <col min="29" max="29" width="13.21875" style="5" bestFit="1" customWidth="1"/>
    <col min="30" max="30" width="10.21875" style="5" bestFit="1" customWidth="1"/>
    <col min="31" max="31" width="14.88671875" style="5" bestFit="1" customWidth="1"/>
    <col min="32" max="32" width="16" style="2" bestFit="1" customWidth="1"/>
    <col min="33" max="33" width="15.6640625" style="2" bestFit="1" customWidth="1"/>
    <col min="34" max="34" width="12" style="2" bestFit="1" customWidth="1"/>
  </cols>
  <sheetData>
    <row r="1" spans="1:34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12</v>
      </c>
      <c r="G1" s="2" t="s">
        <v>5</v>
      </c>
      <c r="H1" s="2" t="s">
        <v>6</v>
      </c>
      <c r="I1" s="1" t="s">
        <v>11</v>
      </c>
      <c r="J1" s="2" t="s">
        <v>7</v>
      </c>
      <c r="K1" s="2" t="s">
        <v>8</v>
      </c>
      <c r="L1" s="2" t="s">
        <v>14</v>
      </c>
      <c r="M1" s="2" t="s">
        <v>16</v>
      </c>
      <c r="N1" s="2" t="s">
        <v>9</v>
      </c>
      <c r="O1" s="2" t="s">
        <v>10</v>
      </c>
      <c r="P1" s="2" t="s">
        <v>15</v>
      </c>
      <c r="Q1" s="2" t="s">
        <v>17</v>
      </c>
      <c r="R1" s="2" t="s">
        <v>13</v>
      </c>
      <c r="S1" s="2" t="s">
        <v>18</v>
      </c>
      <c r="T1" s="2" t="s">
        <v>19</v>
      </c>
      <c r="U1" s="2" t="s">
        <v>25</v>
      </c>
      <c r="V1" s="1" t="s">
        <v>20</v>
      </c>
      <c r="W1" s="1" t="s">
        <v>21</v>
      </c>
      <c r="X1" s="2" t="s">
        <v>22</v>
      </c>
      <c r="Y1" s="2" t="s">
        <v>33</v>
      </c>
      <c r="Z1" s="1" t="s">
        <v>24</v>
      </c>
      <c r="AA1" s="2" t="s">
        <v>23</v>
      </c>
      <c r="AB1" s="5" t="s">
        <v>26</v>
      </c>
      <c r="AC1" s="5" t="s">
        <v>27</v>
      </c>
      <c r="AD1" s="5" t="s">
        <v>28</v>
      </c>
      <c r="AE1" s="5" t="s">
        <v>29</v>
      </c>
      <c r="AF1" s="2" t="s">
        <v>30</v>
      </c>
      <c r="AG1" s="2" t="s">
        <v>31</v>
      </c>
      <c r="AH1" s="2" t="s">
        <v>32</v>
      </c>
    </row>
    <row r="2" spans="1:34" x14ac:dyDescent="0.3">
      <c r="A2" s="3">
        <v>43831</v>
      </c>
      <c r="B2" s="2">
        <v>22900</v>
      </c>
      <c r="C2" s="2">
        <v>19861</v>
      </c>
      <c r="D2" s="2">
        <v>25848.85</v>
      </c>
      <c r="E2" s="2">
        <v>16912</v>
      </c>
      <c r="F2" s="1">
        <v>0.29099999999999998</v>
      </c>
      <c r="G2" s="2">
        <v>0</v>
      </c>
      <c r="H2" s="2">
        <v>16912</v>
      </c>
      <c r="I2" s="1">
        <v>0.29099999999999998</v>
      </c>
      <c r="J2" s="2">
        <v>92</v>
      </c>
      <c r="K2" s="2">
        <v>269</v>
      </c>
      <c r="L2" s="2">
        <f t="shared" ref="L2:L33" si="0">J2+K2</f>
        <v>361</v>
      </c>
      <c r="M2" s="2">
        <v>109.43</v>
      </c>
      <c r="N2" s="2">
        <v>22808</v>
      </c>
      <c r="O2" s="2">
        <v>19593</v>
      </c>
      <c r="P2" s="2">
        <f t="shared" ref="P2:P33" si="1">N2+O2</f>
        <v>42401</v>
      </c>
      <c r="Q2" s="2">
        <v>25739.42</v>
      </c>
      <c r="R2" s="2">
        <f t="shared" ref="R2:R33" si="2">J2+K2+N2+O2</f>
        <v>42762</v>
      </c>
      <c r="S2" s="2">
        <f t="shared" ref="S2:S33" si="3">L2-M2</f>
        <v>251.57</v>
      </c>
      <c r="T2" s="2">
        <f t="shared" ref="T2:T33" si="4">P2-Q2</f>
        <v>16661.580000000002</v>
      </c>
      <c r="U2" s="2">
        <f t="shared" ref="U2:U33" si="5">S2+T2</f>
        <v>16913.150000000001</v>
      </c>
      <c r="V2" s="1">
        <f t="shared" ref="V2:V33" si="6">S2/U2</f>
        <v>1.4874225085214757E-2</v>
      </c>
      <c r="W2" s="1">
        <f t="shared" ref="W2:W33" si="7">T2/U2</f>
        <v>0.98512577491478526</v>
      </c>
      <c r="X2" s="2">
        <v>36481.22</v>
      </c>
      <c r="Y2" s="2">
        <v>15315.61</v>
      </c>
      <c r="Z2" s="1">
        <f t="shared" ref="Z2:Z33" si="8">Y2/X2</f>
        <v>0.4198217603468305</v>
      </c>
      <c r="AA2" s="2">
        <v>41233.08</v>
      </c>
      <c r="AB2" s="5">
        <f>1772+655+112</f>
        <v>2539</v>
      </c>
      <c r="AC2" s="5">
        <v>1772</v>
      </c>
      <c r="AD2" s="5">
        <v>655</v>
      </c>
      <c r="AE2" s="5">
        <v>112</v>
      </c>
      <c r="AF2" s="2">
        <v>57136.04</v>
      </c>
      <c r="AG2" s="2">
        <v>1009.52</v>
      </c>
      <c r="AH2" s="2">
        <f>X2+AF2+AG2</f>
        <v>94626.780000000013</v>
      </c>
    </row>
    <row r="3" spans="1:34" x14ac:dyDescent="0.3">
      <c r="A3" s="3">
        <v>43862</v>
      </c>
      <c r="B3" s="2">
        <v>21798</v>
      </c>
      <c r="C3" s="2">
        <v>17085</v>
      </c>
      <c r="D3" s="2">
        <v>23857</v>
      </c>
      <c r="E3" s="2">
        <v>15026</v>
      </c>
      <c r="F3" s="1">
        <v>0.251</v>
      </c>
      <c r="G3" s="2">
        <v>264</v>
      </c>
      <c r="H3" s="2">
        <v>14672</v>
      </c>
      <c r="I3" s="1">
        <v>0.251</v>
      </c>
      <c r="J3" s="2">
        <v>213.4</v>
      </c>
      <c r="K3" s="2">
        <v>231</v>
      </c>
      <c r="L3" s="2">
        <f t="shared" si="0"/>
        <v>444.4</v>
      </c>
      <c r="M3" s="2">
        <v>109.43</v>
      </c>
      <c r="N3" s="2">
        <v>21585</v>
      </c>
      <c r="O3" s="2">
        <v>16854</v>
      </c>
      <c r="P3" s="2">
        <f t="shared" si="1"/>
        <v>38439</v>
      </c>
      <c r="Q3" s="2">
        <v>23747.9</v>
      </c>
      <c r="R3" s="2">
        <f t="shared" si="2"/>
        <v>38883.4</v>
      </c>
      <c r="S3" s="2">
        <f t="shared" si="3"/>
        <v>334.96999999999997</v>
      </c>
      <c r="T3" s="2">
        <f t="shared" si="4"/>
        <v>14691.099999999999</v>
      </c>
      <c r="U3" s="2">
        <f t="shared" si="5"/>
        <v>15026.069999999998</v>
      </c>
      <c r="V3" s="1">
        <f t="shared" si="6"/>
        <v>2.2292588813974647E-2</v>
      </c>
      <c r="W3" s="1">
        <f t="shared" si="7"/>
        <v>0.97770741118602544</v>
      </c>
      <c r="X3" s="2">
        <v>37285.39</v>
      </c>
      <c r="Y3" s="2">
        <v>12829.43</v>
      </c>
      <c r="Z3" s="1">
        <f t="shared" si="8"/>
        <v>0.3440873221387788</v>
      </c>
      <c r="AA3" s="2">
        <v>44106.62</v>
      </c>
      <c r="AB3" s="5">
        <f>1664+674+84</f>
        <v>2422</v>
      </c>
      <c r="AC3" s="5">
        <v>1664</v>
      </c>
      <c r="AD3" s="5">
        <v>674</v>
      </c>
      <c r="AE3" s="5">
        <v>84</v>
      </c>
      <c r="AF3" s="2">
        <v>37285.39</v>
      </c>
      <c r="AG3" s="2">
        <v>846</v>
      </c>
      <c r="AH3" s="2">
        <f t="shared" ref="AH3:AH22" si="9">X3+AF3+AG3</f>
        <v>75416.78</v>
      </c>
    </row>
    <row r="4" spans="1:34" x14ac:dyDescent="0.3">
      <c r="A4" s="3">
        <v>43891</v>
      </c>
      <c r="B4" s="2">
        <v>23857.33</v>
      </c>
      <c r="C4" s="2">
        <v>5375.5</v>
      </c>
      <c r="D4" s="2">
        <v>18718.09</v>
      </c>
      <c r="E4" s="2">
        <v>10514.740000000002</v>
      </c>
      <c r="F4" s="1">
        <v>0.41599999999999998</v>
      </c>
      <c r="G4" s="2">
        <v>321</v>
      </c>
      <c r="H4" s="2">
        <v>10194</v>
      </c>
      <c r="I4" s="1">
        <v>0.40300000000000002</v>
      </c>
      <c r="J4" s="2">
        <v>109.43</v>
      </c>
      <c r="K4" s="2">
        <v>169</v>
      </c>
      <c r="L4" s="2">
        <f t="shared" si="0"/>
        <v>278.43</v>
      </c>
      <c r="M4" s="2">
        <v>154.69</v>
      </c>
      <c r="N4" s="2">
        <v>23747.9</v>
      </c>
      <c r="O4" s="2">
        <v>5206</v>
      </c>
      <c r="P4" s="2">
        <f t="shared" si="1"/>
        <v>28953.9</v>
      </c>
      <c r="Q4" s="2">
        <v>18563.400000000001</v>
      </c>
      <c r="R4" s="2">
        <f t="shared" si="2"/>
        <v>29232.33</v>
      </c>
      <c r="S4" s="2">
        <f t="shared" si="3"/>
        <v>123.74000000000001</v>
      </c>
      <c r="T4" s="2">
        <f t="shared" si="4"/>
        <v>10390.5</v>
      </c>
      <c r="U4" s="2">
        <f t="shared" si="5"/>
        <v>10514.24</v>
      </c>
      <c r="V4" s="1">
        <f t="shared" si="6"/>
        <v>1.1768801168700735E-2</v>
      </c>
      <c r="W4" s="1">
        <f t="shared" si="7"/>
        <v>0.98823119883129928</v>
      </c>
      <c r="X4" s="2">
        <v>15424.57</v>
      </c>
      <c r="Y4" s="2">
        <v>4999.74</v>
      </c>
      <c r="Z4" s="1">
        <f t="shared" si="8"/>
        <v>0.32414128886575122</v>
      </c>
      <c r="AA4" s="2">
        <v>14775.81</v>
      </c>
      <c r="AB4" s="5">
        <v>1072</v>
      </c>
      <c r="AC4" s="5">
        <v>797</v>
      </c>
      <c r="AD4" s="5">
        <v>273</v>
      </c>
      <c r="AE4" s="5">
        <v>0</v>
      </c>
      <c r="AF4" s="2">
        <v>25138.81</v>
      </c>
      <c r="AG4" s="2">
        <v>472.74</v>
      </c>
      <c r="AH4" s="2">
        <f t="shared" si="9"/>
        <v>41036.120000000003</v>
      </c>
    </row>
    <row r="5" spans="1:34" x14ac:dyDescent="0.3">
      <c r="A5" s="3">
        <v>43922</v>
      </c>
      <c r="B5" s="2">
        <v>18718</v>
      </c>
      <c r="C5" s="2">
        <v>0</v>
      </c>
      <c r="D5" s="2">
        <v>15281</v>
      </c>
      <c r="E5" s="2">
        <v>3437</v>
      </c>
      <c r="F5" s="1">
        <v>0.69199999999999995</v>
      </c>
      <c r="G5" s="2">
        <v>817</v>
      </c>
      <c r="H5" s="2">
        <v>2620</v>
      </c>
      <c r="I5" s="1">
        <v>0.52700000000000002</v>
      </c>
      <c r="J5" s="2">
        <v>154.69</v>
      </c>
      <c r="K5" s="2">
        <v>0</v>
      </c>
      <c r="L5" s="2">
        <f t="shared" si="0"/>
        <v>154.69</v>
      </c>
      <c r="M5" s="2">
        <v>73.790000000000006</v>
      </c>
      <c r="N5" s="2">
        <v>18563.400000000001</v>
      </c>
      <c r="O5" s="2">
        <v>0</v>
      </c>
      <c r="P5" s="2">
        <f t="shared" si="1"/>
        <v>18563.400000000001</v>
      </c>
      <c r="Q5" s="2">
        <v>15207.2</v>
      </c>
      <c r="R5" s="2">
        <f t="shared" si="2"/>
        <v>18718.09</v>
      </c>
      <c r="S5" s="2">
        <f t="shared" si="3"/>
        <v>80.899999999999991</v>
      </c>
      <c r="T5" s="2">
        <f t="shared" si="4"/>
        <v>3356.2000000000007</v>
      </c>
      <c r="U5" s="2">
        <f t="shared" si="5"/>
        <v>3437.1000000000008</v>
      </c>
      <c r="V5" s="1">
        <f t="shared" si="6"/>
        <v>2.3537284338541204E-2</v>
      </c>
      <c r="W5" s="1">
        <f t="shared" si="7"/>
        <v>0.97646271566145881</v>
      </c>
      <c r="X5" s="2">
        <v>5769.63</v>
      </c>
      <c r="Y5" s="2">
        <v>2759.03</v>
      </c>
      <c r="Z5" s="1">
        <f t="shared" si="8"/>
        <v>0.47819877531141514</v>
      </c>
      <c r="AA5" s="2">
        <v>20250.43</v>
      </c>
      <c r="AB5" s="5">
        <v>191</v>
      </c>
      <c r="AC5" s="5">
        <v>152</v>
      </c>
      <c r="AD5" s="5">
        <v>36</v>
      </c>
      <c r="AE5" s="5">
        <v>0</v>
      </c>
      <c r="AF5" s="2">
        <v>4917.26</v>
      </c>
      <c r="AG5" s="2">
        <v>52</v>
      </c>
      <c r="AH5" s="2">
        <f t="shared" si="9"/>
        <v>10738.89</v>
      </c>
    </row>
    <row r="6" spans="1:34" x14ac:dyDescent="0.3">
      <c r="A6" s="3">
        <v>43952</v>
      </c>
      <c r="B6" s="2">
        <f t="shared" ref="B6:B33" si="10">D5</f>
        <v>15281</v>
      </c>
      <c r="C6" s="2">
        <v>12002</v>
      </c>
      <c r="D6" s="2">
        <v>14422</v>
      </c>
      <c r="E6" s="2">
        <f t="shared" ref="E6:E33" si="11">(B6+C6)-D6</f>
        <v>12861</v>
      </c>
      <c r="F6" s="1">
        <v>0.28699999999999998</v>
      </c>
      <c r="G6" s="2">
        <v>1070</v>
      </c>
      <c r="H6" s="2">
        <v>11791</v>
      </c>
      <c r="I6" s="1">
        <v>0.26300000000000001</v>
      </c>
      <c r="J6" s="2">
        <f t="shared" ref="J6:J33" si="12">M5</f>
        <v>73.790000000000006</v>
      </c>
      <c r="K6" s="2">
        <v>328</v>
      </c>
      <c r="L6" s="2">
        <f t="shared" si="0"/>
        <v>401.79</v>
      </c>
      <c r="M6" s="2">
        <v>74</v>
      </c>
      <c r="N6" s="2">
        <f t="shared" ref="N6:N33" si="13">Q5</f>
        <v>15207.2</v>
      </c>
      <c r="O6" s="2">
        <v>11674</v>
      </c>
      <c r="P6" s="2">
        <f t="shared" si="1"/>
        <v>26881.200000000001</v>
      </c>
      <c r="Q6" s="2">
        <f>14348</f>
        <v>14348</v>
      </c>
      <c r="R6" s="2">
        <f t="shared" si="2"/>
        <v>27282.99</v>
      </c>
      <c r="S6" s="2">
        <f t="shared" si="3"/>
        <v>327.79</v>
      </c>
      <c r="T6" s="2">
        <f t="shared" si="4"/>
        <v>12533.2</v>
      </c>
      <c r="U6" s="2">
        <f t="shared" si="5"/>
        <v>12860.990000000002</v>
      </c>
      <c r="V6" s="1">
        <f t="shared" si="6"/>
        <v>2.5487151455681093E-2</v>
      </c>
      <c r="W6" s="1">
        <f t="shared" si="7"/>
        <v>0.97451284854431885</v>
      </c>
      <c r="X6" s="2">
        <v>26204.32</v>
      </c>
      <c r="Y6" s="2">
        <v>9127.19</v>
      </c>
      <c r="Z6" s="1">
        <f t="shared" si="8"/>
        <v>0.34830859949809806</v>
      </c>
      <c r="AA6" s="2">
        <v>47171.75</v>
      </c>
      <c r="AB6" s="5">
        <v>1841</v>
      </c>
      <c r="AC6" s="5">
        <v>1310</v>
      </c>
      <c r="AD6" s="5">
        <v>496</v>
      </c>
      <c r="AE6" s="5">
        <v>0</v>
      </c>
      <c r="AF6" s="2">
        <v>44413.71</v>
      </c>
      <c r="AG6" s="2">
        <v>1408.33</v>
      </c>
      <c r="AH6" s="2">
        <f t="shared" si="9"/>
        <v>72026.36</v>
      </c>
    </row>
    <row r="7" spans="1:34" x14ac:dyDescent="0.3">
      <c r="A7" s="3">
        <v>43983</v>
      </c>
      <c r="B7" s="2">
        <f t="shared" si="10"/>
        <v>14422</v>
      </c>
      <c r="C7" s="2">
        <v>6430</v>
      </c>
      <c r="D7" s="2">
        <v>14817</v>
      </c>
      <c r="E7" s="2">
        <f t="shared" si="11"/>
        <v>6035</v>
      </c>
      <c r="F7" s="1">
        <v>0.23100000000000001</v>
      </c>
      <c r="G7" s="2">
        <v>563</v>
      </c>
      <c r="H7" s="2">
        <v>5472</v>
      </c>
      <c r="I7" s="1">
        <v>0.20899999999999999</v>
      </c>
      <c r="J7" s="2">
        <f t="shared" si="12"/>
        <v>74</v>
      </c>
      <c r="K7" s="2">
        <v>93</v>
      </c>
      <c r="L7" s="2">
        <f t="shared" si="0"/>
        <v>167</v>
      </c>
      <c r="M7" s="2">
        <v>109</v>
      </c>
      <c r="N7" s="2">
        <f t="shared" si="13"/>
        <v>14348</v>
      </c>
      <c r="O7" s="2">
        <v>6337</v>
      </c>
      <c r="P7" s="2">
        <f t="shared" si="1"/>
        <v>20685</v>
      </c>
      <c r="Q7" s="2">
        <v>14708</v>
      </c>
      <c r="R7" s="2">
        <f t="shared" si="2"/>
        <v>20852</v>
      </c>
      <c r="S7" s="2">
        <f t="shared" si="3"/>
        <v>58</v>
      </c>
      <c r="T7" s="2">
        <f t="shared" si="4"/>
        <v>5977</v>
      </c>
      <c r="U7" s="2">
        <f t="shared" si="5"/>
        <v>6035</v>
      </c>
      <c r="V7" s="1">
        <f t="shared" si="6"/>
        <v>9.6106048053024029E-3</v>
      </c>
      <c r="W7" s="1">
        <f t="shared" si="7"/>
        <v>0.9903893951946976</v>
      </c>
      <c r="X7" s="2">
        <v>27356.880000000001</v>
      </c>
      <c r="Y7" s="2">
        <v>9062.82</v>
      </c>
      <c r="Z7" s="1">
        <f t="shared" si="8"/>
        <v>0.33128119873318884</v>
      </c>
      <c r="AA7" s="2">
        <v>20094</v>
      </c>
      <c r="AB7" s="5">
        <v>3373</v>
      </c>
      <c r="AC7" s="5">
        <v>2590</v>
      </c>
      <c r="AD7" s="5">
        <v>693</v>
      </c>
      <c r="AE7" s="5">
        <v>78</v>
      </c>
      <c r="AF7" s="2">
        <v>71631.75</v>
      </c>
      <c r="AG7" s="2">
        <v>2152.4299999999998</v>
      </c>
      <c r="AH7" s="2">
        <f t="shared" si="9"/>
        <v>101141.06</v>
      </c>
    </row>
    <row r="8" spans="1:34" x14ac:dyDescent="0.3">
      <c r="A8" s="3">
        <v>44013</v>
      </c>
      <c r="B8" s="2">
        <f t="shared" si="10"/>
        <v>14817</v>
      </c>
      <c r="C8" s="2">
        <v>13116</v>
      </c>
      <c r="D8" s="2">
        <v>14413</v>
      </c>
      <c r="E8" s="2">
        <f t="shared" si="11"/>
        <v>13520</v>
      </c>
      <c r="F8" s="1">
        <v>0.32500000000000001</v>
      </c>
      <c r="G8" s="2">
        <v>267</v>
      </c>
      <c r="H8" s="2">
        <f t="shared" ref="H8:H33" si="14">E8-G8</f>
        <v>13253</v>
      </c>
      <c r="I8" s="1">
        <v>0.31900000000000001</v>
      </c>
      <c r="J8" s="2">
        <f t="shared" si="12"/>
        <v>109</v>
      </c>
      <c r="K8" s="2">
        <v>293.89999999999998</v>
      </c>
      <c r="L8" s="2">
        <f t="shared" si="0"/>
        <v>402.9</v>
      </c>
      <c r="M8" s="2">
        <v>170.34</v>
      </c>
      <c r="N8" s="2">
        <f t="shared" si="13"/>
        <v>14708</v>
      </c>
      <c r="O8" s="2">
        <v>12822.57</v>
      </c>
      <c r="P8" s="2">
        <f t="shared" si="1"/>
        <v>27530.57</v>
      </c>
      <c r="Q8" s="2">
        <v>14242.4</v>
      </c>
      <c r="R8" s="2">
        <f t="shared" si="2"/>
        <v>27933.47</v>
      </c>
      <c r="S8" s="2">
        <f t="shared" si="3"/>
        <v>232.55999999999997</v>
      </c>
      <c r="T8" s="2">
        <f t="shared" si="4"/>
        <v>13288.17</v>
      </c>
      <c r="U8" s="2">
        <f t="shared" si="5"/>
        <v>13520.73</v>
      </c>
      <c r="V8" s="1">
        <f t="shared" si="6"/>
        <v>1.7200254719974439E-2</v>
      </c>
      <c r="W8" s="1">
        <f t="shared" si="7"/>
        <v>0.98279974528002556</v>
      </c>
      <c r="X8" s="2">
        <v>22225.88</v>
      </c>
      <c r="Y8" s="2">
        <v>7361.97</v>
      </c>
      <c r="Z8" s="1">
        <f t="shared" si="8"/>
        <v>0.33123412886238923</v>
      </c>
      <c r="AA8" s="2">
        <v>28065.11</v>
      </c>
      <c r="AB8" s="5">
        <v>1512</v>
      </c>
      <c r="AC8" s="5">
        <v>1106</v>
      </c>
      <c r="AD8" s="5">
        <v>400</v>
      </c>
      <c r="AE8" s="5">
        <v>0</v>
      </c>
      <c r="AF8" s="2">
        <v>40927.839999999997</v>
      </c>
      <c r="AG8" s="2">
        <v>925</v>
      </c>
      <c r="AH8" s="2">
        <f t="shared" si="9"/>
        <v>64078.720000000001</v>
      </c>
    </row>
    <row r="9" spans="1:34" x14ac:dyDescent="0.3">
      <c r="A9" s="3">
        <v>44044</v>
      </c>
      <c r="B9" s="2">
        <f t="shared" si="10"/>
        <v>14413</v>
      </c>
      <c r="C9" s="2">
        <v>3996</v>
      </c>
      <c r="D9" s="2">
        <v>13617</v>
      </c>
      <c r="E9" s="2">
        <f t="shared" si="11"/>
        <v>4792</v>
      </c>
      <c r="F9" s="1">
        <v>0.26900000000000002</v>
      </c>
      <c r="G9" s="2">
        <v>327</v>
      </c>
      <c r="H9" s="2">
        <f t="shared" si="14"/>
        <v>4465</v>
      </c>
      <c r="I9" s="1">
        <v>0.251</v>
      </c>
      <c r="J9" s="2">
        <f t="shared" si="12"/>
        <v>170.34</v>
      </c>
      <c r="K9" s="2">
        <v>0</v>
      </c>
      <c r="L9" s="2">
        <f t="shared" si="0"/>
        <v>170.34</v>
      </c>
      <c r="M9" s="2">
        <v>73.08</v>
      </c>
      <c r="N9" s="2">
        <f t="shared" si="13"/>
        <v>14242.4</v>
      </c>
      <c r="O9" s="2">
        <v>3996</v>
      </c>
      <c r="P9" s="2">
        <f t="shared" si="1"/>
        <v>18238.400000000001</v>
      </c>
      <c r="Q9" s="2">
        <v>13544.2</v>
      </c>
      <c r="R9" s="2">
        <f t="shared" si="2"/>
        <v>18408.739999999998</v>
      </c>
      <c r="S9" s="2">
        <f t="shared" si="3"/>
        <v>97.26</v>
      </c>
      <c r="T9" s="2">
        <f t="shared" si="4"/>
        <v>4694.2000000000007</v>
      </c>
      <c r="U9" s="2">
        <f t="shared" si="5"/>
        <v>4791.4600000000009</v>
      </c>
      <c r="V9" s="1">
        <f t="shared" si="6"/>
        <v>2.0298614618508761E-2</v>
      </c>
      <c r="W9" s="1">
        <f t="shared" si="7"/>
        <v>0.97970138538149121</v>
      </c>
      <c r="X9" s="2">
        <v>9242.26</v>
      </c>
      <c r="Y9" s="2">
        <v>3111.36</v>
      </c>
      <c r="Z9" s="1">
        <f t="shared" si="8"/>
        <v>0.33664493316569755</v>
      </c>
      <c r="AA9" s="2">
        <v>13002.52</v>
      </c>
      <c r="AB9" s="5">
        <v>635</v>
      </c>
      <c r="AC9" s="5">
        <v>470</v>
      </c>
      <c r="AD9" s="5">
        <v>154</v>
      </c>
      <c r="AE9" s="5">
        <v>0</v>
      </c>
      <c r="AF9" s="2">
        <v>16233.68</v>
      </c>
      <c r="AG9" s="2">
        <v>1887.5</v>
      </c>
      <c r="AH9" s="2">
        <f t="shared" si="9"/>
        <v>27363.440000000002</v>
      </c>
    </row>
    <row r="10" spans="1:34" x14ac:dyDescent="0.3">
      <c r="A10" s="3">
        <v>44075</v>
      </c>
      <c r="B10" s="2">
        <f t="shared" si="10"/>
        <v>13617</v>
      </c>
      <c r="C10" s="2">
        <v>19594</v>
      </c>
      <c r="D10" s="2">
        <v>21171</v>
      </c>
      <c r="E10" s="2">
        <f t="shared" si="11"/>
        <v>12040</v>
      </c>
      <c r="F10" s="1">
        <v>0.26700000000000002</v>
      </c>
      <c r="G10" s="2">
        <v>311</v>
      </c>
      <c r="H10" s="2">
        <f t="shared" si="14"/>
        <v>11729</v>
      </c>
      <c r="I10" s="1">
        <v>0.26</v>
      </c>
      <c r="J10" s="2">
        <f t="shared" si="12"/>
        <v>73.08</v>
      </c>
      <c r="K10" s="2">
        <v>301.89999999999998</v>
      </c>
      <c r="L10" s="2">
        <f t="shared" si="0"/>
        <v>374.97999999999996</v>
      </c>
      <c r="M10" s="2">
        <v>140.1</v>
      </c>
      <c r="N10" s="2">
        <f t="shared" si="13"/>
        <v>13544.2</v>
      </c>
      <c r="O10" s="2">
        <v>19291.990000000002</v>
      </c>
      <c r="P10" s="2">
        <f t="shared" si="1"/>
        <v>32836.19</v>
      </c>
      <c r="Q10" s="2">
        <v>21030.62</v>
      </c>
      <c r="R10" s="2">
        <f t="shared" si="2"/>
        <v>33211.17</v>
      </c>
      <c r="S10" s="2">
        <f t="shared" si="3"/>
        <v>234.87999999999997</v>
      </c>
      <c r="T10" s="2">
        <f t="shared" si="4"/>
        <v>11805.570000000003</v>
      </c>
      <c r="U10" s="2">
        <f t="shared" si="5"/>
        <v>12040.450000000003</v>
      </c>
      <c r="V10" s="1">
        <f t="shared" si="6"/>
        <v>1.9507576544066037E-2</v>
      </c>
      <c r="W10" s="1">
        <f t="shared" si="7"/>
        <v>0.98049242345593401</v>
      </c>
      <c r="X10" s="2">
        <v>24866.12</v>
      </c>
      <c r="Y10" s="2">
        <v>6673.11</v>
      </c>
      <c r="Z10" s="1">
        <f t="shared" si="8"/>
        <v>0.26836152966365479</v>
      </c>
      <c r="AA10" s="2">
        <v>31561.599999999999</v>
      </c>
      <c r="AB10" s="5">
        <v>1839</v>
      </c>
      <c r="AC10" s="5">
        <v>1397</v>
      </c>
      <c r="AD10" s="5">
        <v>412</v>
      </c>
      <c r="AE10" s="5">
        <v>18</v>
      </c>
      <c r="AF10" s="2">
        <v>43886.18</v>
      </c>
      <c r="AG10" s="2">
        <v>1603.5</v>
      </c>
      <c r="AH10" s="2">
        <f t="shared" si="9"/>
        <v>70355.8</v>
      </c>
    </row>
    <row r="11" spans="1:34" x14ac:dyDescent="0.3">
      <c r="A11" s="3">
        <v>44105</v>
      </c>
      <c r="B11" s="2">
        <f t="shared" si="10"/>
        <v>21171</v>
      </c>
      <c r="C11" s="2">
        <v>15040</v>
      </c>
      <c r="D11" s="2">
        <v>18830</v>
      </c>
      <c r="E11" s="2">
        <f t="shared" si="11"/>
        <v>17381</v>
      </c>
      <c r="F11" s="1">
        <v>0.28199999999999997</v>
      </c>
      <c r="G11" s="2">
        <v>1092</v>
      </c>
      <c r="H11" s="2">
        <f t="shared" si="14"/>
        <v>16289</v>
      </c>
      <c r="I11" s="1">
        <v>0.26400000000000001</v>
      </c>
      <c r="J11" s="2">
        <f t="shared" si="12"/>
        <v>140.1</v>
      </c>
      <c r="K11" s="2">
        <v>320</v>
      </c>
      <c r="L11" s="2">
        <f t="shared" si="0"/>
        <v>460.1</v>
      </c>
      <c r="M11" s="2">
        <v>67.459999999999994</v>
      </c>
      <c r="N11" s="2">
        <f t="shared" si="13"/>
        <v>21030.62</v>
      </c>
      <c r="O11" s="2">
        <v>14720</v>
      </c>
      <c r="P11" s="2">
        <f t="shared" si="1"/>
        <v>35750.619999999995</v>
      </c>
      <c r="Q11" s="2">
        <v>18762.580000000002</v>
      </c>
      <c r="R11" s="2">
        <f t="shared" si="2"/>
        <v>36210.720000000001</v>
      </c>
      <c r="S11" s="2">
        <f t="shared" si="3"/>
        <v>392.64000000000004</v>
      </c>
      <c r="T11" s="2">
        <f t="shared" si="4"/>
        <v>16988.039999999994</v>
      </c>
      <c r="U11" s="2">
        <f t="shared" si="5"/>
        <v>17380.679999999993</v>
      </c>
      <c r="V11" s="1">
        <f t="shared" si="6"/>
        <v>2.2590600597905273E-2</v>
      </c>
      <c r="W11" s="1">
        <f t="shared" si="7"/>
        <v>0.97740939940209481</v>
      </c>
      <c r="X11" s="2">
        <v>33353.760000000002</v>
      </c>
      <c r="Y11" s="2">
        <v>13242.35</v>
      </c>
      <c r="Z11" s="1">
        <f t="shared" si="8"/>
        <v>0.39702720173077938</v>
      </c>
      <c r="AA11" s="2">
        <v>44204.33</v>
      </c>
      <c r="AB11" s="5">
        <v>2433</v>
      </c>
      <c r="AC11" s="5">
        <v>1928</v>
      </c>
      <c r="AD11" s="5">
        <v>491</v>
      </c>
      <c r="AE11" s="5">
        <v>0</v>
      </c>
      <c r="AF11" s="2">
        <v>60931.77</v>
      </c>
      <c r="AG11" s="2">
        <v>1745</v>
      </c>
      <c r="AH11" s="2">
        <f t="shared" si="9"/>
        <v>96030.53</v>
      </c>
    </row>
    <row r="12" spans="1:34" x14ac:dyDescent="0.3">
      <c r="A12" s="3">
        <v>44136</v>
      </c>
      <c r="B12" s="2">
        <f t="shared" si="10"/>
        <v>18830</v>
      </c>
      <c r="C12" s="2">
        <v>19589</v>
      </c>
      <c r="D12" s="2">
        <v>19794</v>
      </c>
      <c r="E12" s="2">
        <f t="shared" si="11"/>
        <v>18625</v>
      </c>
      <c r="F12" s="1">
        <v>0.28799999999999998</v>
      </c>
      <c r="G12" s="2">
        <v>1393</v>
      </c>
      <c r="H12" s="2">
        <f t="shared" si="14"/>
        <v>17232</v>
      </c>
      <c r="I12" s="1">
        <v>0.26600000000000001</v>
      </c>
      <c r="J12" s="2">
        <f t="shared" si="12"/>
        <v>67.459999999999994</v>
      </c>
      <c r="K12" s="2">
        <v>340</v>
      </c>
      <c r="L12" s="2">
        <f t="shared" si="0"/>
        <v>407.46</v>
      </c>
      <c r="M12" s="2">
        <v>30.91</v>
      </c>
      <c r="N12" s="2">
        <f t="shared" si="13"/>
        <v>18762.580000000002</v>
      </c>
      <c r="O12" s="2">
        <v>19249</v>
      </c>
      <c r="P12" s="2">
        <f t="shared" si="1"/>
        <v>38011.58</v>
      </c>
      <c r="Q12" s="2">
        <v>19763.099999999999</v>
      </c>
      <c r="R12" s="2">
        <f t="shared" si="2"/>
        <v>38419.040000000001</v>
      </c>
      <c r="S12" s="2">
        <f t="shared" si="3"/>
        <v>376.54999999999995</v>
      </c>
      <c r="T12" s="2">
        <f t="shared" si="4"/>
        <v>18248.480000000003</v>
      </c>
      <c r="U12" s="2">
        <f t="shared" si="5"/>
        <v>18625.030000000002</v>
      </c>
      <c r="V12" s="1">
        <f t="shared" si="6"/>
        <v>2.0217417099462384E-2</v>
      </c>
      <c r="W12" s="1">
        <f t="shared" si="7"/>
        <v>0.97978258290053766</v>
      </c>
      <c r="X12" s="2">
        <v>20783.5</v>
      </c>
      <c r="Y12" s="2">
        <v>4591.22</v>
      </c>
      <c r="Z12" s="1">
        <f t="shared" si="8"/>
        <v>0.22090696947097457</v>
      </c>
      <c r="AA12" s="2">
        <v>46157.63</v>
      </c>
      <c r="AB12" s="5">
        <v>2721</v>
      </c>
      <c r="AC12" s="5">
        <v>2045</v>
      </c>
      <c r="AD12" s="5">
        <v>639</v>
      </c>
      <c r="AE12" s="5">
        <v>10</v>
      </c>
      <c r="AF12" s="2">
        <v>64689.79</v>
      </c>
      <c r="AG12" s="2">
        <v>1486</v>
      </c>
      <c r="AH12" s="2">
        <f t="shared" si="9"/>
        <v>86959.290000000008</v>
      </c>
    </row>
    <row r="13" spans="1:34" x14ac:dyDescent="0.3">
      <c r="A13" s="3">
        <v>44166</v>
      </c>
      <c r="B13" s="2">
        <f t="shared" si="10"/>
        <v>19794</v>
      </c>
      <c r="C13" s="2">
        <v>23024</v>
      </c>
      <c r="D13" s="2">
        <v>16105</v>
      </c>
      <c r="E13" s="2">
        <f t="shared" si="11"/>
        <v>26713</v>
      </c>
      <c r="F13" s="1">
        <v>0.32100000000000001</v>
      </c>
      <c r="G13" s="2">
        <v>3406</v>
      </c>
      <c r="H13" s="2">
        <f t="shared" si="14"/>
        <v>23307</v>
      </c>
      <c r="I13" s="1">
        <v>0.28000000000000003</v>
      </c>
      <c r="J13" s="2">
        <f t="shared" si="12"/>
        <v>30.91</v>
      </c>
      <c r="K13" s="2">
        <v>619.52</v>
      </c>
      <c r="L13" s="2">
        <f t="shared" si="0"/>
        <v>650.42999999999995</v>
      </c>
      <c r="M13" s="2">
        <v>142.01</v>
      </c>
      <c r="N13" s="2">
        <f t="shared" si="13"/>
        <v>19763.099999999999</v>
      </c>
      <c r="O13" s="2">
        <v>22404.44</v>
      </c>
      <c r="P13" s="2">
        <f t="shared" si="1"/>
        <v>42167.539999999994</v>
      </c>
      <c r="Q13" s="2">
        <v>15963.18</v>
      </c>
      <c r="R13" s="2">
        <f t="shared" si="2"/>
        <v>42817.97</v>
      </c>
      <c r="S13" s="2">
        <f t="shared" si="3"/>
        <v>508.41999999999996</v>
      </c>
      <c r="T13" s="2">
        <f t="shared" si="4"/>
        <v>26204.359999999993</v>
      </c>
      <c r="U13" s="2">
        <f t="shared" si="5"/>
        <v>26712.779999999992</v>
      </c>
      <c r="V13" s="1">
        <f t="shared" si="6"/>
        <v>1.903283746581225E-2</v>
      </c>
      <c r="W13" s="1">
        <f t="shared" si="7"/>
        <v>0.98096716253418781</v>
      </c>
      <c r="X13" s="2">
        <v>49977.06</v>
      </c>
      <c r="Y13" s="2">
        <v>16442.86</v>
      </c>
      <c r="Z13" s="1">
        <f t="shared" si="8"/>
        <v>0.32900814893873309</v>
      </c>
      <c r="AA13" s="2">
        <v>56631.42</v>
      </c>
      <c r="AB13" s="5">
        <v>3363</v>
      </c>
      <c r="AC13" s="5">
        <v>2626</v>
      </c>
      <c r="AD13" s="5">
        <v>719</v>
      </c>
      <c r="AE13" s="5">
        <v>0</v>
      </c>
      <c r="AF13" s="2">
        <v>84544.8</v>
      </c>
      <c r="AG13" s="2">
        <v>2205</v>
      </c>
      <c r="AH13" s="2">
        <f t="shared" si="9"/>
        <v>136726.85999999999</v>
      </c>
    </row>
    <row r="14" spans="1:34" x14ac:dyDescent="0.3">
      <c r="A14" s="3">
        <v>44197</v>
      </c>
      <c r="B14" s="2">
        <f t="shared" si="10"/>
        <v>16105</v>
      </c>
      <c r="C14" s="2">
        <v>21265</v>
      </c>
      <c r="D14" s="2">
        <v>15681</v>
      </c>
      <c r="E14" s="2">
        <f t="shared" si="11"/>
        <v>21689</v>
      </c>
      <c r="F14" s="1">
        <v>0.35599999999999998</v>
      </c>
      <c r="G14" s="2">
        <v>5411</v>
      </c>
      <c r="H14" s="2">
        <f t="shared" si="14"/>
        <v>16278</v>
      </c>
      <c r="I14" s="1">
        <v>0.26700000000000002</v>
      </c>
      <c r="J14" s="2">
        <f t="shared" si="12"/>
        <v>142.01</v>
      </c>
      <c r="K14" s="2">
        <v>379</v>
      </c>
      <c r="L14" s="2">
        <f t="shared" si="0"/>
        <v>521.01</v>
      </c>
      <c r="M14" s="2">
        <v>200.99</v>
      </c>
      <c r="N14" s="2">
        <f t="shared" si="13"/>
        <v>15963.18</v>
      </c>
      <c r="O14" s="2">
        <v>20886</v>
      </c>
      <c r="P14" s="2">
        <f t="shared" si="1"/>
        <v>36849.18</v>
      </c>
      <c r="Q14" s="2">
        <v>15479.83</v>
      </c>
      <c r="R14" s="2">
        <f t="shared" si="2"/>
        <v>37370.19</v>
      </c>
      <c r="S14" s="2">
        <f t="shared" si="3"/>
        <v>320.02</v>
      </c>
      <c r="T14" s="2">
        <f t="shared" si="4"/>
        <v>21369.35</v>
      </c>
      <c r="U14" s="2">
        <f t="shared" si="5"/>
        <v>21689.37</v>
      </c>
      <c r="V14" s="1">
        <f t="shared" si="6"/>
        <v>1.4754693197635524E-2</v>
      </c>
      <c r="W14" s="1">
        <f t="shared" si="7"/>
        <v>0.98524530680236444</v>
      </c>
      <c r="X14" s="2">
        <v>37938.43</v>
      </c>
      <c r="Y14" s="2">
        <v>11381.85</v>
      </c>
      <c r="Z14" s="1">
        <f t="shared" si="8"/>
        <v>0.30000846107759338</v>
      </c>
      <c r="AA14" s="2">
        <v>44658.73</v>
      </c>
      <c r="AB14" s="5">
        <v>6626</v>
      </c>
      <c r="AC14" s="5">
        <v>6143</v>
      </c>
      <c r="AD14" s="5">
        <v>462</v>
      </c>
      <c r="AE14" s="5">
        <v>0</v>
      </c>
      <c r="AF14" s="2">
        <v>60623.27</v>
      </c>
      <c r="AG14" s="2">
        <v>1675</v>
      </c>
      <c r="AH14" s="2">
        <f t="shared" si="9"/>
        <v>100236.7</v>
      </c>
    </row>
    <row r="15" spans="1:34" x14ac:dyDescent="0.3">
      <c r="A15" s="3">
        <v>44228</v>
      </c>
      <c r="B15" s="2">
        <f t="shared" si="10"/>
        <v>15681</v>
      </c>
      <c r="C15" s="2">
        <v>23759</v>
      </c>
      <c r="D15" s="2">
        <v>25096</v>
      </c>
      <c r="E15" s="2">
        <f t="shared" si="11"/>
        <v>14344</v>
      </c>
      <c r="F15" s="1">
        <v>0.29499999999999998</v>
      </c>
      <c r="G15" s="2">
        <v>1972</v>
      </c>
      <c r="H15" s="2">
        <f t="shared" si="14"/>
        <v>12372</v>
      </c>
      <c r="I15" s="1">
        <v>0.254</v>
      </c>
      <c r="J15" s="2">
        <f t="shared" si="12"/>
        <v>200.99</v>
      </c>
      <c r="K15" s="2">
        <v>514</v>
      </c>
      <c r="L15" s="2">
        <f t="shared" si="0"/>
        <v>714.99</v>
      </c>
      <c r="M15" s="2">
        <v>229.62</v>
      </c>
      <c r="N15" s="2">
        <f t="shared" si="13"/>
        <v>15479.83</v>
      </c>
      <c r="O15" s="2">
        <v>23245</v>
      </c>
      <c r="P15" s="2">
        <f t="shared" si="1"/>
        <v>38724.83</v>
      </c>
      <c r="Q15" s="2">
        <v>24866.83</v>
      </c>
      <c r="R15" s="2">
        <f t="shared" si="2"/>
        <v>39439.82</v>
      </c>
      <c r="S15" s="2">
        <f t="shared" si="3"/>
        <v>485.37</v>
      </c>
      <c r="T15" s="2">
        <f t="shared" si="4"/>
        <v>13858</v>
      </c>
      <c r="U15" s="2">
        <f t="shared" si="5"/>
        <v>14343.37</v>
      </c>
      <c r="V15" s="1">
        <f t="shared" si="6"/>
        <v>3.3839327856703127E-2</v>
      </c>
      <c r="W15" s="1">
        <f t="shared" si="7"/>
        <v>0.96616067214329682</v>
      </c>
      <c r="X15" s="2">
        <v>33319.53</v>
      </c>
      <c r="Y15" s="2">
        <v>13972.94</v>
      </c>
      <c r="Z15" s="1">
        <f t="shared" si="8"/>
        <v>0.41936185774529233</v>
      </c>
      <c r="AA15" s="2">
        <v>36295.319999999992</v>
      </c>
      <c r="AB15" s="5">
        <v>2100</v>
      </c>
      <c r="AC15" s="5">
        <v>1645</v>
      </c>
      <c r="AD15" s="5">
        <v>433</v>
      </c>
      <c r="AE15" s="5">
        <v>0</v>
      </c>
      <c r="AF15" s="2">
        <v>49219.839999999997</v>
      </c>
      <c r="AG15" s="2">
        <v>1419</v>
      </c>
      <c r="AH15" s="2">
        <f t="shared" si="9"/>
        <v>83958.37</v>
      </c>
    </row>
    <row r="16" spans="1:34" x14ac:dyDescent="0.3">
      <c r="A16" s="3">
        <v>44256</v>
      </c>
      <c r="B16" s="2">
        <f t="shared" si="10"/>
        <v>25096</v>
      </c>
      <c r="C16" s="2">
        <v>15979</v>
      </c>
      <c r="D16" s="2">
        <v>17263</v>
      </c>
      <c r="E16" s="2">
        <f t="shared" si="11"/>
        <v>23812</v>
      </c>
      <c r="F16" s="1">
        <v>0.31</v>
      </c>
      <c r="G16" s="2">
        <v>2596</v>
      </c>
      <c r="H16" s="2">
        <f t="shared" si="14"/>
        <v>21216</v>
      </c>
      <c r="I16" s="1">
        <v>0.27600000000000002</v>
      </c>
      <c r="J16" s="2">
        <f t="shared" si="12"/>
        <v>229.62</v>
      </c>
      <c r="K16" s="2">
        <v>414</v>
      </c>
      <c r="L16" s="2">
        <f t="shared" si="0"/>
        <v>643.62</v>
      </c>
      <c r="M16" s="2">
        <v>126.93</v>
      </c>
      <c r="N16" s="2">
        <f t="shared" si="13"/>
        <v>24866.83</v>
      </c>
      <c r="O16" s="2">
        <v>15565</v>
      </c>
      <c r="P16" s="2">
        <f t="shared" si="1"/>
        <v>40431.83</v>
      </c>
      <c r="Q16" s="2">
        <v>17136.45</v>
      </c>
      <c r="R16" s="2">
        <f t="shared" si="2"/>
        <v>41075.449999999997</v>
      </c>
      <c r="S16" s="2">
        <f t="shared" si="3"/>
        <v>516.69000000000005</v>
      </c>
      <c r="T16" s="2">
        <f t="shared" si="4"/>
        <v>23295.38</v>
      </c>
      <c r="U16" s="2">
        <f t="shared" si="5"/>
        <v>23812.07</v>
      </c>
      <c r="V16" s="1">
        <f t="shared" si="6"/>
        <v>2.1698659545348224E-2</v>
      </c>
      <c r="W16" s="1">
        <f t="shared" si="7"/>
        <v>0.97830134045465178</v>
      </c>
      <c r="X16" s="2">
        <v>51977.3</v>
      </c>
      <c r="Y16" s="2">
        <v>17292.43</v>
      </c>
      <c r="Z16" s="1">
        <f t="shared" si="8"/>
        <v>0.33269196360719006</v>
      </c>
      <c r="AA16" s="2">
        <v>53009.65</v>
      </c>
      <c r="AB16" s="5">
        <v>7545</v>
      </c>
      <c r="AC16" s="5">
        <v>6917</v>
      </c>
      <c r="AD16" s="5">
        <v>601</v>
      </c>
      <c r="AE16" s="5">
        <v>0</v>
      </c>
      <c r="AF16" s="2">
        <v>77400.460000000006</v>
      </c>
      <c r="AG16" s="2">
        <v>2017</v>
      </c>
      <c r="AH16" s="2">
        <f t="shared" si="9"/>
        <v>131394.76</v>
      </c>
    </row>
    <row r="17" spans="1:34" x14ac:dyDescent="0.3">
      <c r="A17" s="3">
        <v>44287</v>
      </c>
      <c r="B17" s="2">
        <f t="shared" si="10"/>
        <v>17263</v>
      </c>
      <c r="C17" s="2">
        <v>34899</v>
      </c>
      <c r="D17" s="2">
        <v>23077</v>
      </c>
      <c r="E17" s="2">
        <f t="shared" si="11"/>
        <v>29085</v>
      </c>
      <c r="F17" s="1">
        <v>0.34699999999999998</v>
      </c>
      <c r="G17" s="2">
        <v>4265</v>
      </c>
      <c r="H17" s="2">
        <f t="shared" si="14"/>
        <v>24820</v>
      </c>
      <c r="I17" s="1">
        <v>0.29599999999999999</v>
      </c>
      <c r="J17" s="2">
        <f t="shared" si="12"/>
        <v>126.93</v>
      </c>
      <c r="K17" s="2">
        <v>599</v>
      </c>
      <c r="L17" s="2">
        <f t="shared" si="0"/>
        <v>725.93000000000006</v>
      </c>
      <c r="M17" s="2">
        <v>201.28</v>
      </c>
      <c r="N17" s="2">
        <f t="shared" si="13"/>
        <v>17136.45</v>
      </c>
      <c r="O17" s="2">
        <v>34300</v>
      </c>
      <c r="P17" s="2">
        <f t="shared" si="1"/>
        <v>51436.45</v>
      </c>
      <c r="Q17" s="2">
        <v>22875.759999999998</v>
      </c>
      <c r="R17" s="2">
        <f t="shared" si="2"/>
        <v>52162.380000000005</v>
      </c>
      <c r="S17" s="2">
        <f t="shared" si="3"/>
        <v>524.65000000000009</v>
      </c>
      <c r="T17" s="2">
        <f t="shared" si="4"/>
        <v>28560.69</v>
      </c>
      <c r="U17" s="2">
        <f t="shared" si="5"/>
        <v>29085.34</v>
      </c>
      <c r="V17" s="1">
        <f t="shared" si="6"/>
        <v>1.8038296956473607E-2</v>
      </c>
      <c r="W17" s="1">
        <f t="shared" si="7"/>
        <v>0.98196170304352637</v>
      </c>
      <c r="X17" s="2">
        <v>60842.47</v>
      </c>
      <c r="Y17" s="2">
        <v>22543.8</v>
      </c>
      <c r="Z17" s="1">
        <f t="shared" si="8"/>
        <v>0.37052736353405769</v>
      </c>
      <c r="AA17" s="2">
        <v>54837.19</v>
      </c>
      <c r="AB17" s="5">
        <v>3781</v>
      </c>
      <c r="AC17" s="5">
        <v>3227</v>
      </c>
      <c r="AD17" s="5">
        <v>510</v>
      </c>
      <c r="AE17" s="5">
        <v>26</v>
      </c>
      <c r="AF17" s="2">
        <v>85597.05</v>
      </c>
      <c r="AG17" s="2">
        <v>2590.88</v>
      </c>
      <c r="AH17" s="2">
        <f t="shared" si="9"/>
        <v>149030.40000000002</v>
      </c>
    </row>
    <row r="18" spans="1:34" x14ac:dyDescent="0.3">
      <c r="A18" s="3">
        <v>44317</v>
      </c>
      <c r="B18" s="2">
        <f t="shared" si="10"/>
        <v>23077</v>
      </c>
      <c r="C18" s="2">
        <v>34779.040000000001</v>
      </c>
      <c r="D18" s="2">
        <v>23039</v>
      </c>
      <c r="E18" s="2">
        <f t="shared" si="11"/>
        <v>34817.040000000001</v>
      </c>
      <c r="F18" s="1">
        <v>0.36299999999999999</v>
      </c>
      <c r="G18" s="2">
        <v>8637</v>
      </c>
      <c r="H18" s="2">
        <f t="shared" si="14"/>
        <v>26180.04</v>
      </c>
      <c r="I18" s="1">
        <v>0.27300000000000002</v>
      </c>
      <c r="J18" s="2">
        <f t="shared" si="12"/>
        <v>201.28</v>
      </c>
      <c r="K18" s="2">
        <v>696</v>
      </c>
      <c r="L18" s="2">
        <f t="shared" si="0"/>
        <v>897.28</v>
      </c>
      <c r="M18" s="2">
        <v>74</v>
      </c>
      <c r="N18" s="2">
        <f t="shared" si="13"/>
        <v>22875.759999999998</v>
      </c>
      <c r="O18" s="2">
        <v>34084</v>
      </c>
      <c r="P18" s="2">
        <f t="shared" si="1"/>
        <v>56959.759999999995</v>
      </c>
      <c r="Q18" s="2">
        <v>22965</v>
      </c>
      <c r="R18" s="2">
        <f t="shared" si="2"/>
        <v>57857.039999999994</v>
      </c>
      <c r="S18" s="2">
        <f t="shared" si="3"/>
        <v>823.28</v>
      </c>
      <c r="T18" s="2">
        <f t="shared" si="4"/>
        <v>33994.759999999995</v>
      </c>
      <c r="U18" s="2">
        <f t="shared" si="5"/>
        <v>34818.039999999994</v>
      </c>
      <c r="V18" s="1">
        <f t="shared" si="6"/>
        <v>2.3645213802959617E-2</v>
      </c>
      <c r="W18" s="1">
        <f t="shared" si="7"/>
        <v>0.97635478619704041</v>
      </c>
      <c r="X18" s="2">
        <v>73533.460000000006</v>
      </c>
      <c r="Y18" s="2">
        <v>21044.46</v>
      </c>
      <c r="Z18" s="1">
        <f t="shared" si="8"/>
        <v>0.28618889958394444</v>
      </c>
      <c r="AA18" s="2">
        <v>61220.930000000015</v>
      </c>
      <c r="AB18" s="5">
        <v>4373</v>
      </c>
      <c r="AC18" s="5">
        <v>3747</v>
      </c>
      <c r="AD18" s="5">
        <v>588</v>
      </c>
      <c r="AE18" s="5">
        <v>30</v>
      </c>
      <c r="AF18" s="2">
        <v>101273.63</v>
      </c>
      <c r="AG18" s="2">
        <v>3401.88</v>
      </c>
      <c r="AH18" s="2">
        <f t="shared" si="9"/>
        <v>178208.97000000003</v>
      </c>
    </row>
    <row r="19" spans="1:34" x14ac:dyDescent="0.3">
      <c r="A19" s="3">
        <v>44348</v>
      </c>
      <c r="B19" s="2">
        <f t="shared" si="10"/>
        <v>23039</v>
      </c>
      <c r="C19" s="2">
        <v>26296</v>
      </c>
      <c r="D19" s="2">
        <v>23840</v>
      </c>
      <c r="E19" s="2">
        <f t="shared" si="11"/>
        <v>25495</v>
      </c>
      <c r="F19" s="1">
        <v>0.34</v>
      </c>
      <c r="G19" s="2">
        <v>3720</v>
      </c>
      <c r="H19" s="2">
        <f t="shared" si="14"/>
        <v>21775</v>
      </c>
      <c r="I19" s="1">
        <v>0.28999999999999998</v>
      </c>
      <c r="J19" s="2">
        <f t="shared" si="12"/>
        <v>74</v>
      </c>
      <c r="K19" s="2">
        <v>465.48</v>
      </c>
      <c r="L19" s="2">
        <f t="shared" si="0"/>
        <v>539.48</v>
      </c>
      <c r="M19" s="2">
        <v>12.14</v>
      </c>
      <c r="N19" s="2">
        <f t="shared" si="13"/>
        <v>22965</v>
      </c>
      <c r="O19" s="2">
        <v>25830.84</v>
      </c>
      <c r="P19" s="2">
        <f t="shared" si="1"/>
        <v>48795.839999999997</v>
      </c>
      <c r="Q19" s="2">
        <v>23827.45</v>
      </c>
      <c r="R19" s="2">
        <f t="shared" si="2"/>
        <v>49335.32</v>
      </c>
      <c r="S19" s="2">
        <f t="shared" si="3"/>
        <v>527.34</v>
      </c>
      <c r="T19" s="2">
        <f t="shared" si="4"/>
        <v>24968.389999999996</v>
      </c>
      <c r="U19" s="2">
        <f t="shared" si="5"/>
        <v>25495.729999999996</v>
      </c>
      <c r="V19" s="1">
        <f t="shared" si="6"/>
        <v>2.0683463466235331E-2</v>
      </c>
      <c r="W19" s="1">
        <f t="shared" si="7"/>
        <v>0.97931653653376471</v>
      </c>
      <c r="X19" s="2">
        <v>53300.4</v>
      </c>
      <c r="Y19" s="2">
        <v>22092.55</v>
      </c>
      <c r="Z19" s="1">
        <f t="shared" si="8"/>
        <v>0.41449126085357707</v>
      </c>
      <c r="AA19" s="2">
        <v>49479.399999999994</v>
      </c>
      <c r="AB19" s="5">
        <v>3377</v>
      </c>
      <c r="AC19" s="5">
        <v>2687</v>
      </c>
      <c r="AD19" s="5">
        <v>552</v>
      </c>
      <c r="AE19" s="5">
        <v>125</v>
      </c>
      <c r="AF19" s="2">
        <v>76510.34</v>
      </c>
      <c r="AG19" s="2">
        <v>2184</v>
      </c>
      <c r="AH19" s="2">
        <f t="shared" si="9"/>
        <v>131994.74</v>
      </c>
    </row>
    <row r="20" spans="1:34" x14ac:dyDescent="0.3">
      <c r="A20" s="3">
        <v>44378</v>
      </c>
      <c r="B20" s="2">
        <f t="shared" si="10"/>
        <v>23840</v>
      </c>
      <c r="C20" s="2">
        <v>19831</v>
      </c>
      <c r="D20" s="2">
        <v>21622</v>
      </c>
      <c r="E20" s="2">
        <f t="shared" si="11"/>
        <v>22049</v>
      </c>
      <c r="F20" s="1">
        <v>0.30099999999999999</v>
      </c>
      <c r="G20" s="2">
        <v>2033</v>
      </c>
      <c r="H20" s="2">
        <f t="shared" si="14"/>
        <v>20016</v>
      </c>
      <c r="I20" s="1">
        <v>0.27300000000000002</v>
      </c>
      <c r="J20" s="2">
        <f t="shared" si="12"/>
        <v>12.14</v>
      </c>
      <c r="K20" s="2">
        <v>530</v>
      </c>
      <c r="L20" s="2">
        <f t="shared" si="0"/>
        <v>542.14</v>
      </c>
      <c r="M20" s="2">
        <v>78.03</v>
      </c>
      <c r="N20" s="2">
        <f t="shared" si="13"/>
        <v>23827.45</v>
      </c>
      <c r="O20" s="2">
        <v>19301.02</v>
      </c>
      <c r="P20" s="2">
        <f t="shared" si="1"/>
        <v>43128.47</v>
      </c>
      <c r="Q20" s="2">
        <v>21543.81</v>
      </c>
      <c r="R20" s="2">
        <f t="shared" si="2"/>
        <v>43670.61</v>
      </c>
      <c r="S20" s="2">
        <f t="shared" si="3"/>
        <v>464.11</v>
      </c>
      <c r="T20" s="2">
        <f t="shared" si="4"/>
        <v>21584.66</v>
      </c>
      <c r="U20" s="2">
        <f t="shared" si="5"/>
        <v>22048.77</v>
      </c>
      <c r="V20" s="1">
        <f t="shared" si="6"/>
        <v>2.1049246738026658E-2</v>
      </c>
      <c r="W20" s="1">
        <f t="shared" si="7"/>
        <v>0.97895075326197334</v>
      </c>
      <c r="X20" s="2">
        <v>51960.77</v>
      </c>
      <c r="Y20" s="2">
        <v>18343.43</v>
      </c>
      <c r="Z20" s="1">
        <f t="shared" si="8"/>
        <v>0.35302459913507828</v>
      </c>
      <c r="AA20" s="2">
        <v>51305.819999999992</v>
      </c>
      <c r="AB20" s="5">
        <v>3183</v>
      </c>
      <c r="AC20" s="5">
        <v>2612</v>
      </c>
      <c r="AD20" s="5">
        <v>553</v>
      </c>
      <c r="AE20" s="5">
        <v>0</v>
      </c>
      <c r="AF20" s="2">
        <v>73357.789999999994</v>
      </c>
      <c r="AG20" s="2">
        <v>2030</v>
      </c>
      <c r="AH20" s="2">
        <f t="shared" si="9"/>
        <v>127348.56</v>
      </c>
    </row>
    <row r="21" spans="1:34" x14ac:dyDescent="0.3">
      <c r="A21" s="3">
        <v>44409</v>
      </c>
      <c r="B21" s="2">
        <f t="shared" si="10"/>
        <v>21622</v>
      </c>
      <c r="C21" s="2">
        <v>25790</v>
      </c>
      <c r="D21" s="2">
        <v>25151</v>
      </c>
      <c r="E21" s="2">
        <f t="shared" si="11"/>
        <v>22261</v>
      </c>
      <c r="F21" s="1">
        <v>0.32400000000000001</v>
      </c>
      <c r="G21" s="2">
        <v>4067</v>
      </c>
      <c r="H21" s="2">
        <f t="shared" si="14"/>
        <v>18194</v>
      </c>
      <c r="I21" s="1">
        <v>0.26500000000000001</v>
      </c>
      <c r="J21" s="2">
        <f t="shared" si="12"/>
        <v>78.03</v>
      </c>
      <c r="K21" s="2">
        <v>663.32</v>
      </c>
      <c r="L21" s="2">
        <f t="shared" si="0"/>
        <v>741.35</v>
      </c>
      <c r="M21" s="2">
        <v>178.97</v>
      </c>
      <c r="N21" s="2">
        <f t="shared" si="13"/>
        <v>21543.81</v>
      </c>
      <c r="O21" s="2">
        <v>25127</v>
      </c>
      <c r="P21" s="2">
        <f t="shared" si="1"/>
        <v>46670.81</v>
      </c>
      <c r="Q21" s="2">
        <v>24971.82</v>
      </c>
      <c r="R21" s="2">
        <f t="shared" si="2"/>
        <v>47412.160000000003</v>
      </c>
      <c r="S21" s="2">
        <f t="shared" si="3"/>
        <v>562.38</v>
      </c>
      <c r="T21" s="2">
        <f t="shared" si="4"/>
        <v>21698.989999999998</v>
      </c>
      <c r="U21" s="2">
        <f t="shared" si="5"/>
        <v>22261.37</v>
      </c>
      <c r="V21" s="1">
        <f t="shared" si="6"/>
        <v>2.5262596147496763E-2</v>
      </c>
      <c r="W21" s="1">
        <f t="shared" si="7"/>
        <v>0.97473740385250318</v>
      </c>
      <c r="X21" s="2">
        <v>50492.28</v>
      </c>
      <c r="Y21" s="2">
        <v>15295.49</v>
      </c>
      <c r="Z21" s="1">
        <f t="shared" si="8"/>
        <v>0.30292729898511217</v>
      </c>
      <c r="AA21" s="2">
        <v>46503.960000000021</v>
      </c>
      <c r="AB21" s="5">
        <v>2974</v>
      </c>
      <c r="AC21" s="5">
        <v>2367</v>
      </c>
      <c r="AD21" s="5">
        <v>576</v>
      </c>
      <c r="AE21" s="5">
        <v>8</v>
      </c>
      <c r="AF21" s="2">
        <v>70726.850000000006</v>
      </c>
      <c r="AG21" s="2">
        <v>2105.1</v>
      </c>
      <c r="AH21" s="2">
        <f t="shared" si="9"/>
        <v>123324.23000000001</v>
      </c>
    </row>
    <row r="22" spans="1:34" x14ac:dyDescent="0.3">
      <c r="A22" s="3">
        <v>44440</v>
      </c>
      <c r="B22" s="2">
        <f t="shared" si="10"/>
        <v>25151</v>
      </c>
      <c r="C22" s="2">
        <v>32460</v>
      </c>
      <c r="D22" s="2">
        <v>32825</v>
      </c>
      <c r="E22" s="2">
        <f t="shared" si="11"/>
        <v>24786</v>
      </c>
      <c r="F22" s="1">
        <v>0.33400000000000002</v>
      </c>
      <c r="G22" s="2">
        <v>3733</v>
      </c>
      <c r="H22" s="2">
        <f t="shared" si="14"/>
        <v>21053</v>
      </c>
      <c r="I22" s="1">
        <v>0.28399999999999997</v>
      </c>
      <c r="J22" s="2">
        <f t="shared" si="12"/>
        <v>178.97</v>
      </c>
      <c r="K22" s="2">
        <v>554.41999999999996</v>
      </c>
      <c r="L22" s="2">
        <f t="shared" si="0"/>
        <v>733.39</v>
      </c>
      <c r="M22" s="2">
        <v>165.43</v>
      </c>
      <c r="N22" s="2">
        <f t="shared" si="13"/>
        <v>24971.82</v>
      </c>
      <c r="O22" s="2">
        <v>31905.08</v>
      </c>
      <c r="P22" s="2">
        <f t="shared" si="1"/>
        <v>56876.9</v>
      </c>
      <c r="Q22" s="2">
        <v>32659.41</v>
      </c>
      <c r="R22" s="2">
        <f t="shared" si="2"/>
        <v>57610.29</v>
      </c>
      <c r="S22" s="2">
        <f t="shared" si="3"/>
        <v>567.96</v>
      </c>
      <c r="T22" s="2">
        <f t="shared" si="4"/>
        <v>24217.49</v>
      </c>
      <c r="U22" s="2">
        <f t="shared" si="5"/>
        <v>24785.45</v>
      </c>
      <c r="V22" s="1">
        <f t="shared" si="6"/>
        <v>2.2915057019339977E-2</v>
      </c>
      <c r="W22" s="1">
        <f t="shared" si="7"/>
        <v>0.97708494298066007</v>
      </c>
      <c r="X22" s="2">
        <v>55235.88</v>
      </c>
      <c r="Y22" s="2">
        <v>20487.41</v>
      </c>
      <c r="Z22" s="1">
        <f t="shared" si="8"/>
        <v>0.37090764191681208</v>
      </c>
      <c r="AA22" s="2">
        <v>49063.18</v>
      </c>
      <c r="AB22" s="5">
        <v>3136</v>
      </c>
      <c r="AC22" s="5">
        <v>2456</v>
      </c>
      <c r="AD22" s="5">
        <v>581</v>
      </c>
      <c r="AE22" s="5">
        <v>63</v>
      </c>
      <c r="AF22" s="2">
        <v>75772.41</v>
      </c>
      <c r="AG22" s="2">
        <v>2174.36</v>
      </c>
      <c r="AH22" s="2">
        <f t="shared" si="9"/>
        <v>133182.65</v>
      </c>
    </row>
    <row r="23" spans="1:34" x14ac:dyDescent="0.3">
      <c r="A23" s="3">
        <v>44470</v>
      </c>
      <c r="B23" s="2">
        <f t="shared" si="10"/>
        <v>32825</v>
      </c>
      <c r="C23" s="2">
        <v>25068</v>
      </c>
      <c r="D23" s="2">
        <v>32105</v>
      </c>
      <c r="E23" s="2">
        <f t="shared" si="11"/>
        <v>25788</v>
      </c>
      <c r="F23" s="1">
        <v>0.34399999999999997</v>
      </c>
      <c r="G23" s="2">
        <v>2054</v>
      </c>
      <c r="H23" s="2">
        <f t="shared" si="14"/>
        <v>23734</v>
      </c>
      <c r="I23" s="1">
        <v>0.316</v>
      </c>
      <c r="J23" s="2">
        <f t="shared" si="12"/>
        <v>165.43</v>
      </c>
      <c r="K23" s="2">
        <v>523</v>
      </c>
      <c r="L23" s="2">
        <f t="shared" si="0"/>
        <v>688.43000000000006</v>
      </c>
      <c r="M23" s="2">
        <v>255</v>
      </c>
      <c r="N23" s="2">
        <f t="shared" si="13"/>
        <v>32659.41</v>
      </c>
      <c r="O23" s="2">
        <v>24545</v>
      </c>
      <c r="P23" s="2">
        <f t="shared" si="1"/>
        <v>57204.41</v>
      </c>
      <c r="Q23" s="2">
        <v>31850</v>
      </c>
      <c r="R23" s="2">
        <f t="shared" si="2"/>
        <v>57892.84</v>
      </c>
      <c r="S23" s="2">
        <f t="shared" si="3"/>
        <v>433.43000000000006</v>
      </c>
      <c r="T23" s="2">
        <f t="shared" si="4"/>
        <v>25354.410000000003</v>
      </c>
      <c r="U23" s="2">
        <f t="shared" si="5"/>
        <v>25787.840000000004</v>
      </c>
      <c r="V23" s="1">
        <f t="shared" si="6"/>
        <v>1.6807534093588296E-2</v>
      </c>
      <c r="W23" s="1">
        <f t="shared" si="7"/>
        <v>0.98319246590641174</v>
      </c>
      <c r="X23" s="2">
        <v>59647.1</v>
      </c>
      <c r="Y23" s="2">
        <v>19086</v>
      </c>
      <c r="Z23" s="1">
        <f t="shared" si="8"/>
        <v>0.31998202762581918</v>
      </c>
      <c r="AA23" s="2">
        <v>49229.159999999996</v>
      </c>
      <c r="AB23" s="5">
        <v>3623</v>
      </c>
      <c r="AC23" s="5">
        <v>3152</v>
      </c>
      <c r="AD23" s="5">
        <v>421</v>
      </c>
      <c r="AE23" s="5">
        <v>50</v>
      </c>
      <c r="AF23" s="2">
        <v>74951.460000000006</v>
      </c>
      <c r="AG23" s="2">
        <v>2119</v>
      </c>
      <c r="AH23" s="2">
        <v>136718</v>
      </c>
    </row>
    <row r="24" spans="1:34" x14ac:dyDescent="0.3">
      <c r="A24" s="3">
        <v>44501</v>
      </c>
      <c r="B24" s="2">
        <f t="shared" si="10"/>
        <v>32105</v>
      </c>
      <c r="C24" s="2">
        <v>26471</v>
      </c>
      <c r="D24" s="2">
        <v>28902</v>
      </c>
      <c r="E24" s="2">
        <f t="shared" si="11"/>
        <v>29674</v>
      </c>
      <c r="F24" s="1">
        <v>0.36699999999999999</v>
      </c>
      <c r="G24" s="2">
        <v>1479</v>
      </c>
      <c r="H24" s="2">
        <f t="shared" si="14"/>
        <v>28195</v>
      </c>
      <c r="I24" s="1">
        <v>0.34899999999999998</v>
      </c>
      <c r="J24" s="2">
        <f t="shared" si="12"/>
        <v>255</v>
      </c>
      <c r="K24" s="2">
        <v>820</v>
      </c>
      <c r="L24" s="2">
        <f t="shared" si="0"/>
        <v>1075</v>
      </c>
      <c r="M24" s="2">
        <v>255.47</v>
      </c>
      <c r="N24" s="2">
        <f t="shared" si="13"/>
        <v>31850</v>
      </c>
      <c r="O24" s="2">
        <v>25651</v>
      </c>
      <c r="P24" s="2">
        <f t="shared" si="1"/>
        <v>57501</v>
      </c>
      <c r="Q24" s="2">
        <v>28646.69</v>
      </c>
      <c r="R24" s="2">
        <f t="shared" si="2"/>
        <v>58576</v>
      </c>
      <c r="S24" s="2">
        <f t="shared" si="3"/>
        <v>819.53</v>
      </c>
      <c r="T24" s="2">
        <f t="shared" si="4"/>
        <v>28854.31</v>
      </c>
      <c r="U24" s="2">
        <f t="shared" si="5"/>
        <v>29673.84</v>
      </c>
      <c r="V24" s="1">
        <f t="shared" si="6"/>
        <v>2.7617928788454746E-2</v>
      </c>
      <c r="W24" s="1">
        <f t="shared" si="7"/>
        <v>0.9723820712115453</v>
      </c>
      <c r="X24" s="2">
        <v>61355.15</v>
      </c>
      <c r="Y24" s="4">
        <v>21031.99</v>
      </c>
      <c r="Z24" s="1">
        <f t="shared" si="8"/>
        <v>0.34279094745917826</v>
      </c>
      <c r="AA24" s="2">
        <v>109805.79000000001</v>
      </c>
      <c r="AB24" s="5">
        <v>3463</v>
      </c>
      <c r="AC24" s="5">
        <v>2901</v>
      </c>
      <c r="AD24" s="5">
        <v>535</v>
      </c>
      <c r="AE24" s="5">
        <v>27</v>
      </c>
      <c r="AF24" s="2">
        <v>78772</v>
      </c>
      <c r="AG24" s="2">
        <v>1678</v>
      </c>
      <c r="AH24" s="2">
        <v>141805</v>
      </c>
    </row>
    <row r="25" spans="1:34" x14ac:dyDescent="0.3">
      <c r="A25" s="3">
        <v>44531</v>
      </c>
      <c r="B25" s="2">
        <f t="shared" si="10"/>
        <v>28902</v>
      </c>
      <c r="C25" s="2">
        <v>29082</v>
      </c>
      <c r="D25" s="2">
        <v>27113</v>
      </c>
      <c r="E25" s="2">
        <f t="shared" si="11"/>
        <v>30871</v>
      </c>
      <c r="F25" s="1">
        <v>0.34200000000000003</v>
      </c>
      <c r="G25" s="2">
        <v>1546</v>
      </c>
      <c r="H25" s="2">
        <f t="shared" si="14"/>
        <v>29325</v>
      </c>
      <c r="I25" s="1">
        <v>0.314</v>
      </c>
      <c r="J25" s="2">
        <f t="shared" si="12"/>
        <v>255.47</v>
      </c>
      <c r="K25" s="2">
        <v>548.1</v>
      </c>
      <c r="L25" s="2">
        <f t="shared" si="0"/>
        <v>803.57</v>
      </c>
      <c r="M25" s="2">
        <v>225.23</v>
      </c>
      <c r="N25" s="2">
        <f t="shared" si="13"/>
        <v>28646.69</v>
      </c>
      <c r="O25" s="2">
        <v>28534.46</v>
      </c>
      <c r="P25" s="2">
        <f t="shared" si="1"/>
        <v>57181.149999999994</v>
      </c>
      <c r="Q25" s="2">
        <v>26887.279999999999</v>
      </c>
      <c r="R25" s="2">
        <f t="shared" si="2"/>
        <v>57984.72</v>
      </c>
      <c r="S25" s="2">
        <f t="shared" si="3"/>
        <v>578.34</v>
      </c>
      <c r="T25" s="2">
        <f t="shared" si="4"/>
        <v>30293.869999999995</v>
      </c>
      <c r="U25" s="2">
        <f t="shared" si="5"/>
        <v>30872.209999999995</v>
      </c>
      <c r="V25" s="1">
        <f t="shared" si="6"/>
        <v>1.8733352746693552E-2</v>
      </c>
      <c r="W25" s="1">
        <f t="shared" si="7"/>
        <v>0.98126664725330648</v>
      </c>
      <c r="X25" s="2">
        <v>68063.199999999997</v>
      </c>
      <c r="Y25" s="2">
        <v>24457</v>
      </c>
      <c r="Z25" s="1">
        <f t="shared" si="8"/>
        <v>0.35932780122004254</v>
      </c>
      <c r="AA25" s="2">
        <v>61641.16</v>
      </c>
      <c r="AB25" s="5">
        <v>7689</v>
      </c>
      <c r="AC25" s="5">
        <v>6825</v>
      </c>
      <c r="AD25" s="5">
        <v>832</v>
      </c>
      <c r="AE25" s="5">
        <v>32</v>
      </c>
      <c r="AF25" s="2">
        <v>74912</v>
      </c>
      <c r="AG25" s="2">
        <v>2506</v>
      </c>
      <c r="AH25" s="2">
        <v>145481</v>
      </c>
    </row>
    <row r="26" spans="1:34" x14ac:dyDescent="0.3">
      <c r="A26" s="3">
        <v>44562</v>
      </c>
      <c r="B26" s="2">
        <f t="shared" si="10"/>
        <v>27113</v>
      </c>
      <c r="C26" s="2">
        <v>18818</v>
      </c>
      <c r="D26" s="2">
        <v>23890</v>
      </c>
      <c r="E26" s="2">
        <f t="shared" si="11"/>
        <v>22041</v>
      </c>
      <c r="F26" s="1">
        <v>0.33800000000000002</v>
      </c>
      <c r="G26" s="2">
        <v>1267</v>
      </c>
      <c r="H26" s="2">
        <f t="shared" si="14"/>
        <v>20774</v>
      </c>
      <c r="I26" s="1">
        <v>0.31900000000000001</v>
      </c>
      <c r="J26" s="2">
        <f t="shared" si="12"/>
        <v>225.23</v>
      </c>
      <c r="K26" s="2">
        <v>348</v>
      </c>
      <c r="L26" s="2">
        <f t="shared" si="0"/>
        <v>573.23</v>
      </c>
      <c r="M26" s="2">
        <v>245.17</v>
      </c>
      <c r="N26" s="2">
        <f t="shared" si="13"/>
        <v>26887.279999999999</v>
      </c>
      <c r="O26" s="2">
        <v>18470</v>
      </c>
      <c r="P26" s="2">
        <f t="shared" si="1"/>
        <v>45357.279999999999</v>
      </c>
      <c r="Q26" s="2">
        <v>23644.81</v>
      </c>
      <c r="R26" s="2">
        <f t="shared" si="2"/>
        <v>45930.509999999995</v>
      </c>
      <c r="S26" s="2">
        <f t="shared" si="3"/>
        <v>328.06000000000006</v>
      </c>
      <c r="T26" s="2">
        <f t="shared" si="4"/>
        <v>21712.469999999998</v>
      </c>
      <c r="U26" s="2">
        <f t="shared" si="5"/>
        <v>22040.53</v>
      </c>
      <c r="V26" s="1">
        <f t="shared" si="6"/>
        <v>1.4884397063047035E-2</v>
      </c>
      <c r="W26" s="1">
        <f t="shared" si="7"/>
        <v>0.98511560293695288</v>
      </c>
      <c r="X26" s="2">
        <v>44057.22</v>
      </c>
      <c r="Y26" s="2">
        <v>13508.69</v>
      </c>
      <c r="Z26" s="1">
        <f t="shared" si="8"/>
        <v>0.30661694042429366</v>
      </c>
      <c r="AA26" s="2">
        <v>44413.270000000004</v>
      </c>
      <c r="AB26" s="5">
        <v>4576</v>
      </c>
      <c r="AC26" s="5">
        <v>3973</v>
      </c>
      <c r="AD26" s="5">
        <v>603</v>
      </c>
      <c r="AE26" s="5">
        <v>0</v>
      </c>
      <c r="AF26" s="2">
        <v>57945</v>
      </c>
      <c r="AG26" s="2">
        <v>2125</v>
      </c>
      <c r="AH26" s="2">
        <v>104127</v>
      </c>
    </row>
    <row r="27" spans="1:34" x14ac:dyDescent="0.3">
      <c r="A27" s="3">
        <v>44593</v>
      </c>
      <c r="B27" s="2">
        <f t="shared" si="10"/>
        <v>23890</v>
      </c>
      <c r="C27" s="2">
        <v>29921</v>
      </c>
      <c r="D27" s="2">
        <v>24427</v>
      </c>
      <c r="E27" s="2">
        <f t="shared" si="11"/>
        <v>29384</v>
      </c>
      <c r="F27" s="1">
        <v>0.36399999999999999</v>
      </c>
      <c r="G27" s="2">
        <v>667</v>
      </c>
      <c r="H27" s="2">
        <f t="shared" si="14"/>
        <v>28717</v>
      </c>
      <c r="I27" s="1">
        <v>0.35599999999999998</v>
      </c>
      <c r="J27" s="2">
        <f t="shared" si="12"/>
        <v>245.17</v>
      </c>
      <c r="K27" s="2">
        <v>862</v>
      </c>
      <c r="L27" s="2">
        <f t="shared" si="0"/>
        <v>1107.17</v>
      </c>
      <c r="M27" s="2">
        <v>332.47</v>
      </c>
      <c r="N27" s="2">
        <f t="shared" si="13"/>
        <v>23644.81</v>
      </c>
      <c r="O27" s="2">
        <v>29059</v>
      </c>
      <c r="P27" s="2">
        <f t="shared" si="1"/>
        <v>52703.81</v>
      </c>
      <c r="Q27" s="2">
        <v>24094.28</v>
      </c>
      <c r="R27" s="2">
        <f t="shared" si="2"/>
        <v>53810.98</v>
      </c>
      <c r="S27" s="2">
        <f t="shared" si="3"/>
        <v>774.7</v>
      </c>
      <c r="T27" s="2">
        <f t="shared" si="4"/>
        <v>28609.53</v>
      </c>
      <c r="U27" s="2">
        <f t="shared" si="5"/>
        <v>29384.23</v>
      </c>
      <c r="V27" s="1">
        <f t="shared" si="6"/>
        <v>2.6364481900665766E-2</v>
      </c>
      <c r="W27" s="1">
        <f t="shared" si="7"/>
        <v>0.97363551809933424</v>
      </c>
      <c r="X27" s="2">
        <v>50993.64</v>
      </c>
      <c r="Y27" s="2">
        <v>15309.74</v>
      </c>
      <c r="Z27" s="1">
        <f t="shared" si="8"/>
        <v>0.30022842064226046</v>
      </c>
      <c r="AA27" s="2">
        <v>51301.179999999993</v>
      </c>
      <c r="AB27" s="5">
        <v>3627</v>
      </c>
      <c r="AC27" s="5">
        <v>3125</v>
      </c>
      <c r="AD27" s="5">
        <v>502</v>
      </c>
      <c r="AE27" s="5">
        <v>0</v>
      </c>
      <c r="AF27" s="2">
        <v>58217</v>
      </c>
      <c r="AG27" s="2">
        <v>2188</v>
      </c>
      <c r="AH27" s="2">
        <v>111399</v>
      </c>
    </row>
    <row r="28" spans="1:34" x14ac:dyDescent="0.3">
      <c r="A28" s="3">
        <v>44621</v>
      </c>
      <c r="B28" s="2">
        <f t="shared" si="10"/>
        <v>24427</v>
      </c>
      <c r="C28" s="2">
        <v>26328</v>
      </c>
      <c r="D28" s="2">
        <v>24759</v>
      </c>
      <c r="E28" s="2">
        <f t="shared" si="11"/>
        <v>25996</v>
      </c>
      <c r="F28" s="1">
        <v>0.318</v>
      </c>
      <c r="G28" s="2">
        <v>619</v>
      </c>
      <c r="H28" s="2">
        <f t="shared" si="14"/>
        <v>25377</v>
      </c>
      <c r="I28" s="1">
        <v>0.31</v>
      </c>
      <c r="J28" s="2">
        <f t="shared" si="12"/>
        <v>332.47</v>
      </c>
      <c r="K28" s="2">
        <v>718</v>
      </c>
      <c r="L28" s="2">
        <f t="shared" si="0"/>
        <v>1050.47</v>
      </c>
      <c r="M28" s="2">
        <v>432.3</v>
      </c>
      <c r="N28" s="2">
        <f t="shared" si="13"/>
        <v>24094.28</v>
      </c>
      <c r="O28" s="2">
        <v>25610</v>
      </c>
      <c r="P28" s="2">
        <f t="shared" si="1"/>
        <v>49704.28</v>
      </c>
      <c r="Q28" s="2">
        <v>24326.6</v>
      </c>
      <c r="R28" s="2">
        <f t="shared" si="2"/>
        <v>50754.75</v>
      </c>
      <c r="S28" s="2">
        <f t="shared" si="3"/>
        <v>618.17000000000007</v>
      </c>
      <c r="T28" s="2">
        <f t="shared" si="4"/>
        <v>25377.68</v>
      </c>
      <c r="U28" s="2">
        <f t="shared" si="5"/>
        <v>25995.85</v>
      </c>
      <c r="V28" s="1">
        <f t="shared" si="6"/>
        <v>2.3779564815153191E-2</v>
      </c>
      <c r="W28" s="1">
        <f t="shared" si="7"/>
        <v>0.97622043518484691</v>
      </c>
      <c r="X28" s="2">
        <v>58971.17</v>
      </c>
      <c r="Y28" s="2">
        <v>18171</v>
      </c>
      <c r="Z28" s="1">
        <f t="shared" si="8"/>
        <v>0.30813361851223237</v>
      </c>
      <c r="AA28" s="2">
        <v>55737.71</v>
      </c>
      <c r="AB28" s="5">
        <v>3758</v>
      </c>
      <c r="AC28" s="5">
        <v>3247</v>
      </c>
      <c r="AD28" s="5">
        <v>511</v>
      </c>
      <c r="AE28" s="5">
        <v>0</v>
      </c>
      <c r="AF28" s="2">
        <v>63653</v>
      </c>
      <c r="AG28" s="2">
        <v>2568</v>
      </c>
      <c r="AH28" s="2">
        <v>125192</v>
      </c>
    </row>
    <row r="29" spans="1:34" x14ac:dyDescent="0.3">
      <c r="A29" s="3">
        <v>44652</v>
      </c>
      <c r="B29" s="2">
        <f t="shared" si="10"/>
        <v>24759</v>
      </c>
      <c r="C29" s="2">
        <v>38322</v>
      </c>
      <c r="D29" s="2">
        <v>31357</v>
      </c>
      <c r="E29" s="2">
        <f t="shared" si="11"/>
        <v>31724</v>
      </c>
      <c r="F29" s="1">
        <v>0.34699999999999998</v>
      </c>
      <c r="G29" s="2">
        <v>1539</v>
      </c>
      <c r="H29" s="2">
        <f t="shared" si="14"/>
        <v>30185</v>
      </c>
      <c r="I29" s="1">
        <v>0.33</v>
      </c>
      <c r="J29" s="2">
        <f t="shared" si="12"/>
        <v>432.3</v>
      </c>
      <c r="K29" s="2">
        <v>801</v>
      </c>
      <c r="L29" s="2">
        <f t="shared" si="0"/>
        <v>1233.3</v>
      </c>
      <c r="M29" s="2">
        <v>514.55999999999995</v>
      </c>
      <c r="N29" s="2">
        <f t="shared" si="13"/>
        <v>24326.6</v>
      </c>
      <c r="O29" s="2">
        <v>37522</v>
      </c>
      <c r="P29" s="2">
        <f t="shared" si="1"/>
        <v>61848.6</v>
      </c>
      <c r="Q29" s="2">
        <v>30842.77</v>
      </c>
      <c r="R29" s="2">
        <f t="shared" si="2"/>
        <v>63081.899999999994</v>
      </c>
      <c r="S29" s="2">
        <f t="shared" si="3"/>
        <v>718.74</v>
      </c>
      <c r="T29" s="2">
        <f t="shared" si="4"/>
        <v>31005.829999999998</v>
      </c>
      <c r="U29" s="2">
        <f t="shared" si="5"/>
        <v>31724.57</v>
      </c>
      <c r="V29" s="1">
        <f t="shared" si="6"/>
        <v>2.2655626222829812E-2</v>
      </c>
      <c r="W29" s="1">
        <f t="shared" si="7"/>
        <v>0.97734437377717009</v>
      </c>
      <c r="X29" s="2">
        <v>72618.36</v>
      </c>
      <c r="Y29" s="2">
        <v>24554.27</v>
      </c>
      <c r="Z29" s="1">
        <f t="shared" si="8"/>
        <v>0.33812757545061606</v>
      </c>
      <c r="AA29" s="2">
        <v>59669.179999999986</v>
      </c>
      <c r="AB29" s="5">
        <v>4188</v>
      </c>
      <c r="AC29" s="5">
        <v>3537</v>
      </c>
      <c r="AD29" s="5">
        <v>615</v>
      </c>
      <c r="AE29" s="5">
        <v>36</v>
      </c>
      <c r="AF29" s="2">
        <v>93824</v>
      </c>
      <c r="AG29" s="2">
        <v>4596</v>
      </c>
      <c r="AH29" s="2">
        <v>171038</v>
      </c>
    </row>
    <row r="30" spans="1:34" x14ac:dyDescent="0.3">
      <c r="A30" s="3">
        <v>44682</v>
      </c>
      <c r="B30" s="2">
        <f t="shared" si="10"/>
        <v>31357</v>
      </c>
      <c r="C30" s="2">
        <v>31175</v>
      </c>
      <c r="D30" s="2">
        <v>34523</v>
      </c>
      <c r="E30" s="2">
        <f t="shared" si="11"/>
        <v>28009</v>
      </c>
      <c r="F30" s="1">
        <v>0.32800000000000001</v>
      </c>
      <c r="G30" s="2">
        <v>1169</v>
      </c>
      <c r="H30" s="2">
        <f t="shared" si="14"/>
        <v>26840</v>
      </c>
      <c r="I30" s="1">
        <v>0.315</v>
      </c>
      <c r="J30" s="2">
        <f t="shared" si="12"/>
        <v>514.55999999999995</v>
      </c>
      <c r="K30" s="2">
        <v>956</v>
      </c>
      <c r="L30" s="2">
        <f t="shared" si="0"/>
        <v>1470.56</v>
      </c>
      <c r="M30" s="2">
        <v>560.29999999999995</v>
      </c>
      <c r="N30" s="2">
        <f t="shared" si="13"/>
        <v>30842.77</v>
      </c>
      <c r="O30" s="2">
        <v>30218</v>
      </c>
      <c r="P30" s="2">
        <f t="shared" si="1"/>
        <v>61060.770000000004</v>
      </c>
      <c r="Q30" s="2">
        <v>33962.89</v>
      </c>
      <c r="R30" s="2">
        <f t="shared" si="2"/>
        <v>62531.33</v>
      </c>
      <c r="S30" s="2">
        <f t="shared" si="3"/>
        <v>910.26</v>
      </c>
      <c r="T30" s="2">
        <f t="shared" si="4"/>
        <v>27097.880000000005</v>
      </c>
      <c r="U30" s="2">
        <f t="shared" si="5"/>
        <v>28008.140000000003</v>
      </c>
      <c r="V30" s="1">
        <f t="shared" si="6"/>
        <v>3.2499837547227337E-2</v>
      </c>
      <c r="W30" s="1">
        <f t="shared" si="7"/>
        <v>0.96750016245277271</v>
      </c>
      <c r="X30" s="2">
        <v>70180.53</v>
      </c>
      <c r="Y30" s="2">
        <v>21079.51</v>
      </c>
      <c r="Z30" s="1">
        <f t="shared" si="8"/>
        <v>0.30036122554218381</v>
      </c>
      <c r="AA30" s="2">
        <v>57307.67</v>
      </c>
      <c r="AB30" s="5">
        <v>4064</v>
      </c>
      <c r="AC30" s="5">
        <v>3498</v>
      </c>
      <c r="AD30" s="5">
        <v>558</v>
      </c>
      <c r="AE30" s="5">
        <v>8</v>
      </c>
      <c r="AF30" s="2">
        <v>83224</v>
      </c>
      <c r="AG30" s="2">
        <v>3526</v>
      </c>
      <c r="AH30" s="2">
        <v>156931</v>
      </c>
    </row>
    <row r="31" spans="1:34" x14ac:dyDescent="0.3">
      <c r="A31" s="3">
        <v>44713</v>
      </c>
      <c r="B31" s="2">
        <f t="shared" si="10"/>
        <v>34523</v>
      </c>
      <c r="C31" s="2">
        <v>23564</v>
      </c>
      <c r="D31" s="2">
        <v>33139</v>
      </c>
      <c r="E31" s="2">
        <f t="shared" si="11"/>
        <v>24948</v>
      </c>
      <c r="F31" s="1">
        <v>0.32</v>
      </c>
      <c r="G31" s="2">
        <v>1094</v>
      </c>
      <c r="H31" s="2">
        <f t="shared" si="14"/>
        <v>23854</v>
      </c>
      <c r="I31" s="1">
        <v>0.30599999999999999</v>
      </c>
      <c r="J31" s="2">
        <f t="shared" si="12"/>
        <v>560.29999999999995</v>
      </c>
      <c r="K31" s="2">
        <v>720</v>
      </c>
      <c r="L31" s="2">
        <f t="shared" si="0"/>
        <v>1280.3</v>
      </c>
      <c r="M31" s="2">
        <v>378.55</v>
      </c>
      <c r="N31" s="2">
        <f t="shared" si="13"/>
        <v>33962.89</v>
      </c>
      <c r="O31" s="2">
        <v>22844</v>
      </c>
      <c r="P31" s="2">
        <f t="shared" si="1"/>
        <v>56806.89</v>
      </c>
      <c r="Q31" s="2">
        <v>32760.33</v>
      </c>
      <c r="R31" s="2">
        <f t="shared" si="2"/>
        <v>58087.19</v>
      </c>
      <c r="S31" s="2">
        <f t="shared" si="3"/>
        <v>901.75</v>
      </c>
      <c r="T31" s="2">
        <f t="shared" si="4"/>
        <v>24046.559999999998</v>
      </c>
      <c r="U31" s="2">
        <f t="shared" si="5"/>
        <v>24948.309999999998</v>
      </c>
      <c r="V31" s="1">
        <f t="shared" si="6"/>
        <v>3.614473284963992E-2</v>
      </c>
      <c r="W31" s="1">
        <f t="shared" si="7"/>
        <v>0.96385526715036007</v>
      </c>
      <c r="X31" s="2">
        <v>58056.08</v>
      </c>
      <c r="Y31" s="2">
        <v>19334.78</v>
      </c>
      <c r="Z31" s="1">
        <f t="shared" si="8"/>
        <v>0.33303626424656985</v>
      </c>
      <c r="AA31" s="2">
        <v>52986.12000000001</v>
      </c>
      <c r="AB31" s="5">
        <v>3075</v>
      </c>
      <c r="AC31" s="5">
        <v>2598</v>
      </c>
      <c r="AD31" s="5">
        <v>468</v>
      </c>
      <c r="AE31" s="5">
        <v>9</v>
      </c>
      <c r="AF31" s="2">
        <v>79331</v>
      </c>
      <c r="AG31" s="2">
        <v>2369</v>
      </c>
      <c r="AH31" s="2">
        <v>139756</v>
      </c>
    </row>
    <row r="32" spans="1:34" x14ac:dyDescent="0.3">
      <c r="A32" s="3">
        <v>44743</v>
      </c>
      <c r="B32" s="2">
        <f t="shared" si="10"/>
        <v>33139</v>
      </c>
      <c r="C32" s="2">
        <v>18342</v>
      </c>
      <c r="D32" s="2">
        <v>28158</v>
      </c>
      <c r="E32" s="2">
        <f t="shared" si="11"/>
        <v>23323</v>
      </c>
      <c r="F32" s="1">
        <v>0.33200000000000002</v>
      </c>
      <c r="G32" s="2">
        <v>971</v>
      </c>
      <c r="H32" s="2">
        <f t="shared" si="14"/>
        <v>22352</v>
      </c>
      <c r="I32" s="1">
        <v>0.318</v>
      </c>
      <c r="J32" s="2">
        <f t="shared" si="12"/>
        <v>378.55</v>
      </c>
      <c r="K32" s="2">
        <v>559</v>
      </c>
      <c r="L32" s="2">
        <f t="shared" si="0"/>
        <v>937.55</v>
      </c>
      <c r="M32" s="2">
        <v>173.33</v>
      </c>
      <c r="N32" s="2">
        <f t="shared" si="13"/>
        <v>32760.33</v>
      </c>
      <c r="O32" s="2">
        <v>17783</v>
      </c>
      <c r="P32" s="2">
        <f t="shared" si="1"/>
        <v>50543.33</v>
      </c>
      <c r="Q32" s="2">
        <v>27984.68</v>
      </c>
      <c r="R32" s="2">
        <f t="shared" si="2"/>
        <v>51480.880000000005</v>
      </c>
      <c r="S32" s="2">
        <f t="shared" si="3"/>
        <v>764.21999999999991</v>
      </c>
      <c r="T32" s="2">
        <f t="shared" si="4"/>
        <v>22558.65</v>
      </c>
      <c r="U32" s="2">
        <f t="shared" si="5"/>
        <v>23322.870000000003</v>
      </c>
      <c r="V32" s="1">
        <f t="shared" si="6"/>
        <v>3.2766979364031952E-2</v>
      </c>
      <c r="W32" s="1">
        <f t="shared" si="7"/>
        <v>0.96723302063596794</v>
      </c>
      <c r="X32" s="2">
        <v>53713.83</v>
      </c>
      <c r="Y32" s="2">
        <v>14927.85</v>
      </c>
      <c r="Z32" s="1">
        <f t="shared" si="8"/>
        <v>0.27791445890192523</v>
      </c>
      <c r="AA32" s="2">
        <v>46865.229999999996</v>
      </c>
      <c r="AB32" s="5">
        <v>2665</v>
      </c>
      <c r="AC32" s="5">
        <v>2254</v>
      </c>
      <c r="AD32" s="5">
        <v>411</v>
      </c>
      <c r="AE32" s="5">
        <v>0</v>
      </c>
      <c r="AF32" s="2">
        <v>72911</v>
      </c>
      <c r="AG32" s="2">
        <v>2158</v>
      </c>
      <c r="AH32" s="2">
        <v>128783</v>
      </c>
    </row>
    <row r="33" spans="1:34" x14ac:dyDescent="0.3">
      <c r="A33" s="3">
        <v>44774</v>
      </c>
      <c r="B33" s="2">
        <f t="shared" si="10"/>
        <v>28158</v>
      </c>
      <c r="C33" s="2">
        <v>17751</v>
      </c>
      <c r="D33" s="2">
        <v>33452</v>
      </c>
      <c r="E33" s="2">
        <f t="shared" si="11"/>
        <v>12457</v>
      </c>
      <c r="F33" s="1">
        <v>0.439</v>
      </c>
      <c r="G33" s="2">
        <v>556</v>
      </c>
      <c r="H33" s="2">
        <f t="shared" si="14"/>
        <v>11901</v>
      </c>
      <c r="I33" s="1">
        <v>0.41899999999999998</v>
      </c>
      <c r="J33" s="2">
        <f t="shared" si="12"/>
        <v>173.33</v>
      </c>
      <c r="K33" s="2">
        <v>394</v>
      </c>
      <c r="L33" s="2">
        <f t="shared" si="0"/>
        <v>567.33000000000004</v>
      </c>
      <c r="M33" s="2">
        <v>298.87</v>
      </c>
      <c r="N33" s="2">
        <f t="shared" si="13"/>
        <v>27984.68</v>
      </c>
      <c r="O33" s="2">
        <v>17356</v>
      </c>
      <c r="P33" s="2">
        <f t="shared" si="1"/>
        <v>45340.68</v>
      </c>
      <c r="Q33" s="2">
        <v>33153.54</v>
      </c>
      <c r="R33" s="2">
        <f t="shared" si="2"/>
        <v>45908.01</v>
      </c>
      <c r="S33" s="2">
        <f t="shared" si="3"/>
        <v>268.46000000000004</v>
      </c>
      <c r="T33" s="2">
        <f t="shared" si="4"/>
        <v>12187.14</v>
      </c>
      <c r="U33" s="2">
        <f t="shared" si="5"/>
        <v>12455.599999999999</v>
      </c>
      <c r="V33" s="1">
        <f t="shared" si="6"/>
        <v>2.1553357525932116E-2</v>
      </c>
      <c r="W33" s="1">
        <f t="shared" si="7"/>
        <v>0.97844664247406798</v>
      </c>
      <c r="X33" s="2">
        <v>23202.95</v>
      </c>
      <c r="Y33" s="2">
        <v>10631.38</v>
      </c>
      <c r="Z33" s="1">
        <f t="shared" si="8"/>
        <v>0.45819087659112306</v>
      </c>
      <c r="AA33" s="2">
        <v>15913.470000000003</v>
      </c>
      <c r="AB33" s="5">
        <v>2818</v>
      </c>
      <c r="AC33" s="5">
        <v>2350</v>
      </c>
      <c r="AD33" s="5">
        <v>456</v>
      </c>
      <c r="AE33" s="5">
        <v>12</v>
      </c>
      <c r="AF33" s="2">
        <v>54763</v>
      </c>
      <c r="AG33" s="2">
        <v>1526</v>
      </c>
      <c r="AH33" s="2">
        <v>79492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revenue_cru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Jarnagin</dc:creator>
  <cp:lastModifiedBy>Lara Jarnagin</cp:lastModifiedBy>
  <dcterms:created xsi:type="dcterms:W3CDTF">2022-08-24T00:48:05Z</dcterms:created>
  <dcterms:modified xsi:type="dcterms:W3CDTF">2022-09-08T23:50:58Z</dcterms:modified>
</cp:coreProperties>
</file>