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f8f9ca91dedfa/Documentos/"/>
    </mc:Choice>
  </mc:AlternateContent>
  <xr:revisionPtr revIDLastSave="120" documentId="8_{F41B03FA-EBAC-46FA-8072-0F2085A59B95}" xr6:coauthVersionLast="47" xr6:coauthVersionMax="47" xr10:uidLastSave="{BC55DE56-7DFC-484A-A478-EE2A890FF5B8}"/>
  <bookViews>
    <workbookView xWindow="-28920" yWindow="-120" windowWidth="29040" windowHeight="15720" activeTab="2" xr2:uid="{EA1BE3FB-7206-429E-B5F8-9D0A8D172691}"/>
  </bookViews>
  <sheets>
    <sheet name="Produtos" sheetId="2" r:id="rId1"/>
    <sheet name="Tabela de Produtos" sheetId="3" r:id="rId2"/>
    <sheet name="Gráfico dinâmico" sheetId="4" r:id="rId3"/>
  </sheets>
  <calcPr calcId="191028"/>
  <pivotCaches>
    <pivotCache cacheId="28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G4" i="2"/>
  <c r="D24" i="3"/>
  <c r="F25" i="2"/>
  <c r="D25" i="2"/>
  <c r="G22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5" i="2"/>
  <c r="E25" i="2"/>
  <c r="G24" i="3"/>
  <c r="E24" i="3"/>
  <c r="F24" i="3"/>
</calcChain>
</file>

<file path=xl/sharedStrings.xml><?xml version="1.0" encoding="utf-8"?>
<sst xmlns="http://schemas.openxmlformats.org/spreadsheetml/2006/main" count="147" uniqueCount="29">
  <si>
    <t>Meteora</t>
  </si>
  <si>
    <t>Produtos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</si>
  <si>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</si>
  <si>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</si>
  <si>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</si>
  <si>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</si>
  <si>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</si>
  <si>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</si>
  <si>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</si>
  <si>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Camiseta Lisa</t>
  </si>
  <si>
    <t>P</t>
  </si>
  <si>
    <t>Vestuário</t>
  </si>
  <si>
    <t>M</t>
  </si>
  <si>
    <t>G</t>
  </si>
  <si>
    <t>Óculos</t>
  </si>
  <si>
    <t>Único</t>
  </si>
  <si>
    <t>Acessórios</t>
  </si>
  <si>
    <t>Jaqueta</t>
  </si>
  <si>
    <t>Calça</t>
  </si>
  <si>
    <t>Vestido</t>
  </si>
  <si>
    <t>Bermuda</t>
  </si>
  <si>
    <t>Tênis</t>
  </si>
  <si>
    <t>Sapato</t>
  </si>
  <si>
    <t>Bolsa</t>
  </si>
  <si>
    <t>Boné</t>
  </si>
  <si>
    <t>Cinto</t>
  </si>
  <si>
    <t>Totais</t>
  </si>
  <si>
    <t>Soma de Qtd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</si>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</sst>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164" fontId="0" fillId="0" borderId="1" xfId="0" applyNumberFormat="1" applyBorder="1"/>
    <xf numFmtId="0" fontId="0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1" applyNumberFormat="1" applyFont="1" applyBorder="1" applyAlignment="1">
      <alignment horizontal="center"/>
    </xf>
    <xf numFmtId="164" fontId="2" fillId="3" borderId="3" xfId="0" applyNumberFormat="1" applyFont="1" applyFill="1" applyBorder="1"/>
    <xf numFmtId="0" fontId="0" fillId="0" borderId="0" xfId="0" applyAlignment="1">
      <alignment horizontal="left"/>
    </xf>
    <xf numFmtId="0" fontId="7" fillId="0" borderId="7" xfId="0" applyFont="1" applyBorder="1" applyAlignment="1">
      <alignment horizontal="center"/>
    </xf>
    <xf numFmtId="9" fontId="8" fillId="5" borderId="0" xfId="2" applyFont="1" applyFill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8" xfId="0" applyFill="1" applyBorder="1"/>
    <xf numFmtId="164" fontId="0" fillId="6" borderId="9" xfId="0" applyNumberFormat="1" applyFill="1" applyBorder="1"/>
    <xf numFmtId="0" fontId="0" fillId="6" borderId="9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10" xfId="0" applyFont="1" applyFill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Border="1"/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right"/>
    </xf>
    <xf numFmtId="9" fontId="1" fillId="0" borderId="12" xfId="2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1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5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[ECOMMERCE.xlsx]Gráfico dinâmico!Tabela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05496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dinâmico'!$F$3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05496"/>
            </a:solidFill>
            <a:ln>
              <a:noFill/>
            </a:ln>
            <a:effectLst/>
          </c:spPr>
          <c:invertIfNegative val="0"/>
          <c:cat>
            <c:strRef>
              <c:f>'Gráfico dinâmico'!$E$4:$E$14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'Gráfico dinâmico'!$F$4:$F$14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28E-B4DF-B507BD49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99495"/>
        <c:axId val="854405639"/>
      </c:barChart>
      <c:catAx>
        <c:axId val="854399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05639"/>
        <c:crosses val="autoZero"/>
        <c:auto val="1"/>
        <c:lblAlgn val="ctr"/>
        <c:lblOffset val="100"/>
        <c:noMultiLvlLbl val="0"/>
      </c:catAx>
      <c:valAx>
        <c:axId val="85440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9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9525</xdr:rowOff>
    </xdr:from>
    <xdr:to>
      <xdr:col>19</xdr:col>
      <xdr:colOff>466725</xdr:colOff>
      <xdr:row>32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625E1-961F-2316-56B4-6C6AB3F8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5.397361689815" createdVersion="8" refreshedVersion="8" minRefreshableVersion="3" recordCount="20" xr:uid="{AD8F9A8F-0D16-41C6-A20A-AFB297A80E10}">
  <cacheSource type="worksheet">
    <worksheetSource ref="A1:B21" sheet="Gráfico dinâmico"/>
  </cacheSource>
  <cacheFields count="2">
    <cacheField name="Produtos" numFmtId="0">
      <sharedItems count="10">
        <s v="Camiseta Lisa"/>
        <s v="Óculos"/>
        <s v="Jaqueta"/>
        <s v="Calça"/>
        <s v="Vestido"/>
        <s v="Bermuda"/>
        <s v="Tênis"/>
        <s v="Bolsa"/>
        <s v="Boné"/>
        <s v="Cinto"/>
      </sharedItems>
    </cacheField>
    <cacheField name="Qtd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"/>
  </r>
  <r>
    <x v="0"/>
    <n v="10"/>
  </r>
  <r>
    <x v="0"/>
    <n v="6"/>
  </r>
  <r>
    <x v="1"/>
    <n v="3"/>
  </r>
  <r>
    <x v="2"/>
    <n v="1"/>
  </r>
  <r>
    <x v="2"/>
    <n v="2"/>
  </r>
  <r>
    <x v="2"/>
    <n v="1"/>
  </r>
  <r>
    <x v="3"/>
    <n v="8"/>
  </r>
  <r>
    <x v="3"/>
    <n v="5"/>
  </r>
  <r>
    <x v="3"/>
    <n v="6"/>
  </r>
  <r>
    <x v="4"/>
    <n v="2"/>
  </r>
  <r>
    <x v="5"/>
    <n v="12"/>
  </r>
  <r>
    <x v="5"/>
    <n v="15"/>
  </r>
  <r>
    <x v="5"/>
    <n v="13"/>
  </r>
  <r>
    <x v="6"/>
    <n v="2"/>
  </r>
  <r>
    <x v="6"/>
    <n v="1"/>
  </r>
  <r>
    <x v="6"/>
    <n v="0"/>
  </r>
  <r>
    <x v="7"/>
    <n v="1"/>
  </r>
  <r>
    <x v="8"/>
    <n v="11"/>
  </r>
  <r>
    <x v="9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D2253-0D40-4463-86D3-262DC5EE5906}" name="Tabela dinâmica1" cacheId="2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E3:F14" firstHeaderRow="1" firstDataRow="1" firstDataCol="1"/>
  <pivotFields count="2">
    <pivotField axis="axisRow" compact="0" outline="0" showAll="0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t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AFB54-D531-4380-966C-3DF4787F43FE}" name="Tabela2" displayName="Tabela2" ref="A3:G24" totalsRowCount="1" headerRowDxfId="14">
  <autoFilter ref="A3:G23" xr:uid="{B8C4E1B8-6718-4023-A341-FB8023D7819F}"/>
  <tableColumns count="7">
    <tableColumn id="1" xr3:uid="{4EA4F968-51A1-409A-B9F0-71ABD574C8AD}" name="Produtos" totalsRowLabel="Totais" dataDxfId="12" totalsRowDxfId="13"/>
    <tableColumn id="2" xr3:uid="{5132B9DC-AA29-4F7D-AB3D-3CF14DAACDE3}" name="Tamanho" dataDxfId="10" totalsRowDxfId="11"/>
    <tableColumn id="3" xr3:uid="{13CF8F0F-32E2-4EAD-9876-C5E04F7B2A7B}" name="Categoria" dataDxfId="8" totalsRowDxfId="9"/>
    <tableColumn id="4" xr3:uid="{C40F3598-9FF6-49DE-A73C-33EC5730072C}" name="Preço Unitário" totalsRowFunction="sum" dataDxfId="6" totalsRowDxfId="7"/>
    <tableColumn id="7" xr3:uid="{34135C47-98AD-41F6-B374-B25FEE601485}" name="Preço c/ Desconto" totalsRowFunction="sum" dataDxfId="4" totalsRowDxfId="5">
      <calculatedColumnFormula>Tabela2[[#This Row],[Preço Unitário]]*(1-$I$4)</calculatedColumnFormula>
    </tableColumn>
    <tableColumn id="5" xr3:uid="{0B063E0D-24C0-4CDF-B848-D34FF8AA5FCD}" name="Qtd" totalsRowFunction="sum" dataDxfId="2" totalsRowDxfId="3"/>
    <tableColumn id="6" xr3:uid="{464B65B0-0F2F-4D2B-B05F-742933D1B35F}" name="Valor Total" totalsRowFunction="sum" dataDxfId="0" totalsRowDxfId="1">
      <calculatedColumnFormula>Tabela2[[#This Row],[Preço c/ Desconto]]*Tabela2[[#This Row],[Qtd]]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4EE-9D64-480B-8D13-D6B6A45493F6}">
  <dimension ref="A1:I26"/>
  <sheetViews>
    <sheetView zoomScale="145" zoomScaleNormal="145" workbookViewId="0">
      <selection activeCell="I17" sqref="I17"/>
    </sheetView>
  </sheetViews>
  <sheetFormatPr defaultRowHeight="15"/>
  <cols>
    <col min="1" max="1" width="13.28515625" customWidth="1"/>
    <col min="2" max="2" width="11.42578125" customWidth="1"/>
    <col min="3" max="3" width="12.140625" customWidth="1"/>
    <col min="4" max="4" width="17" customWidth="1"/>
    <col min="5" max="5" width="23.85546875" customWidth="1"/>
    <col min="6" max="6" width="10.85546875" customWidth="1"/>
    <col min="7" max="7" width="22" customWidth="1"/>
    <col min="9" max="9" width="11.42578125" customWidth="1"/>
  </cols>
  <sheetData>
    <row r="1" spans="1:9" ht="24.75" customHeight="1">
      <c r="A1" s="33" t="s">
        <v>0</v>
      </c>
      <c r="B1" s="33"/>
      <c r="C1" s="33"/>
      <c r="D1" s="33"/>
      <c r="E1" s="33"/>
      <c r="F1" s="33"/>
      <c r="G1" s="33"/>
    </row>
    <row r="2" spans="1:9" ht="3.75" customHeight="1">
      <c r="A2" s="3"/>
      <c r="B2" s="3"/>
      <c r="C2" s="3"/>
      <c r="D2" s="3"/>
      <c r="E2" s="3"/>
      <c r="F2" s="3"/>
      <c r="G2" s="3"/>
    </row>
    <row r="3" spans="1:9" ht="18.7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I3" s="24" t="s">
        <v>8</v>
      </c>
    </row>
    <row r="4" spans="1:9">
      <c r="A4" s="2" t="s">
        <v>9</v>
      </c>
      <c r="B4" s="9" t="s">
        <v>10</v>
      </c>
      <c r="C4" s="2" t="s">
        <v>11</v>
      </c>
      <c r="D4" s="4">
        <v>25.9</v>
      </c>
      <c r="E4" s="4">
        <f>D4*(1-$I$4)</f>
        <v>23.31</v>
      </c>
      <c r="F4" s="5">
        <v>12</v>
      </c>
      <c r="G4" s="4">
        <f>E4*F4</f>
        <v>279.71999999999997</v>
      </c>
      <c r="I4" s="25">
        <v>0.1</v>
      </c>
    </row>
    <row r="5" spans="1:9">
      <c r="A5" s="2" t="s">
        <v>9</v>
      </c>
      <c r="B5" s="9" t="s">
        <v>12</v>
      </c>
      <c r="C5" s="2" t="s">
        <v>11</v>
      </c>
      <c r="D5" s="4">
        <v>29.9</v>
      </c>
      <c r="E5" s="4">
        <f t="shared" ref="E5:E23" si="0">D5*(1-$I$4)</f>
        <v>26.91</v>
      </c>
      <c r="F5" s="5">
        <v>10</v>
      </c>
      <c r="G5" s="4">
        <f t="shared" ref="G5:G23" si="1">E5*F5</f>
        <v>269.10000000000002</v>
      </c>
    </row>
    <row r="6" spans="1:9">
      <c r="A6" s="2" t="s">
        <v>9</v>
      </c>
      <c r="B6" s="9" t="s">
        <v>13</v>
      </c>
      <c r="C6" s="2" t="s">
        <v>11</v>
      </c>
      <c r="D6" s="4">
        <v>32.9</v>
      </c>
      <c r="E6" s="4">
        <f t="shared" si="0"/>
        <v>29.61</v>
      </c>
      <c r="F6" s="5">
        <v>6</v>
      </c>
      <c r="G6" s="4">
        <f t="shared" si="1"/>
        <v>177.66</v>
      </c>
    </row>
    <row r="7" spans="1:9">
      <c r="A7" s="2" t="s">
        <v>14</v>
      </c>
      <c r="B7" s="9" t="s">
        <v>15</v>
      </c>
      <c r="C7" s="2" t="s">
        <v>16</v>
      </c>
      <c r="D7" s="4">
        <v>399.9</v>
      </c>
      <c r="E7" s="4">
        <f t="shared" si="0"/>
        <v>359.90999999999997</v>
      </c>
      <c r="F7" s="5">
        <v>3</v>
      </c>
      <c r="G7" s="4">
        <f t="shared" si="1"/>
        <v>1079.73</v>
      </c>
    </row>
    <row r="8" spans="1:9">
      <c r="A8" s="2" t="s">
        <v>17</v>
      </c>
      <c r="B8" s="9" t="s">
        <v>10</v>
      </c>
      <c r="C8" s="2" t="s">
        <v>11</v>
      </c>
      <c r="D8" s="4">
        <v>249.9</v>
      </c>
      <c r="E8" s="4">
        <f t="shared" si="0"/>
        <v>224.91</v>
      </c>
      <c r="F8" s="5">
        <v>1</v>
      </c>
      <c r="G8" s="4">
        <f t="shared" si="1"/>
        <v>224.91</v>
      </c>
    </row>
    <row r="9" spans="1:9">
      <c r="A9" s="2" t="s">
        <v>17</v>
      </c>
      <c r="B9" s="9" t="s">
        <v>12</v>
      </c>
      <c r="C9" s="2" t="s">
        <v>11</v>
      </c>
      <c r="D9" s="4">
        <v>259.89999999999998</v>
      </c>
      <c r="E9" s="4">
        <f t="shared" si="0"/>
        <v>233.91</v>
      </c>
      <c r="F9" s="5">
        <v>2</v>
      </c>
      <c r="G9" s="4">
        <f t="shared" si="1"/>
        <v>467.82</v>
      </c>
    </row>
    <row r="10" spans="1:9">
      <c r="A10" s="2" t="s">
        <v>17</v>
      </c>
      <c r="B10" s="9" t="s">
        <v>13</v>
      </c>
      <c r="C10" s="2" t="s">
        <v>11</v>
      </c>
      <c r="D10" s="4">
        <v>299.89999999999998</v>
      </c>
      <c r="E10" s="4">
        <f t="shared" si="0"/>
        <v>269.90999999999997</v>
      </c>
      <c r="F10" s="5">
        <v>1</v>
      </c>
      <c r="G10" s="4">
        <f t="shared" si="1"/>
        <v>269.90999999999997</v>
      </c>
    </row>
    <row r="11" spans="1:9">
      <c r="A11" s="2" t="s">
        <v>18</v>
      </c>
      <c r="B11" s="9" t="s">
        <v>10</v>
      </c>
      <c r="C11" s="2" t="s">
        <v>11</v>
      </c>
      <c r="D11" s="4">
        <v>85.9</v>
      </c>
      <c r="E11" s="4">
        <f t="shared" si="0"/>
        <v>77.31</v>
      </c>
      <c r="F11" s="5">
        <v>8</v>
      </c>
      <c r="G11" s="4">
        <f t="shared" si="1"/>
        <v>618.48</v>
      </c>
    </row>
    <row r="12" spans="1:9">
      <c r="A12" s="2" t="s">
        <v>18</v>
      </c>
      <c r="B12" s="9" t="s">
        <v>12</v>
      </c>
      <c r="C12" s="2" t="s">
        <v>11</v>
      </c>
      <c r="D12" s="4">
        <v>89.9</v>
      </c>
      <c r="E12" s="4">
        <f t="shared" si="0"/>
        <v>80.910000000000011</v>
      </c>
      <c r="F12" s="5">
        <v>5</v>
      </c>
      <c r="G12" s="4">
        <f t="shared" si="1"/>
        <v>404.55000000000007</v>
      </c>
    </row>
    <row r="13" spans="1:9">
      <c r="A13" s="2" t="s">
        <v>18</v>
      </c>
      <c r="B13" s="9" t="s">
        <v>13</v>
      </c>
      <c r="C13" s="2" t="s">
        <v>11</v>
      </c>
      <c r="D13" s="4">
        <v>92.9</v>
      </c>
      <c r="E13" s="4">
        <f t="shared" si="0"/>
        <v>83.610000000000014</v>
      </c>
      <c r="F13" s="5">
        <v>6</v>
      </c>
      <c r="G13" s="4">
        <f t="shared" si="1"/>
        <v>501.66000000000008</v>
      </c>
    </row>
    <row r="14" spans="1:9">
      <c r="A14" s="2" t="s">
        <v>19</v>
      </c>
      <c r="B14" s="9" t="s">
        <v>15</v>
      </c>
      <c r="C14" s="2" t="s">
        <v>11</v>
      </c>
      <c r="D14" s="4">
        <v>149.9</v>
      </c>
      <c r="E14" s="4">
        <f t="shared" si="0"/>
        <v>134.91</v>
      </c>
      <c r="F14" s="5">
        <v>2</v>
      </c>
      <c r="G14" s="4">
        <f t="shared" si="1"/>
        <v>269.82</v>
      </c>
    </row>
    <row r="15" spans="1:9">
      <c r="A15" s="2" t="s">
        <v>20</v>
      </c>
      <c r="B15" s="9" t="s">
        <v>10</v>
      </c>
      <c r="C15" s="2" t="s">
        <v>11</v>
      </c>
      <c r="D15" s="4">
        <v>65.900000000000006</v>
      </c>
      <c r="E15" s="4">
        <f t="shared" si="0"/>
        <v>59.310000000000009</v>
      </c>
      <c r="F15" s="5">
        <v>12</v>
      </c>
      <c r="G15" s="4">
        <f t="shared" si="1"/>
        <v>711.72000000000014</v>
      </c>
    </row>
    <row r="16" spans="1:9">
      <c r="A16" s="2" t="s">
        <v>20</v>
      </c>
      <c r="B16" s="9" t="s">
        <v>12</v>
      </c>
      <c r="C16" s="2" t="s">
        <v>11</v>
      </c>
      <c r="D16" s="4">
        <v>69.900000000000006</v>
      </c>
      <c r="E16" s="4">
        <f t="shared" si="0"/>
        <v>62.910000000000004</v>
      </c>
      <c r="F16" s="5">
        <v>15</v>
      </c>
      <c r="G16" s="4">
        <f t="shared" si="1"/>
        <v>943.65000000000009</v>
      </c>
    </row>
    <row r="17" spans="1:7">
      <c r="A17" s="2" t="s">
        <v>20</v>
      </c>
      <c r="B17" s="9" t="s">
        <v>13</v>
      </c>
      <c r="C17" s="2" t="s">
        <v>11</v>
      </c>
      <c r="D17" s="4">
        <v>70.900000000000006</v>
      </c>
      <c r="E17" s="4">
        <f t="shared" si="0"/>
        <v>63.810000000000009</v>
      </c>
      <c r="F17" s="5">
        <v>13</v>
      </c>
      <c r="G17" s="4">
        <f t="shared" si="1"/>
        <v>829.53000000000009</v>
      </c>
    </row>
    <row r="18" spans="1:7">
      <c r="A18" s="2" t="s">
        <v>21</v>
      </c>
      <c r="B18" s="9">
        <v>36</v>
      </c>
      <c r="C18" s="2" t="s">
        <v>22</v>
      </c>
      <c r="D18" s="4">
        <v>199.9</v>
      </c>
      <c r="E18" s="4">
        <f t="shared" si="0"/>
        <v>179.91</v>
      </c>
      <c r="F18" s="5">
        <v>2</v>
      </c>
      <c r="G18" s="4">
        <f t="shared" si="1"/>
        <v>359.82</v>
      </c>
    </row>
    <row r="19" spans="1:7">
      <c r="A19" s="2" t="s">
        <v>21</v>
      </c>
      <c r="B19" s="9">
        <v>37</v>
      </c>
      <c r="C19" s="2" t="s">
        <v>22</v>
      </c>
      <c r="D19" s="4">
        <v>249.9</v>
      </c>
      <c r="E19" s="4">
        <f t="shared" si="0"/>
        <v>224.91</v>
      </c>
      <c r="F19" s="5">
        <v>1</v>
      </c>
      <c r="G19" s="4">
        <f t="shared" si="1"/>
        <v>224.91</v>
      </c>
    </row>
    <row r="20" spans="1:7">
      <c r="A20" s="2" t="s">
        <v>21</v>
      </c>
      <c r="B20" s="9">
        <v>38</v>
      </c>
      <c r="C20" s="2" t="s">
        <v>22</v>
      </c>
      <c r="D20" s="4">
        <v>259.89999999999998</v>
      </c>
      <c r="E20" s="4">
        <f t="shared" si="0"/>
        <v>233.91</v>
      </c>
      <c r="F20" s="5">
        <v>0</v>
      </c>
      <c r="G20" s="4">
        <f t="shared" si="1"/>
        <v>0</v>
      </c>
    </row>
    <row r="21" spans="1:7">
      <c r="A21" s="2" t="s">
        <v>23</v>
      </c>
      <c r="B21" s="9" t="s">
        <v>15</v>
      </c>
      <c r="C21" s="2" t="s">
        <v>16</v>
      </c>
      <c r="D21" s="4">
        <v>259.89999999999998</v>
      </c>
      <c r="E21" s="4">
        <f t="shared" si="0"/>
        <v>233.91</v>
      </c>
      <c r="F21" s="5">
        <v>1</v>
      </c>
      <c r="G21" s="4">
        <f t="shared" si="1"/>
        <v>233.91</v>
      </c>
    </row>
    <row r="22" spans="1:7">
      <c r="A22" s="2" t="s">
        <v>24</v>
      </c>
      <c r="B22" s="9" t="s">
        <v>15</v>
      </c>
      <c r="C22" s="2" t="s">
        <v>16</v>
      </c>
      <c r="D22" s="4">
        <v>139.9</v>
      </c>
      <c r="E22" s="4">
        <f t="shared" si="0"/>
        <v>125.91000000000001</v>
      </c>
      <c r="F22" s="5">
        <v>11</v>
      </c>
      <c r="G22" s="4">
        <f t="shared" si="1"/>
        <v>1385.0100000000002</v>
      </c>
    </row>
    <row r="23" spans="1:7" ht="14.25" customHeight="1">
      <c r="A23" s="10" t="s">
        <v>25</v>
      </c>
      <c r="B23" s="11" t="s">
        <v>15</v>
      </c>
      <c r="C23" s="10" t="s">
        <v>16</v>
      </c>
      <c r="D23" s="12">
        <v>49.9</v>
      </c>
      <c r="E23" s="4">
        <f t="shared" si="0"/>
        <v>44.91</v>
      </c>
      <c r="F23" s="13">
        <v>21</v>
      </c>
      <c r="G23" s="4">
        <f t="shared" si="1"/>
        <v>943.1099999999999</v>
      </c>
    </row>
    <row r="24" spans="1:7" s="23" customFormat="1" ht="6" customHeight="1">
      <c r="A24" s="18"/>
      <c r="B24" s="19"/>
      <c r="C24" s="20"/>
      <c r="D24" s="21"/>
      <c r="E24" s="21"/>
      <c r="F24" s="22"/>
      <c r="G24" s="21"/>
    </row>
    <row r="25" spans="1:7" ht="15.75">
      <c r="A25" s="27" t="s">
        <v>26</v>
      </c>
      <c r="B25" s="28"/>
      <c r="C25" s="29"/>
      <c r="D25" s="14">
        <f>SUM(D4:D23)</f>
        <v>3083.0000000000009</v>
      </c>
      <c r="E25" s="14">
        <f>SUM(E4:E23)</f>
        <v>2774.6999999999994</v>
      </c>
      <c r="F25" s="14">
        <f>SUM(F4:F23)</f>
        <v>132</v>
      </c>
      <c r="G25" s="14">
        <f>SUM(G4:G23)</f>
        <v>10195.02</v>
      </c>
    </row>
    <row r="26" spans="1:7" ht="15.75">
      <c r="A26" s="30"/>
      <c r="B26" s="31"/>
      <c r="C26" s="31"/>
      <c r="D26" s="32"/>
      <c r="E26" s="32"/>
      <c r="F26" s="32"/>
      <c r="G26" s="26"/>
    </row>
  </sheetData>
  <mergeCells count="4">
    <mergeCell ref="A25:C25"/>
    <mergeCell ref="A26:C26"/>
    <mergeCell ref="D26:F26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F40-726D-41DD-B6D7-BED286EB7F3C}">
  <dimension ref="A1:I24"/>
  <sheetViews>
    <sheetView zoomScale="145" zoomScaleNormal="145" workbookViewId="0">
      <selection activeCell="J18" sqref="J18"/>
    </sheetView>
  </sheetViews>
  <sheetFormatPr defaultRowHeight="15"/>
  <cols>
    <col min="1" max="1" width="13.28515625" customWidth="1"/>
    <col min="2" max="2" width="11.85546875" customWidth="1"/>
    <col min="3" max="3" width="12.140625" customWidth="1"/>
    <col min="4" max="4" width="17.5703125" customWidth="1"/>
    <col min="5" max="5" width="25.42578125" customWidth="1"/>
    <col min="6" max="6" width="14.5703125" customWidth="1"/>
    <col min="7" max="7" width="24.85546875" customWidth="1"/>
    <col min="8" max="8" width="9.140625" customWidth="1"/>
    <col min="9" max="9" width="11.28515625" customWidth="1"/>
  </cols>
  <sheetData>
    <row r="1" spans="1:9" ht="25.5" customHeight="1">
      <c r="A1" s="34" t="s">
        <v>0</v>
      </c>
      <c r="B1" s="34"/>
      <c r="C1" s="34"/>
      <c r="D1" s="34"/>
      <c r="E1" s="34"/>
      <c r="F1" s="34"/>
      <c r="G1" s="34"/>
    </row>
    <row r="2" spans="1:9" ht="1.5" customHeight="1">
      <c r="A2" s="1"/>
      <c r="B2" s="1"/>
      <c r="C2" s="1"/>
      <c r="D2" s="1"/>
    </row>
    <row r="3" spans="1:9" ht="18.7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16" t="s">
        <v>8</v>
      </c>
    </row>
    <row r="4" spans="1:9">
      <c r="A4" s="15" t="s">
        <v>9</v>
      </c>
      <c r="B4" s="1" t="s">
        <v>10</v>
      </c>
      <c r="C4" s="1" t="s">
        <v>11</v>
      </c>
      <c r="D4" s="8">
        <v>25.9</v>
      </c>
      <c r="E4" s="8">
        <f>Tabela2[[#This Row],[Preço Unitário]]*(1-$I$4)</f>
        <v>23.31</v>
      </c>
      <c r="F4" s="1">
        <v>12</v>
      </c>
      <c r="G4" s="8">
        <f>Tabela2[[#This Row],[Preço c/ Desconto]]*Tabela2[[#This Row],[Qtd]]</f>
        <v>279.71999999999997</v>
      </c>
      <c r="H4" s="8"/>
      <c r="I4" s="17">
        <v>0.1</v>
      </c>
    </row>
    <row r="5" spans="1:9">
      <c r="A5" s="15" t="s">
        <v>9</v>
      </c>
      <c r="B5" s="1" t="s">
        <v>12</v>
      </c>
      <c r="C5" s="1" t="s">
        <v>11</v>
      </c>
      <c r="D5" s="8">
        <v>29.9</v>
      </c>
      <c r="E5" s="8">
        <f>Tabela2[[#This Row],[Preço Unitário]]*(1-$I$4)</f>
        <v>26.91</v>
      </c>
      <c r="F5" s="1">
        <v>10</v>
      </c>
      <c r="G5" s="8">
        <f>Tabela2[[#This Row],[Preço c/ Desconto]]*Tabela2[[#This Row],[Qtd]]</f>
        <v>269.10000000000002</v>
      </c>
      <c r="H5" s="8"/>
      <c r="I5" s="8"/>
    </row>
    <row r="6" spans="1:9">
      <c r="A6" s="15" t="s">
        <v>9</v>
      </c>
      <c r="B6" s="1" t="s">
        <v>13</v>
      </c>
      <c r="C6" s="1" t="s">
        <v>11</v>
      </c>
      <c r="D6" s="8">
        <v>32.9</v>
      </c>
      <c r="E6" s="8">
        <f>Tabela2[[#This Row],[Preço Unitário]]*(1-$I$4)</f>
        <v>29.61</v>
      </c>
      <c r="F6" s="1">
        <v>6</v>
      </c>
      <c r="G6" s="8">
        <f>Tabela2[[#This Row],[Preço c/ Desconto]]*Tabela2[[#This Row],[Qtd]]</f>
        <v>177.66</v>
      </c>
      <c r="H6" s="8"/>
      <c r="I6" s="8"/>
    </row>
    <row r="7" spans="1:9">
      <c r="A7" s="15" t="s">
        <v>14</v>
      </c>
      <c r="B7" s="1" t="s">
        <v>15</v>
      </c>
      <c r="C7" s="1" t="s">
        <v>16</v>
      </c>
      <c r="D7" s="8">
        <v>399.9</v>
      </c>
      <c r="E7" s="8">
        <f>Tabela2[[#This Row],[Preço Unitário]]*(1-$I$4)</f>
        <v>359.90999999999997</v>
      </c>
      <c r="F7" s="1">
        <v>3</v>
      </c>
      <c r="G7" s="8">
        <f>Tabela2[[#This Row],[Preço c/ Desconto]]*Tabela2[[#This Row],[Qtd]]</f>
        <v>1079.73</v>
      </c>
      <c r="H7" s="8"/>
      <c r="I7" s="8"/>
    </row>
    <row r="8" spans="1:9">
      <c r="A8" s="15" t="s">
        <v>17</v>
      </c>
      <c r="B8" s="1" t="s">
        <v>10</v>
      </c>
      <c r="C8" s="1" t="s">
        <v>11</v>
      </c>
      <c r="D8" s="8">
        <v>249.9</v>
      </c>
      <c r="E8" s="8">
        <f>Tabela2[[#This Row],[Preço Unitário]]*(1-$I$4)</f>
        <v>224.91</v>
      </c>
      <c r="F8" s="1">
        <v>1</v>
      </c>
      <c r="G8" s="8">
        <f>Tabela2[[#This Row],[Preço c/ Desconto]]*Tabela2[[#This Row],[Qtd]]</f>
        <v>224.91</v>
      </c>
      <c r="H8" s="8"/>
      <c r="I8" s="8"/>
    </row>
    <row r="9" spans="1:9">
      <c r="A9" s="15" t="s">
        <v>17</v>
      </c>
      <c r="B9" s="1" t="s">
        <v>12</v>
      </c>
      <c r="C9" s="1" t="s">
        <v>11</v>
      </c>
      <c r="D9" s="8">
        <v>259.89999999999998</v>
      </c>
      <c r="E9" s="8">
        <f>Tabela2[[#This Row],[Preço Unitário]]*(1-$I$4)</f>
        <v>233.91</v>
      </c>
      <c r="F9" s="1">
        <v>2</v>
      </c>
      <c r="G9" s="8">
        <f>Tabela2[[#This Row],[Preço c/ Desconto]]*Tabela2[[#This Row],[Qtd]]</f>
        <v>467.82</v>
      </c>
      <c r="H9" s="8"/>
      <c r="I9" s="8"/>
    </row>
    <row r="10" spans="1:9">
      <c r="A10" s="15" t="s">
        <v>17</v>
      </c>
      <c r="B10" s="1" t="s">
        <v>13</v>
      </c>
      <c r="C10" s="1" t="s">
        <v>11</v>
      </c>
      <c r="D10" s="8">
        <v>299.89999999999998</v>
      </c>
      <c r="E10" s="8">
        <f>Tabela2[[#This Row],[Preço Unitário]]*(1-$I$4)</f>
        <v>269.90999999999997</v>
      </c>
      <c r="F10" s="1">
        <v>1</v>
      </c>
      <c r="G10" s="8">
        <f>Tabela2[[#This Row],[Preço c/ Desconto]]*Tabela2[[#This Row],[Qtd]]</f>
        <v>269.90999999999997</v>
      </c>
      <c r="H10" s="8"/>
      <c r="I10" s="8"/>
    </row>
    <row r="11" spans="1:9">
      <c r="A11" s="15" t="s">
        <v>18</v>
      </c>
      <c r="B11" s="1" t="s">
        <v>10</v>
      </c>
      <c r="C11" s="1" t="s">
        <v>11</v>
      </c>
      <c r="D11" s="8">
        <v>85.9</v>
      </c>
      <c r="E11" s="8">
        <f>Tabela2[[#This Row],[Preço Unitário]]*(1-$I$4)</f>
        <v>77.31</v>
      </c>
      <c r="F11" s="1">
        <v>8</v>
      </c>
      <c r="G11" s="8">
        <f>Tabela2[[#This Row],[Preço c/ Desconto]]*Tabela2[[#This Row],[Qtd]]</f>
        <v>618.48</v>
      </c>
      <c r="H11" s="8"/>
      <c r="I11" s="8"/>
    </row>
    <row r="12" spans="1:9">
      <c r="A12" s="15" t="s">
        <v>18</v>
      </c>
      <c r="B12" s="1" t="s">
        <v>12</v>
      </c>
      <c r="C12" s="1" t="s">
        <v>11</v>
      </c>
      <c r="D12" s="8">
        <v>89.9</v>
      </c>
      <c r="E12" s="8">
        <f>Tabela2[[#This Row],[Preço Unitário]]*(1-$I$4)</f>
        <v>80.910000000000011</v>
      </c>
      <c r="F12" s="1">
        <v>5</v>
      </c>
      <c r="G12" s="8">
        <f>Tabela2[[#This Row],[Preço c/ Desconto]]*Tabela2[[#This Row],[Qtd]]</f>
        <v>404.55000000000007</v>
      </c>
      <c r="H12" s="8"/>
      <c r="I12" s="8"/>
    </row>
    <row r="13" spans="1:9">
      <c r="A13" s="15" t="s">
        <v>18</v>
      </c>
      <c r="B13" s="1" t="s">
        <v>13</v>
      </c>
      <c r="C13" s="1" t="s">
        <v>11</v>
      </c>
      <c r="D13" s="8">
        <v>92.9</v>
      </c>
      <c r="E13" s="8">
        <f>Tabela2[[#This Row],[Preço Unitário]]*(1-$I$4)</f>
        <v>83.610000000000014</v>
      </c>
      <c r="F13" s="1">
        <v>6</v>
      </c>
      <c r="G13" s="8">
        <f>Tabela2[[#This Row],[Preço c/ Desconto]]*Tabela2[[#This Row],[Qtd]]</f>
        <v>501.66000000000008</v>
      </c>
      <c r="H13" s="8"/>
      <c r="I13" s="8"/>
    </row>
    <row r="14" spans="1:9">
      <c r="A14" s="15" t="s">
        <v>19</v>
      </c>
      <c r="B14" s="1" t="s">
        <v>15</v>
      </c>
      <c r="C14" s="1" t="s">
        <v>11</v>
      </c>
      <c r="D14" s="8">
        <v>149.9</v>
      </c>
      <c r="E14" s="8">
        <f>Tabela2[[#This Row],[Preço Unitário]]*(1-$I$4)</f>
        <v>134.91</v>
      </c>
      <c r="F14" s="1">
        <v>2</v>
      </c>
      <c r="G14" s="8">
        <f>Tabela2[[#This Row],[Preço c/ Desconto]]*Tabela2[[#This Row],[Qtd]]</f>
        <v>269.82</v>
      </c>
      <c r="H14" s="8"/>
      <c r="I14" s="8"/>
    </row>
    <row r="15" spans="1:9">
      <c r="A15" s="15" t="s">
        <v>20</v>
      </c>
      <c r="B15" s="1" t="s">
        <v>10</v>
      </c>
      <c r="C15" s="1" t="s">
        <v>11</v>
      </c>
      <c r="D15" s="8">
        <v>65.900000000000006</v>
      </c>
      <c r="E15" s="8">
        <f>Tabela2[[#This Row],[Preço Unitário]]*(1-$I$4)</f>
        <v>59.310000000000009</v>
      </c>
      <c r="F15" s="1">
        <v>12</v>
      </c>
      <c r="G15" s="8">
        <f>Tabela2[[#This Row],[Preço c/ Desconto]]*Tabela2[[#This Row],[Qtd]]</f>
        <v>711.72000000000014</v>
      </c>
      <c r="H15" s="8"/>
      <c r="I15" s="8"/>
    </row>
    <row r="16" spans="1:9">
      <c r="A16" s="15" t="s">
        <v>20</v>
      </c>
      <c r="B16" s="1" t="s">
        <v>12</v>
      </c>
      <c r="C16" s="1" t="s">
        <v>11</v>
      </c>
      <c r="D16" s="8">
        <v>69.900000000000006</v>
      </c>
      <c r="E16" s="8">
        <f>Tabela2[[#This Row],[Preço Unitário]]*(1-$I$4)</f>
        <v>62.910000000000004</v>
      </c>
      <c r="F16" s="1">
        <v>15</v>
      </c>
      <c r="G16" s="8">
        <f>Tabela2[[#This Row],[Preço c/ Desconto]]*Tabela2[[#This Row],[Qtd]]</f>
        <v>943.65000000000009</v>
      </c>
      <c r="H16" s="8"/>
      <c r="I16" s="8"/>
    </row>
    <row r="17" spans="1:9">
      <c r="A17" s="15" t="s">
        <v>20</v>
      </c>
      <c r="B17" s="1" t="s">
        <v>13</v>
      </c>
      <c r="C17" s="1" t="s">
        <v>11</v>
      </c>
      <c r="D17" s="8">
        <v>70.900000000000006</v>
      </c>
      <c r="E17" s="8">
        <f>Tabela2[[#This Row],[Preço Unitário]]*(1-$I$4)</f>
        <v>63.810000000000009</v>
      </c>
      <c r="F17" s="1">
        <v>13</v>
      </c>
      <c r="G17" s="8">
        <f>Tabela2[[#This Row],[Preço c/ Desconto]]*Tabela2[[#This Row],[Qtd]]</f>
        <v>829.53000000000009</v>
      </c>
      <c r="H17" s="8"/>
      <c r="I17" s="8"/>
    </row>
    <row r="18" spans="1:9">
      <c r="A18" s="15" t="s">
        <v>21</v>
      </c>
      <c r="B18" s="1">
        <v>36</v>
      </c>
      <c r="C18" s="1" t="s">
        <v>22</v>
      </c>
      <c r="D18" s="8">
        <v>199.9</v>
      </c>
      <c r="E18" s="8">
        <f>Tabela2[[#This Row],[Preço Unitário]]*(1-$I$4)</f>
        <v>179.91</v>
      </c>
      <c r="F18" s="1">
        <v>2</v>
      </c>
      <c r="G18" s="8">
        <f>Tabela2[[#This Row],[Preço c/ Desconto]]*Tabela2[[#This Row],[Qtd]]</f>
        <v>359.82</v>
      </c>
      <c r="H18" s="8"/>
      <c r="I18" s="8"/>
    </row>
    <row r="19" spans="1:9">
      <c r="A19" s="15" t="s">
        <v>21</v>
      </c>
      <c r="B19" s="1">
        <v>37</v>
      </c>
      <c r="C19" s="1" t="s">
        <v>22</v>
      </c>
      <c r="D19" s="8">
        <v>249.9</v>
      </c>
      <c r="E19" s="8">
        <f>Tabela2[[#This Row],[Preço Unitário]]*(1-$I$4)</f>
        <v>224.91</v>
      </c>
      <c r="F19" s="1">
        <v>1</v>
      </c>
      <c r="G19" s="8">
        <f>Tabela2[[#This Row],[Preço c/ Desconto]]*Tabela2[[#This Row],[Qtd]]</f>
        <v>224.91</v>
      </c>
      <c r="H19" s="8"/>
      <c r="I19" s="8"/>
    </row>
    <row r="20" spans="1:9">
      <c r="A20" s="15" t="s">
        <v>21</v>
      </c>
      <c r="B20" s="1">
        <v>38</v>
      </c>
      <c r="C20" s="1" t="s">
        <v>22</v>
      </c>
      <c r="D20" s="8">
        <v>259.89999999999998</v>
      </c>
      <c r="E20" s="8">
        <f>Tabela2[[#This Row],[Preço Unitário]]*(1-$I$4)</f>
        <v>233.91</v>
      </c>
      <c r="F20" s="1">
        <v>0</v>
      </c>
      <c r="G20" s="8">
        <f>Tabela2[[#This Row],[Preço c/ Desconto]]*Tabela2[[#This Row],[Qtd]]</f>
        <v>0</v>
      </c>
      <c r="H20" s="8"/>
      <c r="I20" s="8"/>
    </row>
    <row r="21" spans="1:9">
      <c r="A21" s="15" t="s">
        <v>23</v>
      </c>
      <c r="B21" s="1" t="s">
        <v>15</v>
      </c>
      <c r="C21" s="1" t="s">
        <v>16</v>
      </c>
      <c r="D21" s="8">
        <v>259.89999999999998</v>
      </c>
      <c r="E21" s="8">
        <f>Tabela2[[#This Row],[Preço Unitário]]*(1-$I$4)</f>
        <v>233.91</v>
      </c>
      <c r="F21" s="1">
        <v>1</v>
      </c>
      <c r="G21" s="8">
        <f>Tabela2[[#This Row],[Preço c/ Desconto]]*Tabela2[[#This Row],[Qtd]]</f>
        <v>233.91</v>
      </c>
      <c r="H21" s="8"/>
      <c r="I21" s="8"/>
    </row>
    <row r="22" spans="1:9">
      <c r="A22" s="15" t="s">
        <v>24</v>
      </c>
      <c r="B22" s="1" t="s">
        <v>15</v>
      </c>
      <c r="C22" s="1" t="s">
        <v>16</v>
      </c>
      <c r="D22" s="8">
        <v>139.9</v>
      </c>
      <c r="E22" s="8">
        <f>Tabela2[[#This Row],[Preço Unitário]]*(1-$I$4)</f>
        <v>125.91000000000001</v>
      </c>
      <c r="F22" s="1">
        <v>11</v>
      </c>
      <c r="G22" s="8">
        <f>Tabela2[[#This Row],[Preço c/ Desconto]]*Tabela2[[#This Row],[Qtd]]</f>
        <v>1385.0100000000002</v>
      </c>
      <c r="H22" s="8"/>
      <c r="I22" s="8"/>
    </row>
    <row r="23" spans="1:9">
      <c r="A23" s="15" t="s">
        <v>25</v>
      </c>
      <c r="B23" s="1" t="s">
        <v>15</v>
      </c>
      <c r="C23" s="1" t="s">
        <v>16</v>
      </c>
      <c r="D23" s="8">
        <v>49.9</v>
      </c>
      <c r="E23" s="8">
        <f>Tabela2[[#This Row],[Preço Unitário]]*(1-$I$4)</f>
        <v>44.91</v>
      </c>
      <c r="F23" s="1">
        <v>21</v>
      </c>
      <c r="G23" s="8">
        <f>Tabela2[[#This Row],[Preço c/ Desconto]]*Tabela2[[#This Row],[Qtd]]</f>
        <v>943.1099999999999</v>
      </c>
      <c r="H23" s="8"/>
      <c r="I23" s="8"/>
    </row>
    <row r="24" spans="1:9">
      <c r="A24" s="15" t="s">
        <v>26</v>
      </c>
      <c r="B24" s="1"/>
      <c r="C24" s="1"/>
      <c r="D24" s="8">
        <f>SUBTOTAL(109,Tabela2[Preço Unitário])</f>
        <v>3083.0000000000009</v>
      </c>
      <c r="E24" s="8">
        <f>SUBTOTAL(109,Tabela2[Preço c/ Desconto])</f>
        <v>2774.6999999999994</v>
      </c>
      <c r="F24" s="1">
        <f>SUBTOTAL(109,Tabela2[Qtd])</f>
        <v>132</v>
      </c>
      <c r="G24" s="8">
        <f>SUBTOTAL(109,Tabela2[Valor Total])</f>
        <v>10195.02</v>
      </c>
      <c r="H24" s="8"/>
      <c r="I24" s="8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A872-9848-4338-9DB1-2B0384AE4846}">
  <dimension ref="A1:F21"/>
  <sheetViews>
    <sheetView tabSelected="1" workbookViewId="0">
      <selection activeCell="U12" sqref="U12"/>
    </sheetView>
  </sheetViews>
  <sheetFormatPr defaultRowHeight="15"/>
  <cols>
    <col min="1" max="1" width="17.28515625" customWidth="1"/>
    <col min="2" max="2" width="13.140625" customWidth="1"/>
    <col min="5" max="5" width="12.5703125" bestFit="1" customWidth="1"/>
    <col min="6" max="6" width="12.42578125" bestFit="1" customWidth="1"/>
  </cols>
  <sheetData>
    <row r="1" spans="1:6" ht="18.75">
      <c r="A1" s="37"/>
      <c r="B1" s="37"/>
    </row>
    <row r="2" spans="1:6">
      <c r="A2" s="38"/>
      <c r="B2" s="39"/>
    </row>
    <row r="3" spans="1:6">
      <c r="A3" s="38"/>
      <c r="B3" s="39"/>
      <c r="E3" s="35" t="s">
        <v>1</v>
      </c>
      <c r="F3" t="s">
        <v>27</v>
      </c>
    </row>
    <row r="4" spans="1:6">
      <c r="A4" s="38"/>
      <c r="B4" s="39"/>
      <c r="E4" t="s">
        <v>20</v>
      </c>
      <c r="F4" s="36">
        <v>40</v>
      </c>
    </row>
    <row r="5" spans="1:6">
      <c r="A5" s="38"/>
      <c r="B5" s="39"/>
      <c r="E5" t="s">
        <v>23</v>
      </c>
      <c r="F5" s="36">
        <v>1</v>
      </c>
    </row>
    <row r="6" spans="1:6">
      <c r="A6" s="38"/>
      <c r="B6" s="39"/>
      <c r="E6" t="s">
        <v>24</v>
      </c>
      <c r="F6" s="36">
        <v>11</v>
      </c>
    </row>
    <row r="7" spans="1:6">
      <c r="A7" s="38"/>
      <c r="B7" s="39"/>
      <c r="E7" t="s">
        <v>18</v>
      </c>
      <c r="F7" s="36">
        <v>19</v>
      </c>
    </row>
    <row r="8" spans="1:6">
      <c r="A8" s="38"/>
      <c r="B8" s="39"/>
      <c r="E8" t="s">
        <v>9</v>
      </c>
      <c r="F8" s="36">
        <v>28</v>
      </c>
    </row>
    <row r="9" spans="1:6">
      <c r="A9" s="38"/>
      <c r="B9" s="39"/>
      <c r="E9" t="s">
        <v>25</v>
      </c>
      <c r="F9" s="36">
        <v>21</v>
      </c>
    </row>
    <row r="10" spans="1:6">
      <c r="A10" s="38"/>
      <c r="B10" s="39"/>
      <c r="E10" t="s">
        <v>17</v>
      </c>
      <c r="F10" s="36">
        <v>4</v>
      </c>
    </row>
    <row r="11" spans="1:6">
      <c r="A11" s="38"/>
      <c r="B11" s="39"/>
      <c r="E11" t="s">
        <v>14</v>
      </c>
      <c r="F11" s="36">
        <v>3</v>
      </c>
    </row>
    <row r="12" spans="1:6">
      <c r="A12" s="38"/>
      <c r="B12" s="39"/>
      <c r="E12" t="s">
        <v>21</v>
      </c>
      <c r="F12" s="36">
        <v>3</v>
      </c>
    </row>
    <row r="13" spans="1:6">
      <c r="A13" s="38"/>
      <c r="B13" s="39"/>
      <c r="E13" t="s">
        <v>19</v>
      </c>
      <c r="F13" s="36">
        <v>2</v>
      </c>
    </row>
    <row r="14" spans="1:6">
      <c r="A14" s="38"/>
      <c r="B14" s="39"/>
      <c r="E14" t="s">
        <v>28</v>
      </c>
      <c r="F14" s="36">
        <v>132</v>
      </c>
    </row>
    <row r="15" spans="1:6">
      <c r="A15" s="38"/>
      <c r="B15" s="39"/>
    </row>
    <row r="16" spans="1:6">
      <c r="A16" s="38"/>
      <c r="B16" s="39"/>
    </row>
    <row r="17" spans="1:2">
      <c r="A17" s="38"/>
      <c r="B17" s="39"/>
    </row>
    <row r="18" spans="1:2">
      <c r="A18" s="38"/>
      <c r="B18" s="39"/>
    </row>
    <row r="19" spans="1:2">
      <c r="A19" s="38"/>
      <c r="B19" s="39"/>
    </row>
    <row r="20" spans="1:2">
      <c r="A20" s="38"/>
      <c r="B20" s="39"/>
    </row>
    <row r="21" spans="1:2">
      <c r="A21" s="38"/>
      <c r="B21" s="3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Lara Evellyn</cp:lastModifiedBy>
  <cp:revision/>
  <dcterms:created xsi:type="dcterms:W3CDTF">2025-10-04T20:17:41Z</dcterms:created>
  <dcterms:modified xsi:type="dcterms:W3CDTF">2025-10-05T13:52:13Z</dcterms:modified>
  <cp:category/>
  <cp:contentStatus/>
</cp:coreProperties>
</file>