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ara_catarina_matos_ua_pt/Documents/4º ANO/4º ANO - 1º SEMESTRE/COMPETENCIAS TRANSFERIVEIS 1/FINANCAS_EMPRESARIAIS/"/>
    </mc:Choice>
  </mc:AlternateContent>
  <xr:revisionPtr revIDLastSave="35" documentId="8_{C518305C-E5B3-4F9B-92F7-793CDFB6A1B3}" xr6:coauthVersionLast="47" xr6:coauthVersionMax="47" xr10:uidLastSave="{49C2F759-A619-4727-9ACC-373E8F554EF3}"/>
  <bookViews>
    <workbookView xWindow="-108" yWindow="-108" windowWidth="23256" windowHeight="12576" activeTab="1" xr2:uid="{050B1D8A-88F9-44CC-83B6-698D090097BD}"/>
  </bookViews>
  <sheets>
    <sheet name="Regime juros - exemplo" sheetId="4" r:id="rId1"/>
    <sheet name="Empréstimos - ex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E8" i="2"/>
  <c r="G8" i="2" s="1"/>
  <c r="D8" i="2"/>
  <c r="F10" i="2"/>
  <c r="C19" i="2"/>
  <c r="E12" i="4"/>
  <c r="E13" i="4" s="1"/>
  <c r="E14" i="4" s="1"/>
  <c r="G14" i="4" s="1"/>
  <c r="D12" i="4"/>
  <c r="D13" i="4" s="1"/>
  <c r="D14" i="4" s="1"/>
  <c r="D11" i="4"/>
  <c r="E9" i="4"/>
  <c r="D9" i="4"/>
  <c r="D15" i="4" l="1"/>
  <c r="E30" i="2" l="1"/>
  <c r="E39" i="2" s="1"/>
  <c r="E50" i="2"/>
  <c r="E31" i="2"/>
  <c r="E42" i="2" s="1"/>
  <c r="C17" i="2"/>
  <c r="F13" i="2"/>
  <c r="F12" i="2"/>
  <c r="C9" i="2"/>
  <c r="C21" i="2"/>
  <c r="E64" i="2" l="1"/>
  <c r="E71" i="2" s="1"/>
  <c r="D9" i="2"/>
  <c r="E9" i="2" s="1"/>
  <c r="E32" i="2"/>
  <c r="E33" i="2" s="1"/>
  <c r="E51" i="2" s="1"/>
  <c r="E49" i="2" s="1"/>
  <c r="E38" i="2"/>
  <c r="C10" i="2" l="1"/>
  <c r="E34" i="2"/>
  <c r="E47" i="2" s="1"/>
  <c r="E44" i="2" s="1"/>
  <c r="E54" i="2" s="1"/>
  <c r="D10" i="2" l="1"/>
  <c r="E10" i="2" s="1"/>
  <c r="G10" i="2" s="1"/>
  <c r="C11" i="2" l="1"/>
  <c r="D11" i="2" s="1"/>
  <c r="E11" i="2" s="1"/>
  <c r="G11" i="2" s="1"/>
  <c r="C12" i="2" s="1"/>
  <c r="D12" i="2" l="1"/>
  <c r="E12" i="2" s="1"/>
  <c r="G12" i="2" s="1"/>
  <c r="C13" i="2" s="1"/>
  <c r="D13" i="2" l="1"/>
  <c r="E13" i="2" s="1"/>
  <c r="G13" i="2" s="1"/>
</calcChain>
</file>

<file path=xl/sharedStrings.xml><?xml version="1.0" encoding="utf-8"?>
<sst xmlns="http://schemas.openxmlformats.org/spreadsheetml/2006/main" count="85" uniqueCount="80">
  <si>
    <t>Ano</t>
  </si>
  <si>
    <t>Juro do período</t>
  </si>
  <si>
    <t>Amortização do capital do período</t>
  </si>
  <si>
    <t>Prestação do período</t>
  </si>
  <si>
    <t>Taxa de juro anual efetiva:</t>
  </si>
  <si>
    <t>Prestação:</t>
  </si>
  <si>
    <t>Período carência</t>
  </si>
  <si>
    <t>1 ano</t>
  </si>
  <si>
    <t>...   %</t>
  </si>
  <si>
    <t>[1]</t>
  </si>
  <si>
    <t>[2]</t>
  </si>
  <si>
    <t>Depreciações do exercício</t>
  </si>
  <si>
    <t>Balanço</t>
  </si>
  <si>
    <t>Ativo</t>
  </si>
  <si>
    <t>Empréstimo</t>
  </si>
  <si>
    <t>Vendas</t>
  </si>
  <si>
    <t>Custo da Mercadoria Vendida</t>
  </si>
  <si>
    <t>Encargos financeiros</t>
  </si>
  <si>
    <t>Resultado antes de imposto</t>
  </si>
  <si>
    <t>Imposto</t>
  </si>
  <si>
    <t>(…)</t>
  </si>
  <si>
    <t>Resultado líquido</t>
  </si>
  <si>
    <t>Ativo fixo tangível</t>
  </si>
  <si>
    <t>Depósitos bancários</t>
  </si>
  <si>
    <t>Capital próprio</t>
  </si>
  <si>
    <t>Capital social</t>
  </si>
  <si>
    <t>Passivo</t>
  </si>
  <si>
    <t>Empréstimos bancários</t>
  </si>
  <si>
    <t>Clientes</t>
  </si>
  <si>
    <t>(proveniente de vendas que ainda não foram pagas)</t>
  </si>
  <si>
    <t>(compra do equipamento por 160 mil euros, deduzido do montante da depreciações)</t>
  </si>
  <si>
    <t>(recebimento do empréstimo bancário deduzido dos juros pagos)</t>
  </si>
  <si>
    <t>(valor a custo é negativo; se estivesse como positivo então no resultado estaria a deduzir)</t>
  </si>
  <si>
    <t>A Empresa 2COOL SA comprou um equipamento por 80.000€, tendo para tal, recorrido a um financiamento bancário na totalidade do valor. Ao sair do banco com o quadro de amortização do empréstimo que lhe foi proposto, o Eng. Silva responsável pela área de produção deparou-se com o facto de que a impressora tinha falhado e não deixou que todos os valores saíssem no papel. Ajude-o a preencher o mesmo (preencha todos os espaços em branco), com base nos dados disponíveis:</t>
  </si>
  <si>
    <t>Imposto a pagar</t>
  </si>
  <si>
    <t>Ativo = Passivo + Capital próprio</t>
  </si>
  <si>
    <t>Demonstração de resultados</t>
  </si>
  <si>
    <t>Mapa de tesouraria</t>
  </si>
  <si>
    <t>Atividades operacionais</t>
  </si>
  <si>
    <t>Cash no início do ano</t>
  </si>
  <si>
    <t>Cash no final do ano</t>
  </si>
  <si>
    <t>(Assumindo = 0)</t>
  </si>
  <si>
    <t>Atividades de investimento</t>
  </si>
  <si>
    <t>Atividades de financiamento</t>
  </si>
  <si>
    <t>Recebimento de financiamento</t>
  </si>
  <si>
    <t>Recebimento de Clientes</t>
  </si>
  <si>
    <t>Pagamento de juros</t>
  </si>
  <si>
    <t>Notas:</t>
  </si>
  <si>
    <t>(i) Depreciações não correspondem a recebimentos/pagamentos e por isso não entram para o mapa de tesouraria</t>
  </si>
  <si>
    <t>(ii) Imposto sobre o rendimento: nada é dito que terá sido pago, pelo que no ano não representa saída de dinheiro</t>
  </si>
  <si>
    <t>(Tem de corresponder ao saldo de balanço de Caixa e Depósitos bancários; é o controlo)</t>
  </si>
  <si>
    <t>Exemplo:</t>
  </si>
  <si>
    <r>
      <t xml:space="preserve">Capital em dívida no </t>
    </r>
    <r>
      <rPr>
        <b/>
        <sz val="14"/>
        <color theme="1"/>
        <rFont val="Calibri"/>
        <family val="2"/>
        <scheme val="minor"/>
      </rPr>
      <t>início</t>
    </r>
    <r>
      <rPr>
        <sz val="14"/>
        <color theme="1"/>
        <rFont val="Calibri"/>
        <family val="2"/>
        <scheme val="minor"/>
      </rPr>
      <t xml:space="preserve"> do período</t>
    </r>
  </si>
  <si>
    <r>
      <t xml:space="preserve">Capital dívida no </t>
    </r>
    <r>
      <rPr>
        <b/>
        <sz val="14"/>
        <color theme="1"/>
        <rFont val="Calibri"/>
        <family val="2"/>
        <scheme val="minor"/>
      </rPr>
      <t>final</t>
    </r>
    <r>
      <rPr>
        <sz val="14"/>
        <color theme="1"/>
        <rFont val="Calibri"/>
        <family val="2"/>
        <scheme val="minor"/>
      </rPr>
      <t xml:space="preserve"> do período</t>
    </r>
  </si>
  <si>
    <r>
      <t>C</t>
    </r>
    <r>
      <rPr>
        <vertAlign val="subscript"/>
        <sz val="14"/>
        <color theme="1"/>
        <rFont val="Calibri"/>
        <family val="2"/>
        <scheme val="minor"/>
      </rPr>
      <t>0</t>
    </r>
  </si>
  <si>
    <r>
      <t>j</t>
    </r>
    <r>
      <rPr>
        <vertAlign val="subscript"/>
        <sz val="14"/>
        <color theme="1"/>
        <rFont val="Calibri"/>
        <family val="2"/>
        <scheme val="minor"/>
      </rPr>
      <t>t</t>
    </r>
  </si>
  <si>
    <r>
      <t>m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=p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-j</t>
    </r>
    <r>
      <rPr>
        <vertAlign val="subscript"/>
        <sz val="14"/>
        <color theme="1"/>
        <rFont val="Calibri"/>
        <family val="2"/>
        <scheme val="minor"/>
      </rPr>
      <t>t</t>
    </r>
  </si>
  <si>
    <r>
      <t>p</t>
    </r>
    <r>
      <rPr>
        <vertAlign val="subscript"/>
        <sz val="14"/>
        <color theme="1"/>
        <rFont val="Calibri"/>
        <family val="2"/>
        <scheme val="minor"/>
      </rPr>
      <t>t</t>
    </r>
  </si>
  <si>
    <r>
      <t>C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= C</t>
    </r>
    <r>
      <rPr>
        <vertAlign val="subscript"/>
        <sz val="14"/>
        <color theme="1"/>
        <rFont val="Calibri"/>
        <family val="2"/>
        <scheme val="minor"/>
      </rPr>
      <t>t-1</t>
    </r>
    <r>
      <rPr>
        <sz val="14"/>
        <color theme="1"/>
        <rFont val="Calibri"/>
        <family val="2"/>
        <scheme val="minor"/>
      </rPr>
      <t xml:space="preserve"> - m</t>
    </r>
    <r>
      <rPr>
        <vertAlign val="subscript"/>
        <sz val="14"/>
        <color theme="1"/>
        <rFont val="Calibri"/>
        <family val="2"/>
        <scheme val="minor"/>
      </rPr>
      <t>t</t>
    </r>
  </si>
  <si>
    <t>De que forma ficaria refletido na Demonstração de Resultados, Balanço e Mapa de Tesouraria o 1.º ano de movimentos, assumindo uma taxa de depreciação do equipamento de 10% e uma taxa sobre lucros de 25%. Neste primeiro ano, a empresa conseguiu atingir um volume de vendas de 100 mil euros que já foi recebido.</t>
  </si>
  <si>
    <t>Pagamento do ativo fixo (equipamento)</t>
  </si>
  <si>
    <t>(iii) Cash no final do período tem de corresponder ao saldo de balanço de Caixa e Depósitos bancários; é o controlo</t>
  </si>
  <si>
    <t>Pressupondo os seguintes dados:</t>
  </si>
  <si>
    <t>Capital (C)</t>
  </si>
  <si>
    <t>Anos (n)</t>
  </si>
  <si>
    <t>Taxa de juro (i)</t>
  </si>
  <si>
    <t>Calcule o valor final segundo regime de juros simples e compostos</t>
  </si>
  <si>
    <t>Juros simples</t>
  </si>
  <si>
    <t>Juros compostos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</si>
  <si>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= C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>(1+n</t>
    </r>
    <r>
      <rPr>
        <b/>
        <sz val="14"/>
        <color theme="1"/>
        <rFont val="Symbol"/>
        <family val="1"/>
        <charset val="2"/>
      </rPr>
      <t>´</t>
    </r>
    <r>
      <rPr>
        <b/>
        <sz val="14"/>
        <color theme="1"/>
        <rFont val="Calibri"/>
        <family val="2"/>
        <scheme val="minor"/>
      </rPr>
      <t>i)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</si>
  <si>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= C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>(1+i)</t>
    </r>
    <r>
      <rPr>
        <b/>
        <vertAlign val="superscript"/>
        <sz val="14"/>
        <color theme="1"/>
        <rFont val="Calibri"/>
        <family val="2"/>
        <scheme val="minor"/>
      </rPr>
      <t>n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</si>
  <si>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 xml:space="preserve"> = C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>(1+i)</t>
    </r>
    <r>
      <rPr>
        <b/>
        <vertAlign val="superscript"/>
        <sz val="14"/>
        <color theme="1"/>
        <rFont val="Calibri"/>
        <family val="2"/>
        <scheme val="minor"/>
      </rPr>
      <t>-n</t>
    </r>
  </si>
  <si>
    <t>Capital inicial</t>
  </si>
  <si>
    <t>Ano 1</t>
  </si>
  <si>
    <t>Ano 2</t>
  </si>
  <si>
    <t>Ano 3</t>
  </si>
  <si>
    <t>Capitalização</t>
  </si>
  <si>
    <t>Atualização</t>
  </si>
  <si>
    <t>Taxa de juro:</t>
  </si>
  <si>
    <r>
      <t>Cálculos auxiliares</t>
    </r>
    <r>
      <rPr>
        <b/>
        <sz val="12"/>
        <color theme="4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</si>
</sst>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9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vertAlign val="superscript"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B4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3" fontId="6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left" indent="1"/>
    </xf>
    <xf numFmtId="3" fontId="0" fillId="0" borderId="0" xfId="0" applyNumberFormat="1" applyFont="1"/>
    <xf numFmtId="4" fontId="3" fillId="0" borderId="0" xfId="0" applyNumberFormat="1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/>
    </xf>
    <xf numFmtId="0" fontId="15" fillId="0" borderId="0" xfId="0" applyFont="1"/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17" fillId="2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4" fontId="19" fillId="0" borderId="0" xfId="2" applyNumberFormat="1" applyFont="1"/>
    <xf numFmtId="10" fontId="19" fillId="0" borderId="0" xfId="2" applyNumberFormat="1" applyFont="1"/>
    <xf numFmtId="4" fontId="19" fillId="0" borderId="0" xfId="0" applyNumberFormat="1" applyFont="1"/>
    <xf numFmtId="3" fontId="10" fillId="0" borderId="0" xfId="0" applyNumberFormat="1" applyFont="1"/>
    <xf numFmtId="3" fontId="7" fillId="0" borderId="0" xfId="0" applyNumberFormat="1" applyFont="1"/>
    <xf numFmtId="0" fontId="20" fillId="0" borderId="0" xfId="0" applyFont="1"/>
    <xf numFmtId="0" fontId="3" fillId="4" borderId="0" xfId="0" applyFont="1" applyFill="1"/>
    <xf numFmtId="44" fontId="3" fillId="4" borderId="0" xfId="1" applyFont="1" applyFill="1"/>
    <xf numFmtId="9" fontId="3" fillId="4" borderId="0" xfId="0" applyNumberFormat="1" applyFont="1" applyFill="1"/>
    <xf numFmtId="0" fontId="2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4" fontId="0" fillId="3" borderId="0" xfId="0" applyNumberFormat="1" applyFill="1"/>
    <xf numFmtId="4" fontId="0" fillId="0" borderId="0" xfId="0" applyNumberFormat="1"/>
    <xf numFmtId="4" fontId="3" fillId="0" borderId="5" xfId="0" applyNumberFormat="1" applyFont="1" applyBorder="1"/>
    <xf numFmtId="0" fontId="0" fillId="0" borderId="5" xfId="0" applyBorder="1"/>
    <xf numFmtId="4" fontId="0" fillId="0" borderId="5" xfId="0" applyNumberForma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 indent="1"/>
    </xf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2" defaultPivotStyle="PivotStyleLight16"/>
  <colors>
    <mruColors>
      <color rgb="FF0EB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0</xdr:rowOff>
    </xdr:from>
    <xdr:to>
      <xdr:col>2</xdr:col>
      <xdr:colOff>923925</xdr:colOff>
      <xdr:row>9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B5465A5-C05B-4A41-A2F2-7AC4566F0091}"/>
            </a:ext>
          </a:extLst>
        </xdr:cNvPr>
        <xdr:cNvSpPr/>
      </xdr:nvSpPr>
      <xdr:spPr>
        <a:xfrm>
          <a:off x="1834515" y="3116580"/>
          <a:ext cx="628650" cy="25527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276225</xdr:colOff>
      <xdr:row>7</xdr:row>
      <xdr:rowOff>0</xdr:rowOff>
    </xdr:from>
    <xdr:to>
      <xdr:col>6</xdr:col>
      <xdr:colOff>904875</xdr:colOff>
      <xdr:row>8</xdr:row>
      <xdr:rowOff>19050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394F408-0865-4BA8-BA2B-5799BB26E1BD}"/>
            </a:ext>
          </a:extLst>
        </xdr:cNvPr>
        <xdr:cNvSpPr/>
      </xdr:nvSpPr>
      <xdr:spPr>
        <a:xfrm>
          <a:off x="5619750" y="2924175"/>
          <a:ext cx="628650" cy="26670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820D-A31D-4D12-954B-777EF6A1859C}">
  <dimension ref="B1:H17"/>
  <sheetViews>
    <sheetView showGridLines="0" zoomScale="130" zoomScaleNormal="130" workbookViewId="0">
      <selection activeCell="I7" sqref="I7"/>
    </sheetView>
  </sheetViews>
  <sheetFormatPr defaultRowHeight="14.4" x14ac:dyDescent="0.3"/>
  <cols>
    <col min="2" max="2" width="10.109375" bestFit="1" customWidth="1"/>
    <col min="3" max="3" width="2.5546875" customWidth="1"/>
    <col min="4" max="5" width="16.5546875" customWidth="1"/>
    <col min="6" max="6" width="2.5546875" customWidth="1"/>
    <col min="7" max="7" width="16.5546875" customWidth="1"/>
  </cols>
  <sheetData>
    <row r="1" spans="2:8" x14ac:dyDescent="0.3">
      <c r="B1" s="34" t="s">
        <v>62</v>
      </c>
    </row>
    <row r="2" spans="2:8" x14ac:dyDescent="0.3">
      <c r="B2" s="35"/>
      <c r="C2" s="35"/>
      <c r="D2" s="35" t="s">
        <v>63</v>
      </c>
      <c r="E2" s="36">
        <v>1000</v>
      </c>
    </row>
    <row r="3" spans="2:8" x14ac:dyDescent="0.3">
      <c r="B3" s="35"/>
      <c r="C3" s="35"/>
      <c r="D3" s="35" t="s">
        <v>64</v>
      </c>
      <c r="E3" s="35">
        <v>3</v>
      </c>
    </row>
    <row r="4" spans="2:8" x14ac:dyDescent="0.3">
      <c r="B4" s="35"/>
      <c r="C4" s="35"/>
      <c r="D4" s="35" t="s">
        <v>65</v>
      </c>
      <c r="E4" s="37">
        <v>0.02</v>
      </c>
    </row>
    <row r="5" spans="2:8" s="40" customFormat="1" ht="30.6" customHeight="1" x14ac:dyDescent="0.3">
      <c r="B5" s="38" t="s">
        <v>66</v>
      </c>
      <c r="C5" s="39"/>
      <c r="D5" s="39"/>
      <c r="E5" s="39"/>
    </row>
    <row r="6" spans="2:8" ht="15.6" x14ac:dyDescent="0.3">
      <c r="B6" s="41"/>
      <c r="C6" s="41"/>
      <c r="D6" s="42" t="s">
        <v>67</v>
      </c>
      <c r="E6" s="42" t="s">
        <v>68</v>
      </c>
    </row>
    <row r="7" spans="2:8" ht="21" x14ac:dyDescent="0.45">
      <c r="B7" s="41"/>
      <c r="C7" s="41"/>
      <c r="D7" s="43" t="s">
        <v>69</v>
      </c>
      <c r="E7" s="43" t="s">
        <v>70</v>
      </c>
      <c r="F7" s="44"/>
      <c r="G7" s="44" t="s">
        <v>71</v>
      </c>
    </row>
    <row r="8" spans="2:8" ht="3.6" customHeight="1" x14ac:dyDescent="0.3">
      <c r="B8" s="41"/>
      <c r="C8" s="41"/>
      <c r="D8" s="41"/>
      <c r="E8" s="41"/>
    </row>
    <row r="9" spans="2:8" x14ac:dyDescent="0.3">
      <c r="B9" s="41"/>
      <c r="C9" s="41"/>
      <c r="D9" s="45">
        <f>+E2*(1+E3*E4)</f>
        <v>1060</v>
      </c>
      <c r="E9" s="45">
        <f>+E2*(1+E4)^E3</f>
        <v>1061.2079999999999</v>
      </c>
    </row>
    <row r="10" spans="2:8" x14ac:dyDescent="0.3">
      <c r="D10" s="46"/>
      <c r="E10" s="46"/>
    </row>
    <row r="11" spans="2:8" x14ac:dyDescent="0.3">
      <c r="B11" t="s">
        <v>72</v>
      </c>
      <c r="D11" s="46">
        <f>+E2</f>
        <v>1000</v>
      </c>
      <c r="H11" s="6"/>
    </row>
    <row r="12" spans="2:8" x14ac:dyDescent="0.3">
      <c r="B12" t="s">
        <v>73</v>
      </c>
      <c r="D12" s="46">
        <f>+E2*E4</f>
        <v>20</v>
      </c>
      <c r="E12" s="46">
        <f>+E2*(1+E4)</f>
        <v>1020</v>
      </c>
    </row>
    <row r="13" spans="2:8" x14ac:dyDescent="0.3">
      <c r="B13" t="s">
        <v>74</v>
      </c>
      <c r="D13" s="46">
        <f>+D12</f>
        <v>20</v>
      </c>
      <c r="E13" s="46">
        <f>+E12*(1+E4)</f>
        <v>1040.4000000000001</v>
      </c>
    </row>
    <row r="14" spans="2:8" x14ac:dyDescent="0.3">
      <c r="B14" t="s">
        <v>75</v>
      </c>
      <c r="D14" s="46">
        <f>+D13</f>
        <v>20</v>
      </c>
      <c r="E14" s="47">
        <f>+E13*(1+E4)</f>
        <v>1061.2080000000001</v>
      </c>
      <c r="F14" s="48"/>
      <c r="G14" s="49">
        <f>+E14*(1+E4)^(-E3)</f>
        <v>1000.0000000000002</v>
      </c>
    </row>
    <row r="15" spans="2:8" x14ac:dyDescent="0.3">
      <c r="D15" s="14">
        <f>SUM(D11:D14)</f>
        <v>1060</v>
      </c>
      <c r="E15" s="46"/>
    </row>
    <row r="16" spans="2:8" ht="5.4" customHeight="1" x14ac:dyDescent="0.3"/>
    <row r="17" spans="4:7" x14ac:dyDescent="0.3">
      <c r="D17" s="51" t="s">
        <v>76</v>
      </c>
      <c r="E17" s="51"/>
      <c r="F17" s="4"/>
      <c r="G17" s="50" t="s">
        <v>77</v>
      </c>
    </row>
  </sheetData>
  <mergeCells count="1">
    <mergeCell ref="D17: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197-3918-409F-A40F-3DFDC587200D}">
  <dimension ref="A1:M76"/>
  <sheetViews>
    <sheetView showGridLines="0" tabSelected="1" topLeftCell="A4" workbookViewId="0">
      <selection activeCell="H9" sqref="H9"/>
    </sheetView>
  </sheetViews>
  <sheetFormatPr defaultColWidth="9.109375" defaultRowHeight="14.4" x14ac:dyDescent="0.3"/>
  <cols>
    <col min="1" max="1" width="9.109375" style="1"/>
    <col min="2" max="2" width="13.33203125" style="1" customWidth="1"/>
    <col min="3" max="3" width="17.88671875" style="1" customWidth="1"/>
    <col min="4" max="6" width="13.33203125" style="1" customWidth="1"/>
    <col min="7" max="7" width="17.88671875" style="1" customWidth="1"/>
    <col min="8" max="8" width="13.33203125" style="1" customWidth="1"/>
    <col min="9" max="16384" width="9.109375" style="1"/>
  </cols>
  <sheetData>
    <row r="1" spans="1:13" ht="18" x14ac:dyDescent="0.35">
      <c r="B1" s="19" t="s">
        <v>51</v>
      </c>
    </row>
    <row r="2" spans="1:13" ht="84" customHeight="1" x14ac:dyDescent="0.3">
      <c r="A2" s="7" t="s">
        <v>9</v>
      </c>
      <c r="B2" s="52" t="s">
        <v>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18" x14ac:dyDescent="0.35">
      <c r="C3" s="17" t="s">
        <v>6</v>
      </c>
      <c r="D3" s="17"/>
      <c r="E3" s="17" t="s">
        <v>7</v>
      </c>
    </row>
    <row r="4" spans="1:13" ht="18" x14ac:dyDescent="0.35">
      <c r="C4" s="18" t="s">
        <v>4</v>
      </c>
      <c r="D4" s="17"/>
      <c r="E4" s="17" t="s">
        <v>8</v>
      </c>
    </row>
    <row r="5" spans="1:13" ht="15" thickBot="1" x14ac:dyDescent="0.35"/>
    <row r="6" spans="1:13" ht="53.25" customHeight="1" x14ac:dyDescent="0.3">
      <c r="B6" s="20" t="s">
        <v>0</v>
      </c>
      <c r="C6" s="21" t="s">
        <v>52</v>
      </c>
      <c r="D6" s="21" t="s">
        <v>1</v>
      </c>
      <c r="E6" s="21" t="s">
        <v>2</v>
      </c>
      <c r="F6" s="21" t="s">
        <v>3</v>
      </c>
      <c r="G6" s="21" t="s">
        <v>53</v>
      </c>
    </row>
    <row r="7" spans="1:13" ht="21" thickBot="1" x14ac:dyDescent="0.35">
      <c r="B7" s="22"/>
      <c r="C7" s="23" t="s">
        <v>54</v>
      </c>
      <c r="D7" s="23" t="s">
        <v>55</v>
      </c>
      <c r="E7" s="23" t="s">
        <v>56</v>
      </c>
      <c r="F7" s="23" t="s">
        <v>57</v>
      </c>
      <c r="G7" s="23" t="s">
        <v>58</v>
      </c>
    </row>
    <row r="8" spans="1:13" ht="18.600000000000001" thickBot="1" x14ac:dyDescent="0.35">
      <c r="B8" s="24">
        <v>0</v>
      </c>
      <c r="C8" s="25">
        <v>100000</v>
      </c>
      <c r="D8" s="25">
        <f>C19*C8</f>
        <v>10000</v>
      </c>
      <c r="E8" s="26">
        <f>F8-D8</f>
        <v>-10000</v>
      </c>
      <c r="F8" s="26">
        <v>0</v>
      </c>
      <c r="G8" s="26">
        <f>+C8-E8</f>
        <v>110000</v>
      </c>
    </row>
    <row r="9" spans="1:13" ht="18.600000000000001" thickBot="1" x14ac:dyDescent="0.35">
      <c r="B9" s="24">
        <v>1</v>
      </c>
      <c r="C9" s="26">
        <f>+G8</f>
        <v>110000</v>
      </c>
      <c r="D9" s="26">
        <f>+C9*$C$19</f>
        <v>11000</v>
      </c>
      <c r="E9" s="26">
        <f>+F9-D9</f>
        <v>19000</v>
      </c>
      <c r="F9" s="25">
        <v>30000</v>
      </c>
      <c r="G9" s="26">
        <f>+C9-E9</f>
        <v>91000</v>
      </c>
    </row>
    <row r="10" spans="1:13" ht="18.600000000000001" thickBot="1" x14ac:dyDescent="0.35">
      <c r="B10" s="24">
        <v>2</v>
      </c>
      <c r="C10" s="26">
        <f>+G9</f>
        <v>91000</v>
      </c>
      <c r="D10" s="26">
        <f>+C10*$C$19</f>
        <v>9100</v>
      </c>
      <c r="E10" s="26">
        <f t="shared" ref="E10:E13" si="0">+F10-D10</f>
        <v>20900</v>
      </c>
      <c r="F10" s="26">
        <f>30000</f>
        <v>30000</v>
      </c>
      <c r="G10" s="26">
        <f t="shared" ref="G10:G13" si="1">+C10-E10</f>
        <v>70100</v>
      </c>
    </row>
    <row r="11" spans="1:13" ht="18.600000000000001" thickBot="1" x14ac:dyDescent="0.35">
      <c r="B11" s="24">
        <v>3</v>
      </c>
      <c r="C11" s="26">
        <f t="shared" ref="C10:C13" si="2">+G10</f>
        <v>70100</v>
      </c>
      <c r="D11" s="26">
        <f>+C11*$C$19</f>
        <v>7010</v>
      </c>
      <c r="E11" s="26">
        <f t="shared" si="0"/>
        <v>22990</v>
      </c>
      <c r="F11" s="25">
        <v>30000</v>
      </c>
      <c r="G11" s="26">
        <f t="shared" si="1"/>
        <v>47110</v>
      </c>
    </row>
    <row r="12" spans="1:13" ht="18.600000000000001" thickBot="1" x14ac:dyDescent="0.35">
      <c r="B12" s="24">
        <v>4</v>
      </c>
      <c r="C12" s="26">
        <f t="shared" si="2"/>
        <v>47110</v>
      </c>
      <c r="D12" s="26">
        <f>+C12*$C$19</f>
        <v>4711</v>
      </c>
      <c r="E12" s="26">
        <f t="shared" si="0"/>
        <v>25289</v>
      </c>
      <c r="F12" s="26">
        <f>+F10</f>
        <v>30000</v>
      </c>
      <c r="G12" s="26">
        <f t="shared" si="1"/>
        <v>21821</v>
      </c>
    </row>
    <row r="13" spans="1:13" ht="18.600000000000001" thickBot="1" x14ac:dyDescent="0.35">
      <c r="B13" s="24">
        <v>5</v>
      </c>
      <c r="C13" s="26">
        <f t="shared" si="2"/>
        <v>21821</v>
      </c>
      <c r="D13" s="26">
        <f>+C13*$C$19</f>
        <v>2182.1</v>
      </c>
      <c r="E13" s="26">
        <f t="shared" si="0"/>
        <v>27817.9</v>
      </c>
      <c r="F13" s="26">
        <f>+F11</f>
        <v>30000</v>
      </c>
      <c r="G13" s="26">
        <f t="shared" si="1"/>
        <v>-5996.9000000000015</v>
      </c>
    </row>
    <row r="15" spans="1:13" ht="15.6" x14ac:dyDescent="0.3">
      <c r="B15" s="27" t="s">
        <v>79</v>
      </c>
      <c r="C15" s="9"/>
    </row>
    <row r="16" spans="1:13" ht="15.6" x14ac:dyDescent="0.3">
      <c r="B16" s="9"/>
      <c r="C16" s="9"/>
      <c r="D16" s="3"/>
    </row>
    <row r="17" spans="1:9" ht="15.6" x14ac:dyDescent="0.3">
      <c r="B17" s="28" t="s">
        <v>14</v>
      </c>
      <c r="C17" s="29">
        <f>160000/2</f>
        <v>80000</v>
      </c>
      <c r="D17" s="3"/>
    </row>
    <row r="18" spans="1:9" ht="15.6" x14ac:dyDescent="0.3">
      <c r="B18" s="9"/>
      <c r="C18" s="9"/>
    </row>
    <row r="19" spans="1:9" ht="15.6" x14ac:dyDescent="0.3">
      <c r="B19" s="28" t="s">
        <v>78</v>
      </c>
      <c r="C19" s="30">
        <f>0.1</f>
        <v>0.1</v>
      </c>
    </row>
    <row r="20" spans="1:9" ht="15.6" x14ac:dyDescent="0.3">
      <c r="B20" s="9"/>
      <c r="C20" s="9"/>
    </row>
    <row r="21" spans="1:9" ht="15.6" x14ac:dyDescent="0.3">
      <c r="B21" s="28" t="s">
        <v>5</v>
      </c>
      <c r="C21" s="31">
        <f>80000/((1-(1+C19)^-5)/C19)</f>
        <v>21103.798463579617</v>
      </c>
    </row>
    <row r="22" spans="1:9" ht="15.6" x14ac:dyDescent="0.3">
      <c r="B22" s="9"/>
      <c r="C22" s="9"/>
    </row>
    <row r="24" spans="1:9" s="9" customFormat="1" ht="57.75" customHeight="1" x14ac:dyDescent="0.3">
      <c r="A24" s="8" t="s">
        <v>10</v>
      </c>
      <c r="B24" s="53" t="s">
        <v>59</v>
      </c>
      <c r="C24" s="53"/>
      <c r="D24" s="53"/>
      <c r="E24" s="53"/>
      <c r="F24" s="53"/>
      <c r="G24" s="53"/>
      <c r="H24" s="53"/>
      <c r="I24" s="53"/>
    </row>
    <row r="26" spans="1:9" x14ac:dyDescent="0.3">
      <c r="B26" s="16" t="s">
        <v>36</v>
      </c>
      <c r="C26" s="2"/>
      <c r="D26" s="2"/>
      <c r="E26" s="2"/>
    </row>
    <row r="27" spans="1:9" x14ac:dyDescent="0.3">
      <c r="B27" s="2"/>
      <c r="C27" s="2" t="s">
        <v>15</v>
      </c>
      <c r="D27" s="2"/>
      <c r="E27" s="10">
        <v>100000</v>
      </c>
    </row>
    <row r="28" spans="1:9" x14ac:dyDescent="0.3">
      <c r="B28" s="2"/>
      <c r="C28" s="2" t="s">
        <v>16</v>
      </c>
      <c r="D28" s="2"/>
      <c r="E28" s="10"/>
    </row>
    <row r="29" spans="1:9" x14ac:dyDescent="0.3">
      <c r="B29" s="2"/>
      <c r="C29" s="2" t="s">
        <v>20</v>
      </c>
      <c r="D29" s="2"/>
      <c r="E29" s="10"/>
    </row>
    <row r="30" spans="1:9" x14ac:dyDescent="0.3">
      <c r="C30" s="2" t="s">
        <v>11</v>
      </c>
      <c r="D30" s="2"/>
      <c r="E30" s="10">
        <f>-80000*10%</f>
        <v>-8000</v>
      </c>
      <c r="F30" s="3" t="s">
        <v>32</v>
      </c>
      <c r="G30" s="2"/>
    </row>
    <row r="31" spans="1:9" x14ac:dyDescent="0.3">
      <c r="C31" s="2" t="s">
        <v>17</v>
      </c>
      <c r="D31" s="2"/>
      <c r="E31" s="10">
        <f>-D8</f>
        <v>-10000</v>
      </c>
      <c r="F31" s="3" t="s">
        <v>32</v>
      </c>
      <c r="G31" s="2"/>
    </row>
    <row r="32" spans="1:9" x14ac:dyDescent="0.3">
      <c r="C32" s="11" t="s">
        <v>18</v>
      </c>
      <c r="D32" s="11"/>
      <c r="E32" s="32">
        <f>SUM(E27:E31)</f>
        <v>82000</v>
      </c>
      <c r="F32" s="2"/>
      <c r="G32" s="2"/>
    </row>
    <row r="33" spans="2:7" x14ac:dyDescent="0.3">
      <c r="C33" s="2" t="s">
        <v>19</v>
      </c>
      <c r="D33" s="2"/>
      <c r="E33" s="10">
        <f>+E32*25%</f>
        <v>20500</v>
      </c>
      <c r="F33" s="2"/>
      <c r="G33" s="2"/>
    </row>
    <row r="34" spans="2:7" x14ac:dyDescent="0.3">
      <c r="C34" s="11" t="s">
        <v>21</v>
      </c>
      <c r="D34" s="11"/>
      <c r="E34" s="32">
        <f>+E32-E33</f>
        <v>61500</v>
      </c>
      <c r="F34" s="2"/>
      <c r="G34" s="2"/>
    </row>
    <row r="35" spans="2:7" x14ac:dyDescent="0.3">
      <c r="C35" s="2"/>
      <c r="D35" s="2"/>
      <c r="E35" s="10"/>
      <c r="F35" s="2"/>
      <c r="G35" s="2"/>
    </row>
    <row r="36" spans="2:7" x14ac:dyDescent="0.3">
      <c r="D36" s="2"/>
      <c r="E36" s="10"/>
      <c r="F36" s="2"/>
      <c r="G36" s="2"/>
    </row>
    <row r="37" spans="2:7" x14ac:dyDescent="0.3">
      <c r="B37" s="16" t="s">
        <v>12</v>
      </c>
      <c r="C37" s="2"/>
      <c r="D37" s="2"/>
      <c r="E37" s="10"/>
      <c r="F37" s="2"/>
      <c r="G37" s="2"/>
    </row>
    <row r="38" spans="2:7" x14ac:dyDescent="0.3">
      <c r="B38" s="2"/>
      <c r="C38" s="11" t="s">
        <v>13</v>
      </c>
      <c r="D38" s="2"/>
      <c r="E38" s="32">
        <f>SUM(E39:E42)</f>
        <v>162000</v>
      </c>
      <c r="F38" s="2"/>
      <c r="G38" s="2"/>
    </row>
    <row r="39" spans="2:7" x14ac:dyDescent="0.3">
      <c r="B39" s="2"/>
      <c r="C39" s="12" t="s">
        <v>22</v>
      </c>
      <c r="D39" s="2"/>
      <c r="E39" s="10">
        <f>80000+E30</f>
        <v>72000</v>
      </c>
      <c r="F39" s="3" t="s">
        <v>30</v>
      </c>
      <c r="G39" s="2"/>
    </row>
    <row r="40" spans="2:7" x14ac:dyDescent="0.3">
      <c r="B40" s="2"/>
      <c r="C40" s="12" t="s">
        <v>20</v>
      </c>
      <c r="D40" s="2"/>
      <c r="E40" s="10"/>
      <c r="F40" s="2"/>
      <c r="G40" s="2"/>
    </row>
    <row r="41" spans="2:7" x14ac:dyDescent="0.3">
      <c r="B41" s="2"/>
      <c r="C41" s="12" t="s">
        <v>28</v>
      </c>
      <c r="D41" s="2"/>
      <c r="E41" s="10">
        <v>0</v>
      </c>
      <c r="F41" s="3" t="s">
        <v>29</v>
      </c>
      <c r="G41" s="2"/>
    </row>
    <row r="42" spans="2:7" x14ac:dyDescent="0.3">
      <c r="B42" s="2"/>
      <c r="C42" s="12" t="s">
        <v>23</v>
      </c>
      <c r="D42" s="2"/>
      <c r="E42" s="10">
        <f>80000-80000+E27+E31</f>
        <v>90000</v>
      </c>
      <c r="F42" s="3" t="s">
        <v>31</v>
      </c>
      <c r="G42" s="2"/>
    </row>
    <row r="43" spans="2:7" x14ac:dyDescent="0.3">
      <c r="D43" s="2"/>
      <c r="E43" s="10"/>
      <c r="F43" s="2"/>
      <c r="G43" s="2"/>
    </row>
    <row r="44" spans="2:7" x14ac:dyDescent="0.3">
      <c r="C44" s="11" t="s">
        <v>24</v>
      </c>
      <c r="D44" s="2"/>
      <c r="E44" s="32">
        <f>SUM(E45:E47)</f>
        <v>61500</v>
      </c>
      <c r="F44" s="2"/>
      <c r="G44" s="2"/>
    </row>
    <row r="45" spans="2:7" x14ac:dyDescent="0.3">
      <c r="C45" s="12" t="s">
        <v>25</v>
      </c>
      <c r="D45" s="2"/>
      <c r="E45" s="10"/>
      <c r="F45" s="2"/>
      <c r="G45" s="2"/>
    </row>
    <row r="46" spans="2:7" x14ac:dyDescent="0.3">
      <c r="C46" s="12" t="s">
        <v>20</v>
      </c>
      <c r="D46" s="2"/>
      <c r="E46" s="10"/>
      <c r="F46" s="2"/>
      <c r="G46" s="2"/>
    </row>
    <row r="47" spans="2:7" x14ac:dyDescent="0.3">
      <c r="C47" s="12" t="s">
        <v>21</v>
      </c>
      <c r="D47" s="2"/>
      <c r="E47" s="10">
        <f>+E34</f>
        <v>61500</v>
      </c>
      <c r="F47" s="2"/>
      <c r="G47" s="2"/>
    </row>
    <row r="48" spans="2:7" x14ac:dyDescent="0.3">
      <c r="D48" s="2"/>
      <c r="E48" s="10"/>
      <c r="F48" s="2"/>
      <c r="G48" s="2"/>
    </row>
    <row r="49" spans="2:7" x14ac:dyDescent="0.3">
      <c r="C49" s="11" t="s">
        <v>26</v>
      </c>
      <c r="D49" s="2"/>
      <c r="E49" s="32">
        <f>SUM(E50:E51)</f>
        <v>120500</v>
      </c>
      <c r="F49" s="2"/>
      <c r="G49" s="2"/>
    </row>
    <row r="50" spans="2:7" x14ac:dyDescent="0.3">
      <c r="C50" s="12" t="s">
        <v>27</v>
      </c>
      <c r="D50" s="2"/>
      <c r="E50" s="10">
        <f>+C8</f>
        <v>100000</v>
      </c>
      <c r="F50" s="2"/>
      <c r="G50" s="2"/>
    </row>
    <row r="51" spans="2:7" x14ac:dyDescent="0.3">
      <c r="C51" s="12" t="s">
        <v>34</v>
      </c>
      <c r="D51" s="2"/>
      <c r="E51" s="10">
        <f>+E33</f>
        <v>20500</v>
      </c>
      <c r="F51" s="2"/>
      <c r="G51" s="2"/>
    </row>
    <row r="52" spans="2:7" x14ac:dyDescent="0.3">
      <c r="C52" s="12" t="s">
        <v>20</v>
      </c>
      <c r="D52" s="2"/>
      <c r="E52" s="10"/>
      <c r="F52" s="2"/>
      <c r="G52" s="2"/>
    </row>
    <row r="53" spans="2:7" x14ac:dyDescent="0.3">
      <c r="D53" s="2"/>
      <c r="E53" s="10"/>
      <c r="F53" s="2"/>
      <c r="G53" s="2"/>
    </row>
    <row r="54" spans="2:7" x14ac:dyDescent="0.3">
      <c r="C54" s="15" t="s">
        <v>35</v>
      </c>
      <c r="D54" s="2"/>
      <c r="E54" s="10">
        <f>+E38-E44-E49</f>
        <v>-20000</v>
      </c>
      <c r="F54" s="2"/>
      <c r="G54" s="2"/>
    </row>
    <row r="55" spans="2:7" x14ac:dyDescent="0.3">
      <c r="E55" s="13"/>
    </row>
    <row r="56" spans="2:7" x14ac:dyDescent="0.3">
      <c r="E56" s="13"/>
    </row>
    <row r="57" spans="2:7" x14ac:dyDescent="0.3">
      <c r="B57" s="16" t="s">
        <v>37</v>
      </c>
      <c r="E57" s="13"/>
    </row>
    <row r="58" spans="2:7" x14ac:dyDescent="0.3">
      <c r="E58" s="13"/>
    </row>
    <row r="59" spans="2:7" x14ac:dyDescent="0.3">
      <c r="C59" s="11" t="s">
        <v>38</v>
      </c>
      <c r="D59" s="2"/>
      <c r="E59" s="10"/>
      <c r="F59" s="2"/>
    </row>
    <row r="60" spans="2:7" x14ac:dyDescent="0.3">
      <c r="C60" s="12" t="s">
        <v>45</v>
      </c>
      <c r="D60" s="2"/>
      <c r="E60" s="10">
        <v>100000</v>
      </c>
      <c r="F60" s="2"/>
    </row>
    <row r="61" spans="2:7" x14ac:dyDescent="0.3">
      <c r="C61" s="2"/>
      <c r="D61" s="2"/>
      <c r="E61" s="10"/>
      <c r="F61" s="2"/>
    </row>
    <row r="62" spans="2:7" x14ac:dyDescent="0.3">
      <c r="C62" s="11" t="s">
        <v>43</v>
      </c>
      <c r="D62" s="2"/>
      <c r="E62" s="10"/>
      <c r="F62" s="2"/>
    </row>
    <row r="63" spans="2:7" x14ac:dyDescent="0.3">
      <c r="C63" s="12" t="s">
        <v>44</v>
      </c>
      <c r="D63" s="2"/>
      <c r="E63" s="10">
        <v>80000</v>
      </c>
      <c r="F63" s="2"/>
    </row>
    <row r="64" spans="2:7" x14ac:dyDescent="0.3">
      <c r="C64" s="12" t="s">
        <v>46</v>
      </c>
      <c r="D64" s="2"/>
      <c r="E64" s="10">
        <f>+E31</f>
        <v>-10000</v>
      </c>
      <c r="F64" s="2"/>
    </row>
    <row r="65" spans="3:6" x14ac:dyDescent="0.3">
      <c r="C65" s="2"/>
      <c r="D65" s="2"/>
      <c r="E65" s="10"/>
      <c r="F65" s="2"/>
    </row>
    <row r="66" spans="3:6" x14ac:dyDescent="0.3">
      <c r="C66" s="11" t="s">
        <v>42</v>
      </c>
      <c r="D66" s="2"/>
      <c r="E66" s="10"/>
      <c r="F66" s="2"/>
    </row>
    <row r="67" spans="3:6" x14ac:dyDescent="0.3">
      <c r="C67" s="54" t="s">
        <v>60</v>
      </c>
      <c r="D67" s="54"/>
      <c r="E67" s="10">
        <v>-80000</v>
      </c>
      <c r="F67" s="2"/>
    </row>
    <row r="68" spans="3:6" x14ac:dyDescent="0.3">
      <c r="C68" s="54"/>
      <c r="D68" s="54"/>
      <c r="E68" s="10"/>
      <c r="F68" s="2"/>
    </row>
    <row r="69" spans="3:6" x14ac:dyDescent="0.3">
      <c r="C69" s="2"/>
      <c r="D69" s="2"/>
      <c r="E69" s="10"/>
      <c r="F69" s="2"/>
    </row>
    <row r="70" spans="3:6" x14ac:dyDescent="0.3">
      <c r="C70" s="2" t="s">
        <v>39</v>
      </c>
      <c r="D70" s="2"/>
      <c r="E70" s="10">
        <v>0</v>
      </c>
      <c r="F70" s="3" t="s">
        <v>41</v>
      </c>
    </row>
    <row r="71" spans="3:6" x14ac:dyDescent="0.3">
      <c r="C71" s="2" t="s">
        <v>40</v>
      </c>
      <c r="D71" s="2"/>
      <c r="E71" s="10">
        <f>+E60+E63+E64+E67</f>
        <v>90000</v>
      </c>
      <c r="F71" s="3" t="s">
        <v>50</v>
      </c>
    </row>
    <row r="72" spans="3:6" x14ac:dyDescent="0.3">
      <c r="C72" s="2"/>
      <c r="D72" s="2"/>
      <c r="E72" s="33"/>
      <c r="F72" s="3"/>
    </row>
    <row r="73" spans="3:6" x14ac:dyDescent="0.3">
      <c r="C73" s="5" t="s">
        <v>47</v>
      </c>
      <c r="D73" s="2"/>
      <c r="E73" s="2"/>
      <c r="F73" s="2"/>
    </row>
    <row r="74" spans="3:6" x14ac:dyDescent="0.3">
      <c r="C74" s="2" t="s">
        <v>48</v>
      </c>
      <c r="D74" s="2"/>
      <c r="E74" s="2"/>
      <c r="F74" s="2"/>
    </row>
    <row r="75" spans="3:6" x14ac:dyDescent="0.3">
      <c r="C75" s="2" t="s">
        <v>49</v>
      </c>
      <c r="D75" s="2"/>
      <c r="E75" s="2"/>
      <c r="F75" s="2"/>
    </row>
    <row r="76" spans="3:6" x14ac:dyDescent="0.3">
      <c r="C76" s="2" t="s">
        <v>61</v>
      </c>
      <c r="D76" s="2"/>
      <c r="E76" s="2"/>
      <c r="F76" s="2"/>
    </row>
  </sheetData>
  <mergeCells count="3">
    <mergeCell ref="B2:M2"/>
    <mergeCell ref="B24:I24"/>
    <mergeCell ref="C67:D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Regime juros - exemplo</vt:lpstr>
      <vt:lpstr>Empréstimos - 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Lara Matos</cp:lastModifiedBy>
  <dcterms:created xsi:type="dcterms:W3CDTF">2021-11-21T11:46:42Z</dcterms:created>
  <dcterms:modified xsi:type="dcterms:W3CDTF">2021-12-06T13:30:13Z</dcterms:modified>
</cp:coreProperties>
</file>