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lara-rosetadman/OneDriveUWEBristol/Semester2/Thesis/gousto_api/Full_data/"/>
    </mc:Choice>
  </mc:AlternateContent>
  <xr:revisionPtr revIDLastSave="0" documentId="13_ncr:1_{70B63BAD-D80F-2C48-9507-852C082418C4}" xr6:coauthVersionLast="47" xr6:coauthVersionMax="47" xr10:uidLastSave="{00000000-0000-0000-0000-000000000000}"/>
  <bookViews>
    <workbookView xWindow="0" yWindow="500" windowWidth="28420" windowHeight="15980" xr2:uid="{69BF7039-7A80-3E4D-AE08-A3F496E062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1" l="1"/>
  <c r="I17" i="1"/>
  <c r="F27" i="1"/>
  <c r="Q13" i="1"/>
  <c r="L9" i="1"/>
  <c r="L8" i="1"/>
  <c r="F15" i="1"/>
  <c r="V8" i="1" s="1"/>
  <c r="K8" i="1"/>
  <c r="K9" i="1" s="1"/>
  <c r="J8" i="1"/>
  <c r="J9" i="1" s="1"/>
  <c r="I8" i="1"/>
  <c r="I9" i="1" s="1"/>
  <c r="F63" i="1"/>
  <c r="V12" i="1" s="1"/>
  <c r="W12" i="1" s="1"/>
  <c r="E63" i="1"/>
  <c r="T12" i="1" s="1"/>
  <c r="U12" i="1" s="1"/>
  <c r="D63" i="1"/>
  <c r="R12" i="1" s="1"/>
  <c r="C63" i="1"/>
  <c r="F51" i="1"/>
  <c r="V11" i="1" s="1"/>
  <c r="E51" i="1"/>
  <c r="T11" i="1" s="1"/>
  <c r="D51" i="1"/>
  <c r="R11" i="1" s="1"/>
  <c r="C51" i="1"/>
  <c r="F39" i="1"/>
  <c r="V10" i="1" s="1"/>
  <c r="W10" i="1" s="1"/>
  <c r="E39" i="1"/>
  <c r="T10" i="1" s="1"/>
  <c r="U10" i="1" s="1"/>
  <c r="D39" i="1"/>
  <c r="R10" i="1" s="1"/>
  <c r="C39" i="1"/>
  <c r="L25" i="1"/>
  <c r="V13" i="1" s="1"/>
  <c r="W13" i="1" s="1"/>
  <c r="K25" i="1"/>
  <c r="T13" i="1" s="1"/>
  <c r="J25" i="1"/>
  <c r="R13" i="1" s="1"/>
  <c r="I25" i="1"/>
  <c r="L21" i="1"/>
  <c r="V14" i="1" s="1"/>
  <c r="W14" i="1" s="1"/>
  <c r="K21" i="1"/>
  <c r="T14" i="1" s="1"/>
  <c r="U14" i="1" s="1"/>
  <c r="J21" i="1"/>
  <c r="R14" i="1" s="1"/>
  <c r="S14" i="1" s="1"/>
  <c r="I21" i="1"/>
  <c r="L17" i="1"/>
  <c r="K17" i="1"/>
  <c r="J17" i="1"/>
  <c r="J13" i="1"/>
  <c r="K13" i="1"/>
  <c r="L13" i="1"/>
  <c r="I13" i="1"/>
  <c r="C27" i="1"/>
  <c r="V9" i="1"/>
  <c r="E27" i="1"/>
  <c r="T9" i="1" s="1"/>
  <c r="U9" i="1" s="1"/>
  <c r="D27" i="1"/>
  <c r="R9" i="1" s="1"/>
  <c r="D15" i="1"/>
  <c r="R8" i="1" s="1"/>
  <c r="E15" i="1"/>
  <c r="T8" i="1" s="1"/>
  <c r="C15" i="1"/>
  <c r="W8" i="1" l="1"/>
  <c r="W11" i="1"/>
  <c r="S12" i="1"/>
  <c r="W9" i="1"/>
  <c r="S11" i="1"/>
  <c r="S9" i="1"/>
  <c r="S10" i="1"/>
  <c r="U11" i="1"/>
  <c r="S13" i="1"/>
  <c r="U8" i="1"/>
  <c r="U13" i="1"/>
  <c r="S8" i="1"/>
  <c r="Q12" i="1"/>
  <c r="Q9" i="1"/>
  <c r="Q11" i="1"/>
  <c r="Q10" i="1"/>
  <c r="Q14" i="1"/>
  <c r="X14" i="1" s="1"/>
  <c r="X10" i="1" l="1"/>
  <c r="X9" i="1"/>
  <c r="X13" i="1"/>
  <c r="X12" i="1"/>
  <c r="X8" i="1"/>
  <c r="X11" i="1"/>
</calcChain>
</file>

<file path=xl/sharedStrings.xml><?xml version="1.0" encoding="utf-8"?>
<sst xmlns="http://schemas.openxmlformats.org/spreadsheetml/2006/main" count="166" uniqueCount="38">
  <si>
    <t>Meatless Monday</t>
  </si>
  <si>
    <t>Monday</t>
  </si>
  <si>
    <t>Tuesday</t>
  </si>
  <si>
    <t>Wednesday</t>
  </si>
  <si>
    <t>Thursday</t>
  </si>
  <si>
    <t>Friday</t>
  </si>
  <si>
    <t>Saturday</t>
  </si>
  <si>
    <t>Sunday</t>
  </si>
  <si>
    <t>Diet Type</t>
  </si>
  <si>
    <t>Veggie</t>
  </si>
  <si>
    <t>Chicken</t>
  </si>
  <si>
    <t>Beef</t>
  </si>
  <si>
    <t>Land</t>
  </si>
  <si>
    <t>Water</t>
  </si>
  <si>
    <t>Protein</t>
  </si>
  <si>
    <t>Global Warming</t>
  </si>
  <si>
    <t>Yearly Total:</t>
  </si>
  <si>
    <t>Vegan</t>
  </si>
  <si>
    <t>Yearly Total</t>
  </si>
  <si>
    <t>Flexetarian</t>
  </si>
  <si>
    <t>chicken</t>
  </si>
  <si>
    <t>Vegetarian</t>
  </si>
  <si>
    <t>Meatless Monday (Veggie)</t>
  </si>
  <si>
    <t>Meatless Monday (vegan)</t>
  </si>
  <si>
    <t>Flexitarian (Chicken/Beef at weekends)</t>
  </si>
  <si>
    <t>Comparison Table</t>
  </si>
  <si>
    <t>Meatless Monday (veggie)</t>
  </si>
  <si>
    <t>Vegan w/ chicken/beef at w/e</t>
  </si>
  <si>
    <t>veggie w/ chicken/beef at w/e</t>
  </si>
  <si>
    <t>veggie/vegan w/beef/chicken w/e</t>
  </si>
  <si>
    <t>Fully Veggie</t>
  </si>
  <si>
    <t>Fully Vegan</t>
  </si>
  <si>
    <t>Comparing to beef/chicken diet</t>
  </si>
  <si>
    <t>Avergae Impact</t>
  </si>
  <si>
    <t>Diet Combinations</t>
  </si>
  <si>
    <t>Beef (3) /chicken (4)</t>
  </si>
  <si>
    <t xml:space="preserve">Median Impact values </t>
  </si>
  <si>
    <t xml:space="preserve">This assumes an average meat diet consisting of 4 times a week chicken and 3 times a week beef for 52 weeks a year. The impact scores are the median grade value across the 10 recipes. The median was chosen because when plotting box plots there are extreme values and the median is less effected by this. In a similar way, this diet was compared to many other diets that are listed in the comparison table on the right.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</si>
</sst>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u/>
      <sz val="16"/>
      <color theme="1"/>
      <name val="Calibri"/>
      <family val="2"/>
      <scheme val="minor"/>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2">
    <xf numFmtId="0" fontId="0" fillId="0" borderId="0" xfId="0"/>
    <xf numFmtId="0" fontId="1" fillId="0" borderId="0" xfId="0" applyFont="1"/>
    <xf numFmtId="0" fontId="0" fillId="0" borderId="0" xfId="0" applyAlignment="1">
      <alignment horizont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1" xfId="0" applyBorder="1"/>
    <xf numFmtId="0" fontId="0" fillId="0" borderId="2" xfId="0" applyBorder="1"/>
    <xf numFmtId="0" fontId="0" fillId="0" borderId="3" xfId="0" applyBorder="1"/>
    <xf numFmtId="0" fontId="1" fillId="0" borderId="1" xfId="0" applyFont="1" applyBorder="1"/>
    <xf numFmtId="0" fontId="1" fillId="0" borderId="4" xfId="0" applyFont="1" applyBorder="1"/>
    <xf numFmtId="0" fontId="0" fillId="0" borderId="4" xfId="0" applyBorder="1"/>
    <xf numFmtId="0" fontId="2" fillId="0" borderId="0" xfId="0" applyFont="1" applyAlignment="1">
      <alignment horizontal="center"/>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0" fillId="0" borderId="9" xfId="0" applyBorder="1"/>
    <xf numFmtId="0" fontId="1" fillId="0" borderId="10" xfId="0" applyFont="1" applyBorder="1"/>
    <xf numFmtId="0" fontId="1" fillId="0" borderId="11" xfId="0" applyFont="1" applyBorder="1"/>
    <xf numFmtId="0" fontId="1" fillId="0" borderId="12" xfId="0" applyFont="1" applyBorder="1"/>
    <xf numFmtId="0" fontId="0" fillId="0" borderId="4" xfId="0" applyFont="1" applyBorder="1"/>
    <xf numFmtId="10" fontId="0" fillId="0" borderId="4" xfId="0" applyNumberFormat="1" applyBorder="1"/>
    <xf numFmtId="0" fontId="0" fillId="0" borderId="6" xfId="0" applyBorder="1"/>
    <xf numFmtId="0" fontId="0" fillId="0" borderId="7" xfId="0" applyBorder="1"/>
    <xf numFmtId="0" fontId="1" fillId="0" borderId="9" xfId="0" applyFont="1" applyBorder="1"/>
    <xf numFmtId="0" fontId="0" fillId="0" borderId="8" xfId="0" applyFont="1" applyBorder="1"/>
    <xf numFmtId="10" fontId="0" fillId="0" borderId="9" xfId="0" applyNumberFormat="1" applyBorder="1"/>
    <xf numFmtId="0" fontId="0" fillId="0" borderId="10" xfId="0" applyFont="1" applyBorder="1"/>
    <xf numFmtId="0" fontId="0" fillId="0" borderId="11" xfId="0" applyFont="1" applyBorder="1"/>
    <xf numFmtId="10" fontId="0" fillId="0" borderId="11" xfId="0" applyNumberFormat="1" applyBorder="1"/>
    <xf numFmtId="0" fontId="0" fillId="0" borderId="11" xfId="0" applyBorder="1"/>
    <xf numFmtId="10" fontId="0" fillId="0" borderId="1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47066-E501-9847-83A7-C0568C349E54}">
  <dimension ref="A1:X63"/>
  <sheetViews>
    <sheetView tabSelected="1" workbookViewId="0">
      <selection activeCell="H3" sqref="H3"/>
    </sheetView>
  </sheetViews>
  <sheetFormatPr baseColWidth="10" defaultRowHeight="16" x14ac:dyDescent="0.2"/>
  <cols>
    <col min="1" max="1" width="15.6640625" bestFit="1" customWidth="1"/>
    <col min="6" max="6" width="14.6640625" bestFit="1" customWidth="1"/>
    <col min="7" max="7" width="10.83203125" customWidth="1"/>
    <col min="8" max="8" width="18.33203125" customWidth="1"/>
    <col min="9" max="11" width="10.83203125" customWidth="1"/>
    <col min="12" max="12" width="14.6640625" customWidth="1"/>
    <col min="13" max="14" width="10.83203125" customWidth="1"/>
    <col min="15" max="15" width="29.33203125" customWidth="1"/>
    <col min="16" max="16" width="17.83203125" customWidth="1"/>
    <col min="22" max="22" width="14.6640625" bestFit="1" customWidth="1"/>
    <col min="23" max="23" width="15.83203125" customWidth="1"/>
    <col min="24" max="24" width="14.1640625" bestFit="1" customWidth="1"/>
  </cols>
  <sheetData>
    <row r="1" spans="1:24" x14ac:dyDescent="0.2">
      <c r="A1" s="3" t="s">
        <v>37</v>
      </c>
      <c r="B1" s="3"/>
      <c r="C1" s="3"/>
      <c r="D1" s="3"/>
      <c r="E1" s="3"/>
      <c r="F1" s="3"/>
    </row>
    <row r="2" spans="1:24" ht="40" customHeight="1" x14ac:dyDescent="0.2">
      <c r="A2" s="3"/>
      <c r="B2" s="3"/>
      <c r="C2" s="3"/>
      <c r="D2" s="3"/>
      <c r="E2" s="3"/>
      <c r="F2" s="3"/>
    </row>
    <row r="3" spans="1:24" ht="65" customHeight="1" x14ac:dyDescent="0.2">
      <c r="A3" s="3"/>
      <c r="B3" s="3"/>
      <c r="C3" s="3"/>
      <c r="D3" s="3"/>
      <c r="E3" s="3"/>
      <c r="F3" s="3"/>
    </row>
    <row r="4" spans="1:24" ht="16" customHeight="1" x14ac:dyDescent="0.2">
      <c r="A4" s="2"/>
      <c r="B4" s="2"/>
      <c r="C4" s="2"/>
      <c r="D4" s="2"/>
      <c r="E4" s="2"/>
      <c r="F4" s="2"/>
    </row>
    <row r="5" spans="1:24" ht="39" customHeight="1" thickBot="1" x14ac:dyDescent="0.3">
      <c r="A5" s="4" t="s">
        <v>34</v>
      </c>
      <c r="B5" s="4"/>
      <c r="C5" s="2"/>
      <c r="D5" s="2"/>
      <c r="E5" s="2"/>
      <c r="F5" s="2"/>
      <c r="H5" s="11" t="s">
        <v>36</v>
      </c>
      <c r="I5" s="11"/>
    </row>
    <row r="6" spans="1:24" ht="17" thickBot="1" x14ac:dyDescent="0.25">
      <c r="A6" s="5" t="s">
        <v>22</v>
      </c>
      <c r="B6" s="6"/>
      <c r="C6" s="6"/>
      <c r="D6" s="6"/>
      <c r="E6" s="6"/>
      <c r="F6" s="7"/>
      <c r="O6" s="12" t="s">
        <v>32</v>
      </c>
      <c r="P6" s="22"/>
      <c r="Q6" s="22"/>
      <c r="R6" s="22"/>
      <c r="S6" s="22"/>
      <c r="T6" s="22"/>
      <c r="U6" s="22"/>
      <c r="V6" s="22"/>
      <c r="W6" s="22"/>
      <c r="X6" s="23"/>
    </row>
    <row r="7" spans="1:24" x14ac:dyDescent="0.2">
      <c r="A7" s="9" t="s">
        <v>0</v>
      </c>
      <c r="B7" s="9" t="s">
        <v>8</v>
      </c>
      <c r="C7" s="9" t="s">
        <v>12</v>
      </c>
      <c r="D7" s="9" t="s">
        <v>13</v>
      </c>
      <c r="E7" s="9" t="s">
        <v>14</v>
      </c>
      <c r="F7" s="9" t="s">
        <v>15</v>
      </c>
      <c r="H7" s="12" t="s">
        <v>8</v>
      </c>
      <c r="I7" s="13" t="s">
        <v>12</v>
      </c>
      <c r="J7" s="13" t="s">
        <v>13</v>
      </c>
      <c r="K7" s="13" t="s">
        <v>14</v>
      </c>
      <c r="L7" s="14" t="s">
        <v>15</v>
      </c>
      <c r="M7" s="1"/>
      <c r="N7" s="1"/>
      <c r="O7" s="15" t="s">
        <v>25</v>
      </c>
      <c r="P7" s="9" t="s">
        <v>12</v>
      </c>
      <c r="Q7" s="9" t="s">
        <v>12</v>
      </c>
      <c r="R7" s="9" t="s">
        <v>13</v>
      </c>
      <c r="S7" s="9" t="s">
        <v>13</v>
      </c>
      <c r="T7" s="9" t="s">
        <v>14</v>
      </c>
      <c r="U7" s="9" t="s">
        <v>14</v>
      </c>
      <c r="V7" s="9" t="s">
        <v>15</v>
      </c>
      <c r="W7" s="9" t="s">
        <v>15</v>
      </c>
      <c r="X7" s="24" t="s">
        <v>33</v>
      </c>
    </row>
    <row r="8" spans="1:24" x14ac:dyDescent="0.2">
      <c r="A8" s="9" t="s">
        <v>1</v>
      </c>
      <c r="B8" s="10" t="s">
        <v>9</v>
      </c>
      <c r="C8" s="10">
        <v>12</v>
      </c>
      <c r="D8" s="10">
        <v>7</v>
      </c>
      <c r="E8" s="10">
        <v>47</v>
      </c>
      <c r="F8" s="10">
        <v>12</v>
      </c>
      <c r="H8" s="15" t="s">
        <v>35</v>
      </c>
      <c r="I8" s="9">
        <f>((4*24)+(3*39))/7</f>
        <v>30.428571428571427</v>
      </c>
      <c r="J8" s="10">
        <f>((4*15)+(3*41))/7</f>
        <v>26.142857142857142</v>
      </c>
      <c r="K8" s="10">
        <f>((111*4)+(3*76.5))/7</f>
        <v>96.214285714285708</v>
      </c>
      <c r="L8" s="16">
        <f>((4*11)+(3*41))/7</f>
        <v>23.857142857142858</v>
      </c>
      <c r="O8" s="25" t="s">
        <v>26</v>
      </c>
      <c r="P8" s="20">
        <v>10452</v>
      </c>
      <c r="Q8" s="21">
        <f>((P8-$I$9)/$I$9)</f>
        <v>-5.892340343430439E-2</v>
      </c>
      <c r="R8" s="10">
        <f>D15</f>
        <v>9100</v>
      </c>
      <c r="S8" s="21">
        <f>((R8-$J$9)/$J$9)</f>
        <v>-4.6335803578112109E-2</v>
      </c>
      <c r="T8" s="10">
        <f>E15</f>
        <v>31616</v>
      </c>
      <c r="U8" s="21">
        <f>((T8-$K$9)/$K$9)</f>
        <v>-9.9726434186573842E-2</v>
      </c>
      <c r="V8" s="10">
        <f>F15</f>
        <v>8736</v>
      </c>
      <c r="W8" s="21">
        <f>((V8-$L$9)/$L$9)</f>
        <v>3.2318923796242831E-3</v>
      </c>
      <c r="X8" s="26">
        <f>SUM(W8+U8+S8+Q8)/4</f>
        <v>-5.0438437204841514E-2</v>
      </c>
    </row>
    <row r="9" spans="1:24" ht="17" thickBot="1" x14ac:dyDescent="0.25">
      <c r="A9" s="9" t="s">
        <v>2</v>
      </c>
      <c r="B9" s="10" t="s">
        <v>10</v>
      </c>
      <c r="C9" s="10">
        <v>24</v>
      </c>
      <c r="D9" s="10">
        <v>15</v>
      </c>
      <c r="E9" s="10">
        <v>111</v>
      </c>
      <c r="F9" s="10">
        <v>11</v>
      </c>
      <c r="H9" s="17" t="s">
        <v>18</v>
      </c>
      <c r="I9" s="18">
        <f>I8*365</f>
        <v>11106.428571428571</v>
      </c>
      <c r="J9" s="18">
        <f t="shared" ref="J9:L9" si="0">J8*365</f>
        <v>9542.1428571428569</v>
      </c>
      <c r="K9" s="18">
        <f t="shared" si="0"/>
        <v>35118.214285714283</v>
      </c>
      <c r="L9" s="19">
        <f>L8*365</f>
        <v>8707.8571428571431</v>
      </c>
      <c r="O9" s="25" t="s">
        <v>23</v>
      </c>
      <c r="P9" s="20">
        <v>10036</v>
      </c>
      <c r="Q9" s="21">
        <f>((P9-$I$9)/$I$9)</f>
        <v>-9.6379188372242519E-2</v>
      </c>
      <c r="R9" s="10">
        <f>D27</f>
        <v>9022</v>
      </c>
      <c r="S9" s="21">
        <f>((R9-$J$9)/$J$9)</f>
        <v>-5.4510068118871144E-2</v>
      </c>
      <c r="T9" s="10">
        <f>E27</f>
        <v>30940</v>
      </c>
      <c r="U9" s="21">
        <f>((T9-$K$9)/$K$9)</f>
        <v>-0.11897570450824249</v>
      </c>
      <c r="V9" s="10">
        <f>F27</f>
        <v>8424</v>
      </c>
      <c r="W9" s="21">
        <f>((V9-$L$9)/$L$9)</f>
        <v>-3.2597818062505154E-2</v>
      </c>
      <c r="X9" s="26">
        <f t="shared" ref="X9:X14" si="1">SUM(W9+U9+S9+Q9)/4</f>
        <v>-7.5615694765465327E-2</v>
      </c>
    </row>
    <row r="10" spans="1:24" ht="17" thickBot="1" x14ac:dyDescent="0.25">
      <c r="A10" s="9" t="s">
        <v>3</v>
      </c>
      <c r="B10" s="10" t="s">
        <v>11</v>
      </c>
      <c r="C10" s="10">
        <v>39</v>
      </c>
      <c r="D10" s="10">
        <v>41</v>
      </c>
      <c r="E10" s="10">
        <v>76</v>
      </c>
      <c r="F10" s="10">
        <v>41</v>
      </c>
      <c r="H10" s="1"/>
      <c r="I10" s="1"/>
      <c r="O10" s="25" t="s">
        <v>27</v>
      </c>
      <c r="P10" s="20">
        <v>4316</v>
      </c>
      <c r="Q10" s="21">
        <f>((P10-$I$9)/$I$9)</f>
        <v>-0.61139623126889187</v>
      </c>
      <c r="R10" s="10">
        <f>D39</f>
        <v>4342</v>
      </c>
      <c r="S10" s="21">
        <f>((R10-$J$9)/$J$9)</f>
        <v>-0.5449659405644135</v>
      </c>
      <c r="T10" s="10">
        <f>E39</f>
        <v>18564</v>
      </c>
      <c r="U10" s="21">
        <f>((T10-$K$9)/$K$9)</f>
        <v>-0.47138542270494549</v>
      </c>
      <c r="V10" s="10">
        <f>F39</f>
        <v>4264</v>
      </c>
      <c r="W10" s="21">
        <f>((V10-$L$9)/$L$9)</f>
        <v>-0.51032729062423099</v>
      </c>
      <c r="X10" s="26">
        <f>SUM(W10+U10+S10+Q10)/4</f>
        <v>-0.53451872129062039</v>
      </c>
    </row>
    <row r="11" spans="1:24" x14ac:dyDescent="0.2">
      <c r="A11" s="9" t="s">
        <v>4</v>
      </c>
      <c r="B11" s="10" t="s">
        <v>10</v>
      </c>
      <c r="C11" s="10">
        <v>24</v>
      </c>
      <c r="D11" s="10">
        <v>15</v>
      </c>
      <c r="E11" s="10">
        <v>111</v>
      </c>
      <c r="F11" s="10">
        <v>11</v>
      </c>
      <c r="H11" s="12" t="s">
        <v>8</v>
      </c>
      <c r="I11" s="13" t="s">
        <v>12</v>
      </c>
      <c r="J11" s="13" t="s">
        <v>13</v>
      </c>
      <c r="K11" s="13" t="s">
        <v>14</v>
      </c>
      <c r="L11" s="14" t="s">
        <v>15</v>
      </c>
      <c r="O11" s="25" t="s">
        <v>28</v>
      </c>
      <c r="P11" s="20">
        <v>6396</v>
      </c>
      <c r="Q11" s="21">
        <f>((P11-$I$9)/$I$9)</f>
        <v>-0.42411730657920121</v>
      </c>
      <c r="R11" s="10">
        <f>D51</f>
        <v>4732</v>
      </c>
      <c r="S11" s="21">
        <f>((R11-$J$9)/$J$9)</f>
        <v>-0.50409461786061827</v>
      </c>
      <c r="T11" s="10">
        <f>E51</f>
        <v>21944</v>
      </c>
      <c r="U11" s="21">
        <f>((T11-$K$9)/$K$9)</f>
        <v>-0.37513907109660222</v>
      </c>
      <c r="V11" s="10">
        <f>F51</f>
        <v>5824</v>
      </c>
      <c r="W11" s="21">
        <f>((V11-$L$9)/$L$9)</f>
        <v>-0.33117873841358381</v>
      </c>
      <c r="X11" s="26">
        <f t="shared" si="1"/>
        <v>-0.40863243348750139</v>
      </c>
    </row>
    <row r="12" spans="1:24" x14ac:dyDescent="0.2">
      <c r="A12" s="9" t="s">
        <v>5</v>
      </c>
      <c r="B12" s="10" t="s">
        <v>11</v>
      </c>
      <c r="C12" s="10">
        <v>39</v>
      </c>
      <c r="D12" s="10">
        <v>41</v>
      </c>
      <c r="E12" s="10">
        <v>76</v>
      </c>
      <c r="F12" s="10">
        <v>41</v>
      </c>
      <c r="H12" s="15" t="s">
        <v>11</v>
      </c>
      <c r="I12" s="10">
        <v>39</v>
      </c>
      <c r="J12" s="10">
        <v>41</v>
      </c>
      <c r="K12" s="10">
        <v>76</v>
      </c>
      <c r="L12" s="16">
        <v>41</v>
      </c>
      <c r="O12" s="25" t="s">
        <v>29</v>
      </c>
      <c r="P12" s="20">
        <v>5564</v>
      </c>
      <c r="Q12" s="21">
        <f>((P12-$I$9)/$I$9)</f>
        <v>-0.49902887645507749</v>
      </c>
      <c r="R12" s="10">
        <f>D63</f>
        <v>4576</v>
      </c>
      <c r="S12" s="21">
        <f>((R12-$J$9)/$J$9)</f>
        <v>-0.52044314694213634</v>
      </c>
      <c r="T12" s="10">
        <f>E63</f>
        <v>20592</v>
      </c>
      <c r="U12" s="21">
        <f>((T12-$K$9)/$K$9)</f>
        <v>-0.41363761173993951</v>
      </c>
      <c r="V12" s="10">
        <f>F63</f>
        <v>5200</v>
      </c>
      <c r="W12" s="21">
        <f>((V12-$L$9)/$L$9)</f>
        <v>-0.40283815929784267</v>
      </c>
      <c r="X12" s="26">
        <f>SUM(W12+U12+S12+Q12)/4</f>
        <v>-0.458986948608749</v>
      </c>
    </row>
    <row r="13" spans="1:24" ht="17" thickBot="1" x14ac:dyDescent="0.25">
      <c r="A13" s="9" t="s">
        <v>6</v>
      </c>
      <c r="B13" s="10" t="s">
        <v>10</v>
      </c>
      <c r="C13" s="10">
        <v>24</v>
      </c>
      <c r="D13" s="10">
        <v>15</v>
      </c>
      <c r="E13" s="10">
        <v>111</v>
      </c>
      <c r="F13" s="10">
        <v>11</v>
      </c>
      <c r="H13" s="17" t="s">
        <v>18</v>
      </c>
      <c r="I13" s="18">
        <f>I12*365</f>
        <v>14235</v>
      </c>
      <c r="J13" s="18">
        <f t="shared" ref="J13:L13" si="2">J12*365</f>
        <v>14965</v>
      </c>
      <c r="K13" s="18">
        <f t="shared" si="2"/>
        <v>27740</v>
      </c>
      <c r="L13" s="19">
        <f t="shared" si="2"/>
        <v>14965</v>
      </c>
      <c r="O13" s="25" t="s">
        <v>30</v>
      </c>
      <c r="P13" s="20">
        <v>4380</v>
      </c>
      <c r="Q13" s="21">
        <f>((P13-$I$9)/$I$9)</f>
        <v>-0.60563380281690138</v>
      </c>
      <c r="R13" s="10">
        <f>J25</f>
        <v>2555</v>
      </c>
      <c r="S13" s="21">
        <f>((R13-$J$9)/$J$9)</f>
        <v>-0.73224043715846998</v>
      </c>
      <c r="T13" s="10">
        <f>K25</f>
        <v>17155</v>
      </c>
      <c r="U13" s="21">
        <f>((T13-$K$9)/$K$9)</f>
        <v>-0.5115070527097253</v>
      </c>
      <c r="V13" s="10">
        <f>L25</f>
        <v>4380</v>
      </c>
      <c r="W13" s="21">
        <f>((V13-$L$9)/$L$9)</f>
        <v>-0.49700598802395213</v>
      </c>
      <c r="X13" s="26">
        <f t="shared" si="1"/>
        <v>-0.58659682017726222</v>
      </c>
    </row>
    <row r="14" spans="1:24" ht="17" thickBot="1" x14ac:dyDescent="0.25">
      <c r="A14" s="9" t="s">
        <v>7</v>
      </c>
      <c r="B14" s="10" t="s">
        <v>11</v>
      </c>
      <c r="C14" s="10">
        <v>39</v>
      </c>
      <c r="D14" s="10">
        <v>41</v>
      </c>
      <c r="E14" s="10">
        <v>76</v>
      </c>
      <c r="F14" s="10">
        <v>41</v>
      </c>
      <c r="H14" s="1"/>
      <c r="I14" s="1"/>
      <c r="O14" s="27" t="s">
        <v>31</v>
      </c>
      <c r="P14" s="28">
        <v>1460</v>
      </c>
      <c r="Q14" s="29">
        <f>((P14-$I$9)/$I$9)</f>
        <v>-0.86854460093896713</v>
      </c>
      <c r="R14" s="30">
        <f>J21</f>
        <v>2007.5</v>
      </c>
      <c r="S14" s="29">
        <f>((R14-$J$9)/$J$9)</f>
        <v>-0.7896174863387978</v>
      </c>
      <c r="T14" s="30">
        <f>K21</f>
        <v>12410</v>
      </c>
      <c r="U14" s="29">
        <f>((T14-$K$9)/$K$9)</f>
        <v>-0.64662212323682255</v>
      </c>
      <c r="V14" s="30">
        <f>L21</f>
        <v>2190</v>
      </c>
      <c r="W14" s="29">
        <f>((V14-$L$9)/$L$9)</f>
        <v>-0.74850299401197606</v>
      </c>
      <c r="X14" s="31">
        <f t="shared" si="1"/>
        <v>-0.76332180113164083</v>
      </c>
    </row>
    <row r="15" spans="1:24" x14ac:dyDescent="0.2">
      <c r="A15" s="9" t="s">
        <v>16</v>
      </c>
      <c r="B15" s="10"/>
      <c r="C15" s="10">
        <f>((C8*52)+(C9*52)+(C10*52)+(C11*52)+(C12*52)+(C13*52)+(C14*52))</f>
        <v>10452</v>
      </c>
      <c r="D15" s="10">
        <f>((D8*52)+(D9*52)+(D10*52)+(D11*52)+(D12*52)+(D13*52)+(D14*52))</f>
        <v>9100</v>
      </c>
      <c r="E15" s="10">
        <f t="shared" ref="E15" si="3">((E8*52)+(E9*52)+(E10*52)+(E11*52)+(E12*52)+(E13*52)+(E14*52))</f>
        <v>31616</v>
      </c>
      <c r="F15" s="10">
        <f>((F8*52)+(F9*52)+(F10*52)+(F11*52)+(F12*52)+(F13*52)+(F14*52))</f>
        <v>8736</v>
      </c>
      <c r="H15" s="12" t="s">
        <v>8</v>
      </c>
      <c r="I15" s="13" t="s">
        <v>12</v>
      </c>
      <c r="J15" s="13" t="s">
        <v>13</v>
      </c>
      <c r="K15" s="13" t="s">
        <v>14</v>
      </c>
      <c r="L15" s="14" t="s">
        <v>15</v>
      </c>
    </row>
    <row r="16" spans="1:24" x14ac:dyDescent="0.2">
      <c r="A16" s="1"/>
      <c r="H16" s="15" t="s">
        <v>10</v>
      </c>
      <c r="I16" s="10">
        <v>24</v>
      </c>
      <c r="J16" s="10">
        <v>15</v>
      </c>
      <c r="K16" s="10">
        <v>111</v>
      </c>
      <c r="L16" s="16">
        <v>11</v>
      </c>
    </row>
    <row r="17" spans="1:12" ht="17" thickBot="1" x14ac:dyDescent="0.25">
      <c r="A17" s="1"/>
      <c r="H17" s="17" t="s">
        <v>18</v>
      </c>
      <c r="I17" s="18">
        <f>I16*365</f>
        <v>8760</v>
      </c>
      <c r="J17" s="18">
        <f t="shared" ref="J17" si="4">J16*365</f>
        <v>5475</v>
      </c>
      <c r="K17" s="18">
        <f t="shared" ref="K17" si="5">K16*365</f>
        <v>40515</v>
      </c>
      <c r="L17" s="19">
        <f t="shared" ref="L17" si="6">L16*365</f>
        <v>4015</v>
      </c>
    </row>
    <row r="18" spans="1:12" ht="17" thickBot="1" x14ac:dyDescent="0.25">
      <c r="A18" s="8" t="s">
        <v>23</v>
      </c>
      <c r="B18" s="6"/>
      <c r="C18" s="6"/>
      <c r="D18" s="6"/>
      <c r="E18" s="6"/>
      <c r="F18" s="7"/>
      <c r="H18" s="1"/>
    </row>
    <row r="19" spans="1:12" x14ac:dyDescent="0.2">
      <c r="A19" s="9" t="s">
        <v>0</v>
      </c>
      <c r="B19" s="9" t="s">
        <v>8</v>
      </c>
      <c r="C19" s="9" t="s">
        <v>12</v>
      </c>
      <c r="D19" s="9" t="s">
        <v>13</v>
      </c>
      <c r="E19" s="9" t="s">
        <v>14</v>
      </c>
      <c r="F19" s="9" t="s">
        <v>15</v>
      </c>
      <c r="H19" s="12" t="s">
        <v>8</v>
      </c>
      <c r="I19" s="13" t="s">
        <v>12</v>
      </c>
      <c r="J19" s="13" t="s">
        <v>13</v>
      </c>
      <c r="K19" s="13" t="s">
        <v>14</v>
      </c>
      <c r="L19" s="14" t="s">
        <v>15</v>
      </c>
    </row>
    <row r="20" spans="1:12" x14ac:dyDescent="0.2">
      <c r="A20" s="9" t="s">
        <v>1</v>
      </c>
      <c r="B20" s="10" t="s">
        <v>17</v>
      </c>
      <c r="C20" s="10">
        <v>4</v>
      </c>
      <c r="D20" s="10">
        <v>5.5</v>
      </c>
      <c r="E20" s="10">
        <v>34</v>
      </c>
      <c r="F20" s="10">
        <v>6</v>
      </c>
      <c r="H20" s="15" t="s">
        <v>17</v>
      </c>
      <c r="I20" s="10">
        <v>4</v>
      </c>
      <c r="J20" s="10">
        <v>5.5</v>
      </c>
      <c r="K20" s="10">
        <v>34</v>
      </c>
      <c r="L20" s="16">
        <v>6</v>
      </c>
    </row>
    <row r="21" spans="1:12" ht="17" thickBot="1" x14ac:dyDescent="0.25">
      <c r="A21" s="9" t="s">
        <v>2</v>
      </c>
      <c r="B21" s="10" t="s">
        <v>10</v>
      </c>
      <c r="C21" s="10">
        <v>24</v>
      </c>
      <c r="D21" s="10">
        <v>15</v>
      </c>
      <c r="E21" s="10">
        <v>111</v>
      </c>
      <c r="F21" s="10">
        <v>11</v>
      </c>
      <c r="H21" s="17" t="s">
        <v>18</v>
      </c>
      <c r="I21" s="18">
        <f>I20*365</f>
        <v>1460</v>
      </c>
      <c r="J21" s="18">
        <f t="shared" ref="J21" si="7">J20*365</f>
        <v>2007.5</v>
      </c>
      <c r="K21" s="18">
        <f t="shared" ref="K21" si="8">K20*365</f>
        <v>12410</v>
      </c>
      <c r="L21" s="19">
        <f t="shared" ref="L21" si="9">L20*365</f>
        <v>2190</v>
      </c>
    </row>
    <row r="22" spans="1:12" ht="17" thickBot="1" x14ac:dyDescent="0.25">
      <c r="A22" s="9" t="s">
        <v>3</v>
      </c>
      <c r="B22" s="10" t="s">
        <v>11</v>
      </c>
      <c r="C22" s="10">
        <v>39</v>
      </c>
      <c r="D22" s="10">
        <v>41</v>
      </c>
      <c r="E22" s="10">
        <v>76</v>
      </c>
      <c r="F22" s="10">
        <v>41</v>
      </c>
      <c r="H22" s="1"/>
    </row>
    <row r="23" spans="1:12" x14ac:dyDescent="0.2">
      <c r="A23" s="9" t="s">
        <v>4</v>
      </c>
      <c r="B23" s="10" t="s">
        <v>10</v>
      </c>
      <c r="C23" s="10">
        <v>24</v>
      </c>
      <c r="D23" s="10">
        <v>15</v>
      </c>
      <c r="E23" s="10">
        <v>111</v>
      </c>
      <c r="F23" s="10">
        <v>11</v>
      </c>
      <c r="H23" s="12" t="s">
        <v>8</v>
      </c>
      <c r="I23" s="13" t="s">
        <v>12</v>
      </c>
      <c r="J23" s="13" t="s">
        <v>13</v>
      </c>
      <c r="K23" s="13" t="s">
        <v>14</v>
      </c>
      <c r="L23" s="14" t="s">
        <v>15</v>
      </c>
    </row>
    <row r="24" spans="1:12" x14ac:dyDescent="0.2">
      <c r="A24" s="9" t="s">
        <v>5</v>
      </c>
      <c r="B24" s="10" t="s">
        <v>11</v>
      </c>
      <c r="C24" s="10">
        <v>39</v>
      </c>
      <c r="D24" s="10">
        <v>41</v>
      </c>
      <c r="E24" s="10">
        <v>76</v>
      </c>
      <c r="F24" s="10">
        <v>41</v>
      </c>
      <c r="H24" s="15" t="s">
        <v>21</v>
      </c>
      <c r="I24" s="10">
        <v>12</v>
      </c>
      <c r="J24" s="10">
        <v>7</v>
      </c>
      <c r="K24" s="10">
        <v>47</v>
      </c>
      <c r="L24" s="16">
        <v>12</v>
      </c>
    </row>
    <row r="25" spans="1:12" ht="17" thickBot="1" x14ac:dyDescent="0.25">
      <c r="A25" s="9" t="s">
        <v>6</v>
      </c>
      <c r="B25" s="10" t="s">
        <v>10</v>
      </c>
      <c r="C25" s="10">
        <v>24</v>
      </c>
      <c r="D25" s="10">
        <v>15</v>
      </c>
      <c r="E25" s="10">
        <v>111</v>
      </c>
      <c r="F25" s="10">
        <v>11</v>
      </c>
      <c r="H25" s="17" t="s">
        <v>18</v>
      </c>
      <c r="I25" s="18">
        <f>I24*365</f>
        <v>4380</v>
      </c>
      <c r="J25" s="18">
        <f t="shared" ref="J25" si="10">J24*365</f>
        <v>2555</v>
      </c>
      <c r="K25" s="18">
        <f t="shared" ref="K25" si="11">K24*365</f>
        <v>17155</v>
      </c>
      <c r="L25" s="19">
        <f t="shared" ref="L25" si="12">L24*365</f>
        <v>4380</v>
      </c>
    </row>
    <row r="26" spans="1:12" x14ac:dyDescent="0.2">
      <c r="A26" s="9" t="s">
        <v>7</v>
      </c>
      <c r="B26" s="10" t="s">
        <v>11</v>
      </c>
      <c r="C26" s="10">
        <v>39</v>
      </c>
      <c r="D26" s="10">
        <v>41</v>
      </c>
      <c r="E26" s="10">
        <v>76</v>
      </c>
      <c r="F26" s="10">
        <v>41</v>
      </c>
    </row>
    <row r="27" spans="1:12" x14ac:dyDescent="0.2">
      <c r="A27" s="9" t="s">
        <v>16</v>
      </c>
      <c r="B27" s="10"/>
      <c r="C27" s="10">
        <f>((C20*52)+(C21*52)+(C22*52)+(C23*52)+(C24*52)+(C25*52)+(C26*52))</f>
        <v>10036</v>
      </c>
      <c r="D27" s="10">
        <f>((D20*52)+(D21*52)+(D22*52)+(D23*52)+(D24*52)+(D25*52)+(D26*52))</f>
        <v>9022</v>
      </c>
      <c r="E27" s="10">
        <f t="shared" ref="E27" si="13">((E20*52)+(E21*52)+(E22*52)+(E23*52)+(E24*52)+(E25*52)+(E26*52))</f>
        <v>30940</v>
      </c>
      <c r="F27" s="10">
        <f>((F20*52)+(F21*52)+(F22*52)+(F23*52)+(F24*52)+(F25*52)+(F26*52))</f>
        <v>8424</v>
      </c>
    </row>
    <row r="28" spans="1:12" x14ac:dyDescent="0.2">
      <c r="A28" s="1"/>
    </row>
    <row r="29" spans="1:12" ht="17" thickBot="1" x14ac:dyDescent="0.25">
      <c r="H29" s="1"/>
    </row>
    <row r="30" spans="1:12" x14ac:dyDescent="0.2">
      <c r="A30" s="8" t="s">
        <v>24</v>
      </c>
      <c r="B30" s="6"/>
      <c r="C30" s="6"/>
      <c r="D30" s="6"/>
      <c r="E30" s="6"/>
      <c r="F30" s="7"/>
    </row>
    <row r="31" spans="1:12" x14ac:dyDescent="0.2">
      <c r="A31" s="9" t="s">
        <v>19</v>
      </c>
      <c r="B31" s="9" t="s">
        <v>8</v>
      </c>
      <c r="C31" s="9" t="s">
        <v>12</v>
      </c>
      <c r="D31" s="9" t="s">
        <v>13</v>
      </c>
      <c r="E31" s="9" t="s">
        <v>14</v>
      </c>
      <c r="F31" s="9" t="s">
        <v>15</v>
      </c>
    </row>
    <row r="32" spans="1:12" x14ac:dyDescent="0.2">
      <c r="A32" s="9" t="s">
        <v>1</v>
      </c>
      <c r="B32" s="10" t="s">
        <v>17</v>
      </c>
      <c r="C32" s="10">
        <v>4</v>
      </c>
      <c r="D32" s="10">
        <v>5.5</v>
      </c>
      <c r="E32" s="10">
        <v>34</v>
      </c>
      <c r="F32" s="10">
        <v>6</v>
      </c>
    </row>
    <row r="33" spans="1:6" x14ac:dyDescent="0.2">
      <c r="A33" s="9" t="s">
        <v>2</v>
      </c>
      <c r="B33" s="10" t="s">
        <v>17</v>
      </c>
      <c r="C33" s="10">
        <v>4</v>
      </c>
      <c r="D33" s="10">
        <v>5.5</v>
      </c>
      <c r="E33" s="10">
        <v>34</v>
      </c>
      <c r="F33" s="10">
        <v>6</v>
      </c>
    </row>
    <row r="34" spans="1:6" x14ac:dyDescent="0.2">
      <c r="A34" s="9" t="s">
        <v>3</v>
      </c>
      <c r="B34" s="10" t="s">
        <v>17</v>
      </c>
      <c r="C34" s="10">
        <v>4</v>
      </c>
      <c r="D34" s="10">
        <v>5.5</v>
      </c>
      <c r="E34" s="10">
        <v>34</v>
      </c>
      <c r="F34" s="10">
        <v>6</v>
      </c>
    </row>
    <row r="35" spans="1:6" x14ac:dyDescent="0.2">
      <c r="A35" s="9" t="s">
        <v>4</v>
      </c>
      <c r="B35" s="10" t="s">
        <v>17</v>
      </c>
      <c r="C35" s="10">
        <v>4</v>
      </c>
      <c r="D35" s="10">
        <v>5.5</v>
      </c>
      <c r="E35" s="10">
        <v>34</v>
      </c>
      <c r="F35" s="10">
        <v>6</v>
      </c>
    </row>
    <row r="36" spans="1:6" x14ac:dyDescent="0.2">
      <c r="A36" s="9" t="s">
        <v>5</v>
      </c>
      <c r="B36" s="10" t="s">
        <v>17</v>
      </c>
      <c r="C36" s="10">
        <v>4</v>
      </c>
      <c r="D36" s="10">
        <v>5.5</v>
      </c>
      <c r="E36" s="10">
        <v>34</v>
      </c>
      <c r="F36" s="10">
        <v>6</v>
      </c>
    </row>
    <row r="37" spans="1:6" x14ac:dyDescent="0.2">
      <c r="A37" s="9" t="s">
        <v>6</v>
      </c>
      <c r="B37" s="10" t="s">
        <v>20</v>
      </c>
      <c r="C37" s="10">
        <v>24</v>
      </c>
      <c r="D37" s="10">
        <v>15</v>
      </c>
      <c r="E37" s="10">
        <v>111</v>
      </c>
      <c r="F37" s="10">
        <v>11</v>
      </c>
    </row>
    <row r="38" spans="1:6" x14ac:dyDescent="0.2">
      <c r="A38" s="9" t="s">
        <v>7</v>
      </c>
      <c r="B38" s="10" t="s">
        <v>11</v>
      </c>
      <c r="C38" s="10">
        <v>39</v>
      </c>
      <c r="D38" s="10">
        <v>41</v>
      </c>
      <c r="E38" s="10">
        <v>76</v>
      </c>
      <c r="F38" s="10">
        <v>41</v>
      </c>
    </row>
    <row r="39" spans="1:6" x14ac:dyDescent="0.2">
      <c r="A39" s="9" t="s">
        <v>16</v>
      </c>
      <c r="B39" s="10"/>
      <c r="C39" s="10">
        <f>((C32*52)+(C33*52)+(C34*52)+(C35*52)+(C36*52)+(C37*52)+(C38*52))</f>
        <v>4316</v>
      </c>
      <c r="D39" s="10">
        <f>((D32*52)+(D33*52)+(D34*52)+(D35*52)+(D36*52)+(D37*52)+(D38*52))</f>
        <v>4342</v>
      </c>
      <c r="E39" s="10">
        <f t="shared" ref="E39" si="14">((E32*52)+(E33*52)+(E34*52)+(E35*52)+(E36*52)+(E37*52)+(E38*52))</f>
        <v>18564</v>
      </c>
      <c r="F39" s="10">
        <f t="shared" ref="F39" si="15">((F32*52)+(F33*52)+(F34*52)+(F35*52)+(F36*52)+(F37*52)+(F38*52))</f>
        <v>4264</v>
      </c>
    </row>
    <row r="41" spans="1:6" ht="17" thickBot="1" x14ac:dyDescent="0.25"/>
    <row r="42" spans="1:6" x14ac:dyDescent="0.2">
      <c r="A42" s="8" t="s">
        <v>24</v>
      </c>
      <c r="B42" s="6"/>
      <c r="C42" s="6"/>
      <c r="D42" s="6"/>
      <c r="E42" s="6"/>
      <c r="F42" s="7"/>
    </row>
    <row r="43" spans="1:6" x14ac:dyDescent="0.2">
      <c r="A43" s="9" t="s">
        <v>19</v>
      </c>
      <c r="B43" s="9" t="s">
        <v>8</v>
      </c>
      <c r="C43" s="9" t="s">
        <v>12</v>
      </c>
      <c r="D43" s="9" t="s">
        <v>13</v>
      </c>
      <c r="E43" s="9" t="s">
        <v>14</v>
      </c>
      <c r="F43" s="9" t="s">
        <v>15</v>
      </c>
    </row>
    <row r="44" spans="1:6" x14ac:dyDescent="0.2">
      <c r="A44" s="9" t="s">
        <v>1</v>
      </c>
      <c r="B44" s="10" t="s">
        <v>9</v>
      </c>
      <c r="C44" s="10">
        <v>12</v>
      </c>
      <c r="D44" s="10">
        <v>7</v>
      </c>
      <c r="E44" s="10">
        <v>47</v>
      </c>
      <c r="F44" s="10">
        <v>12</v>
      </c>
    </row>
    <row r="45" spans="1:6" x14ac:dyDescent="0.2">
      <c r="A45" s="9" t="s">
        <v>2</v>
      </c>
      <c r="B45" s="10" t="s">
        <v>9</v>
      </c>
      <c r="C45" s="10">
        <v>12</v>
      </c>
      <c r="D45" s="10">
        <v>7</v>
      </c>
      <c r="E45" s="10">
        <v>47</v>
      </c>
      <c r="F45" s="10">
        <v>12</v>
      </c>
    </row>
    <row r="46" spans="1:6" x14ac:dyDescent="0.2">
      <c r="A46" s="9" t="s">
        <v>3</v>
      </c>
      <c r="B46" s="10" t="s">
        <v>9</v>
      </c>
      <c r="C46" s="10">
        <v>12</v>
      </c>
      <c r="D46" s="10">
        <v>7</v>
      </c>
      <c r="E46" s="10">
        <v>47</v>
      </c>
      <c r="F46" s="10">
        <v>12</v>
      </c>
    </row>
    <row r="47" spans="1:6" x14ac:dyDescent="0.2">
      <c r="A47" s="9" t="s">
        <v>4</v>
      </c>
      <c r="B47" s="10" t="s">
        <v>9</v>
      </c>
      <c r="C47" s="10">
        <v>12</v>
      </c>
      <c r="D47" s="10">
        <v>7</v>
      </c>
      <c r="E47" s="10">
        <v>47</v>
      </c>
      <c r="F47" s="10">
        <v>12</v>
      </c>
    </row>
    <row r="48" spans="1:6" x14ac:dyDescent="0.2">
      <c r="A48" s="9" t="s">
        <v>5</v>
      </c>
      <c r="B48" s="10" t="s">
        <v>9</v>
      </c>
      <c r="C48" s="10">
        <v>12</v>
      </c>
      <c r="D48" s="10">
        <v>7</v>
      </c>
      <c r="E48" s="10">
        <v>47</v>
      </c>
      <c r="F48" s="10">
        <v>12</v>
      </c>
    </row>
    <row r="49" spans="1:6" x14ac:dyDescent="0.2">
      <c r="A49" s="9" t="s">
        <v>6</v>
      </c>
      <c r="B49" s="10" t="s">
        <v>20</v>
      </c>
      <c r="C49" s="10">
        <v>24</v>
      </c>
      <c r="D49" s="10">
        <v>15</v>
      </c>
      <c r="E49" s="10">
        <v>111</v>
      </c>
      <c r="F49" s="10">
        <v>11</v>
      </c>
    </row>
    <row r="50" spans="1:6" x14ac:dyDescent="0.2">
      <c r="A50" s="9" t="s">
        <v>7</v>
      </c>
      <c r="B50" s="10" t="s">
        <v>11</v>
      </c>
      <c r="C50" s="10">
        <v>39</v>
      </c>
      <c r="D50" s="10">
        <v>41</v>
      </c>
      <c r="E50" s="10">
        <v>76</v>
      </c>
      <c r="F50" s="10">
        <v>41</v>
      </c>
    </row>
    <row r="51" spans="1:6" x14ac:dyDescent="0.2">
      <c r="A51" s="9" t="s">
        <v>16</v>
      </c>
      <c r="B51" s="10"/>
      <c r="C51" s="10">
        <f>((C44*52)+(C45*52)+(C46*52)+(C47*52)+(C48*52)+(C49*52)+(C50*52))</f>
        <v>6396</v>
      </c>
      <c r="D51" s="10">
        <f>((D44*52)+(D45*52)+(D46*52)+(D47*52)+(D48*52)+(D49*52)+(D50*52))</f>
        <v>4732</v>
      </c>
      <c r="E51" s="10">
        <f t="shared" ref="E51" si="16">((E44*52)+(E45*52)+(E46*52)+(E47*52)+(E48*52)+(E49*52)+(E50*52))</f>
        <v>21944</v>
      </c>
      <c r="F51" s="10">
        <f t="shared" ref="F51" si="17">((F44*52)+(F45*52)+(F46*52)+(F47*52)+(F48*52)+(F49*52)+(F50*52))</f>
        <v>5824</v>
      </c>
    </row>
    <row r="53" spans="1:6" ht="17" thickBot="1" x14ac:dyDescent="0.25"/>
    <row r="54" spans="1:6" x14ac:dyDescent="0.2">
      <c r="A54" s="8" t="s">
        <v>24</v>
      </c>
      <c r="B54" s="6"/>
      <c r="C54" s="6"/>
      <c r="D54" s="6"/>
      <c r="E54" s="6"/>
      <c r="F54" s="7"/>
    </row>
    <row r="55" spans="1:6" x14ac:dyDescent="0.2">
      <c r="A55" s="9" t="s">
        <v>19</v>
      </c>
      <c r="B55" s="9" t="s">
        <v>8</v>
      </c>
      <c r="C55" s="9" t="s">
        <v>12</v>
      </c>
      <c r="D55" s="9" t="s">
        <v>13</v>
      </c>
      <c r="E55" s="9" t="s">
        <v>14</v>
      </c>
      <c r="F55" s="9" t="s">
        <v>15</v>
      </c>
    </row>
    <row r="56" spans="1:6" x14ac:dyDescent="0.2">
      <c r="A56" s="9" t="s">
        <v>1</v>
      </c>
      <c r="B56" s="10" t="s">
        <v>17</v>
      </c>
      <c r="C56" s="10">
        <v>4</v>
      </c>
      <c r="D56" s="10">
        <v>5.5</v>
      </c>
      <c r="E56" s="10">
        <v>34</v>
      </c>
      <c r="F56" s="10">
        <v>6</v>
      </c>
    </row>
    <row r="57" spans="1:6" x14ac:dyDescent="0.2">
      <c r="A57" s="9" t="s">
        <v>2</v>
      </c>
      <c r="B57" s="10" t="s">
        <v>17</v>
      </c>
      <c r="C57" s="10">
        <v>4</v>
      </c>
      <c r="D57" s="10">
        <v>5.5</v>
      </c>
      <c r="E57" s="10">
        <v>34</v>
      </c>
      <c r="F57" s="10">
        <v>6</v>
      </c>
    </row>
    <row r="58" spans="1:6" x14ac:dyDescent="0.2">
      <c r="A58" s="9" t="s">
        <v>3</v>
      </c>
      <c r="B58" s="10" t="s">
        <v>9</v>
      </c>
      <c r="C58" s="10">
        <v>12</v>
      </c>
      <c r="D58" s="10">
        <v>7</v>
      </c>
      <c r="E58" s="10">
        <v>47</v>
      </c>
      <c r="F58" s="10">
        <v>12</v>
      </c>
    </row>
    <row r="59" spans="1:6" x14ac:dyDescent="0.2">
      <c r="A59" s="9" t="s">
        <v>4</v>
      </c>
      <c r="B59" s="10" t="s">
        <v>9</v>
      </c>
      <c r="C59" s="10">
        <v>12</v>
      </c>
      <c r="D59" s="10">
        <v>7</v>
      </c>
      <c r="E59" s="10">
        <v>47</v>
      </c>
      <c r="F59" s="10">
        <v>12</v>
      </c>
    </row>
    <row r="60" spans="1:6" x14ac:dyDescent="0.2">
      <c r="A60" s="9" t="s">
        <v>5</v>
      </c>
      <c r="B60" s="10" t="s">
        <v>9</v>
      </c>
      <c r="C60" s="10">
        <v>12</v>
      </c>
      <c r="D60" s="10">
        <v>7</v>
      </c>
      <c r="E60" s="10">
        <v>47</v>
      </c>
      <c r="F60" s="10">
        <v>12</v>
      </c>
    </row>
    <row r="61" spans="1:6" x14ac:dyDescent="0.2">
      <c r="A61" s="9" t="s">
        <v>6</v>
      </c>
      <c r="B61" s="10" t="s">
        <v>20</v>
      </c>
      <c r="C61" s="10">
        <v>24</v>
      </c>
      <c r="D61" s="10">
        <v>15</v>
      </c>
      <c r="E61" s="10">
        <v>111</v>
      </c>
      <c r="F61" s="10">
        <v>11</v>
      </c>
    </row>
    <row r="62" spans="1:6" x14ac:dyDescent="0.2">
      <c r="A62" s="9" t="s">
        <v>7</v>
      </c>
      <c r="B62" s="10" t="s">
        <v>11</v>
      </c>
      <c r="C62" s="10">
        <v>39</v>
      </c>
      <c r="D62" s="10">
        <v>41</v>
      </c>
      <c r="E62" s="10">
        <v>76</v>
      </c>
      <c r="F62" s="10">
        <v>41</v>
      </c>
    </row>
    <row r="63" spans="1:6" x14ac:dyDescent="0.2">
      <c r="A63" s="9" t="s">
        <v>16</v>
      </c>
      <c r="B63" s="10"/>
      <c r="C63" s="10">
        <f>((C56*52)+(C57*52)+(C58*52)+(C59*52)+(C60*52)+(C61*52)+(C62*52))</f>
        <v>5564</v>
      </c>
      <c r="D63" s="10">
        <f>((D56*52)+(D57*52)+(D58*52)+(D59*52)+(D60*52)+(D61*52)+(D62*52))</f>
        <v>4576</v>
      </c>
      <c r="E63" s="10">
        <f t="shared" ref="E63" si="18">((E56*52)+(E57*52)+(E58*52)+(E59*52)+(E60*52)+(E61*52)+(E62*52))</f>
        <v>20592</v>
      </c>
      <c r="F63" s="10">
        <f t="shared" ref="F63" si="19">((F56*52)+(F57*52)+(F58*52)+(F59*52)+(F60*52)+(F61*52)+(F62*52))</f>
        <v>5200</v>
      </c>
    </row>
  </sheetData>
  <mergeCells count="3">
    <mergeCell ref="A1:F3"/>
    <mergeCell ref="A5:B5"/>
    <mergeCell ref="H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2022-07-11T10:46:15Z</dcterms:created>
  <dcterms:modified xsi:type="dcterms:W3CDTF">2022-08-18T12:34:23Z</dcterms:modified>
</cp:coreProperties>
</file>