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Faculdade\FCUP\2ºANO\DOSIMETRIA\dosimetria\"/>
    </mc:Choice>
  </mc:AlternateContent>
  <xr:revisionPtr revIDLastSave="0" documentId="8_{056A6063-815B-4E00-8712-7C86186FA1FC}" xr6:coauthVersionLast="47" xr6:coauthVersionMax="47" xr10:uidLastSave="{00000000-0000-0000-0000-000000000000}"/>
  <bookViews>
    <workbookView xWindow="-108" yWindow="-108" windowWidth="23256" windowHeight="12576" xr2:uid="{785BA746-57CB-4C60-AC68-FB162CE91D5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D10" i="1"/>
  <c r="F10" i="1" s="1"/>
  <c r="D9" i="1"/>
  <c r="D8" i="1"/>
  <c r="F8" i="1" l="1"/>
  <c r="F2" i="1"/>
  <c r="E2" i="1"/>
  <c r="E4" i="1" s="1"/>
  <c r="D2" i="1"/>
  <c r="B17" i="1" l="1"/>
  <c r="B18" i="1"/>
  <c r="B21" i="1" s="1"/>
  <c r="F4" i="1"/>
  <c r="G2" i="1"/>
</calcChain>
</file>

<file path=xl/sharedStrings.xml><?xml version="1.0" encoding="utf-8"?>
<sst xmlns="http://schemas.openxmlformats.org/spreadsheetml/2006/main" count="31" uniqueCount="24">
  <si>
    <t>k</t>
  </si>
  <si>
    <t>G</t>
  </si>
  <si>
    <t>agua</t>
  </si>
  <si>
    <t>R</t>
  </si>
  <si>
    <t>H</t>
  </si>
  <si>
    <t>Z</t>
  </si>
  <si>
    <t>A</t>
  </si>
  <si>
    <t>C</t>
  </si>
  <si>
    <t>O</t>
  </si>
  <si>
    <t>Frações</t>
  </si>
  <si>
    <t>P</t>
  </si>
  <si>
    <t>RSP</t>
  </si>
  <si>
    <t>No cálculo foi desprezada a correção de polarização e de camada</t>
  </si>
  <si>
    <t>Fórmulas retiradas do livro "Introduction to radiological physics and radiation dosimetry"</t>
  </si>
  <si>
    <t>I (MeV)</t>
  </si>
  <si>
    <t>ղ</t>
  </si>
  <si>
    <t>τ</t>
  </si>
  <si>
    <t>β</t>
  </si>
  <si>
    <r>
      <t>τ</t>
    </r>
    <r>
      <rPr>
        <vertAlign val="superscript"/>
        <sz val="11"/>
        <color theme="1"/>
        <rFont val="Calibri"/>
        <family val="2"/>
        <scheme val="minor"/>
      </rPr>
      <t>2</t>
    </r>
  </si>
  <si>
    <r>
      <t>β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</si>
  <si>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MeV/cm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</t>
    </r>
  </si>
  <si>
    <t>∆ (MeV)</t>
  </si>
  <si>
    <t>T (MeV)</t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</si>
  <si>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(MeV)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</si>
</sst>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4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</xdr:colOff>
      <xdr:row>2</xdr:row>
      <xdr:rowOff>108254</xdr:rowOff>
    </xdr:from>
    <xdr:to>
      <xdr:col>17</xdr:col>
      <xdr:colOff>75710</xdr:colOff>
      <xdr:row>7</xdr:row>
      <xdr:rowOff>167640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A002BD-B8BD-46E1-9627-861ADEAB4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474014"/>
          <a:ext cx="4929650" cy="99664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9</xdr:row>
      <xdr:rowOff>99060</xdr:rowOff>
    </xdr:from>
    <xdr:to>
      <xdr:col>12</xdr:col>
      <xdr:colOff>304543</xdr:colOff>
      <xdr:row>10</xdr:row>
      <xdr:rowOff>106656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BB950C-0726-49DE-94F9-3655C6C4D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0" y="1744980"/>
          <a:ext cx="2057143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586740</xdr:colOff>
      <xdr:row>11</xdr:row>
      <xdr:rowOff>30480</xdr:rowOff>
    </xdr:from>
    <xdr:to>
      <xdr:col>14</xdr:col>
      <xdr:colOff>597551</xdr:colOff>
      <xdr:row>14</xdr:row>
      <xdr:rowOff>53340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EA0E99C-6C05-4973-8ACC-52976CC3F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3540" y="2042160"/>
          <a:ext cx="3668411" cy="571500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15</xdr:row>
      <xdr:rowOff>45720</xdr:rowOff>
    </xdr:from>
    <xdr:to>
      <xdr:col>12</xdr:col>
      <xdr:colOff>384006</xdr:colOff>
      <xdr:row>17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7DB5427-0912-45E8-AEFF-133EC545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5460" y="2788920"/>
          <a:ext cx="2113746" cy="4953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22861</xdr:colOff>
      <xdr:row>18</xdr:row>
      <xdr:rowOff>60961</xdr:rowOff>
    </xdr:from>
    <xdr:to>
      <xdr:col>12</xdr:col>
      <xdr:colOff>502921</xdr:colOff>
      <xdr:row>21</xdr:row>
      <xdr:rowOff>38903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2B1B538-7B2D-4E1F-A99F-635FB99F4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09261" y="3352801"/>
          <a:ext cx="2308860" cy="526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412-984D-4C0C-AEA8-747D7CAD155F}">
  <dimension ref="A1:J21"/>
  <sheetViews>
    <sheetView tabSelected="1" workbookViewId="0">
      <selection activeCell="G25" sqref="G25"/>
    </sheetView>
  </sheetViews>
  <sheetFormatPr defaultRowHeight="14.4" x14ac:dyDescent="0.3"/>
  <sheetData>
    <row r="1" spans="1:10" ht="16.8" x14ac:dyDescent="0.35">
      <c r="A1" t="s">
        <v>21</v>
      </c>
      <c r="B1" t="s">
        <v>22</v>
      </c>
      <c r="C1" t="s">
        <v>23</v>
      </c>
      <c r="D1" s="4" t="s">
        <v>15</v>
      </c>
      <c r="E1" s="4" t="s">
        <v>16</v>
      </c>
      <c r="F1" s="4" t="s">
        <v>17</v>
      </c>
      <c r="G1" t="s">
        <v>1</v>
      </c>
      <c r="J1" t="s">
        <v>13</v>
      </c>
    </row>
    <row r="2" spans="1:10" x14ac:dyDescent="0.3">
      <c r="A2">
        <v>0.01</v>
      </c>
      <c r="B2">
        <v>0.52800000000000002</v>
      </c>
      <c r="C2">
        <v>0.51100000000000001</v>
      </c>
      <c r="D2">
        <f>A2/B2</f>
        <v>1.893939393939394E-2</v>
      </c>
      <c r="E2">
        <f>B2/C2</f>
        <v>1.0332681017612524</v>
      </c>
      <c r="F2">
        <f>(1-(1/(E2+1))^2)^0.5</f>
        <v>0.87069743044455361</v>
      </c>
      <c r="G2">
        <f>-1-F2^2+LN(4*(1-D2)*D2)+(1-D2)^-1+((1-F2^2)*(E2^2*D2^2/2+(2*E2+1)*LN(1-D2)))</f>
        <v>-3.3522836234791171</v>
      </c>
      <c r="I2" s="1"/>
      <c r="J2" s="1" t="s">
        <v>12</v>
      </c>
    </row>
    <row r="3" spans="1:10" ht="16.2" x14ac:dyDescent="0.3">
      <c r="E3" t="s">
        <v>18</v>
      </c>
      <c r="F3" t="s">
        <v>19</v>
      </c>
    </row>
    <row r="4" spans="1:10" x14ac:dyDescent="0.3">
      <c r="E4">
        <f>E2^2</f>
        <v>1.0676429701173018</v>
      </c>
      <c r="F4">
        <f>F2^2</f>
        <v>0.75811401538274825</v>
      </c>
    </row>
    <row r="7" spans="1:10" x14ac:dyDescent="0.3">
      <c r="B7" t="s">
        <v>5</v>
      </c>
      <c r="C7" t="s">
        <v>6</v>
      </c>
      <c r="D7" t="s">
        <v>0</v>
      </c>
      <c r="E7" t="s">
        <v>14</v>
      </c>
      <c r="F7" t="s">
        <v>11</v>
      </c>
    </row>
    <row r="8" spans="1:10" x14ac:dyDescent="0.3">
      <c r="A8" t="s">
        <v>4</v>
      </c>
      <c r="B8">
        <v>1</v>
      </c>
      <c r="C8">
        <v>1</v>
      </c>
      <c r="D8">
        <f>0.1535*((B8/(C8*$F$4)))</f>
        <v>0.20247614064027378</v>
      </c>
      <c r="E8" s="1">
        <v>1.9199999999999999E-5</v>
      </c>
      <c r="F8" s="2">
        <f>D8*(LN(($E$4*($E$2+2))/(2*($E$8/$C$2)^2))+$G$2)</f>
        <v>3.5449709756791341</v>
      </c>
    </row>
    <row r="9" spans="1:10" x14ac:dyDescent="0.3">
      <c r="A9" t="s">
        <v>7</v>
      </c>
      <c r="B9">
        <v>6</v>
      </c>
      <c r="C9">
        <v>12</v>
      </c>
      <c r="D9">
        <f>0.1535*((B9/(C9*$F$4)))</f>
        <v>0.10123807032013689</v>
      </c>
      <c r="E9" s="1">
        <v>7.7999999999999999E-5</v>
      </c>
      <c r="F9" s="3">
        <f>D9*(LN(($E$4*($E$2+2))/(2*(E9/$C$2)^2))+$G$2)</f>
        <v>1.4886547279550684</v>
      </c>
    </row>
    <row r="10" spans="1:10" x14ac:dyDescent="0.3">
      <c r="A10" t="s">
        <v>8</v>
      </c>
      <c r="B10">
        <v>8</v>
      </c>
      <c r="C10">
        <v>16</v>
      </c>
      <c r="D10">
        <f>0.1535*(B10/(C10*$F$4))</f>
        <v>0.10123807032013689</v>
      </c>
      <c r="E10" s="1">
        <v>9.5000000000000005E-5</v>
      </c>
      <c r="F10" s="3">
        <f>D10*(LN(($E$4*($E$2+2))/(2*(E10/$C$2)^2))+$G$2)</f>
        <v>1.4487328991143884</v>
      </c>
    </row>
    <row r="12" spans="1:10" x14ac:dyDescent="0.3">
      <c r="A12" t="s">
        <v>9</v>
      </c>
      <c r="B12" t="s">
        <v>4</v>
      </c>
      <c r="C12" t="s">
        <v>8</v>
      </c>
      <c r="D12" t="s">
        <v>7</v>
      </c>
    </row>
    <row r="13" spans="1:10" x14ac:dyDescent="0.3">
      <c r="A13" t="s">
        <v>2</v>
      </c>
      <c r="B13">
        <v>0.11189399999999999</v>
      </c>
      <c r="C13">
        <v>0.88810599999999995</v>
      </c>
    </row>
    <row r="14" spans="1:10" x14ac:dyDescent="0.3">
      <c r="A14" t="s">
        <v>10</v>
      </c>
      <c r="B14">
        <v>7.7418000000000001E-2</v>
      </c>
      <c r="D14">
        <v>0.92258200000000001</v>
      </c>
    </row>
    <row r="16" spans="1:10" x14ac:dyDescent="0.3">
      <c r="A16" t="s">
        <v>11</v>
      </c>
    </row>
    <row r="17" spans="1:3" ht="16.2" x14ac:dyDescent="0.3">
      <c r="A17" t="s">
        <v>2</v>
      </c>
      <c r="B17" s="3">
        <f>F8*B13+F10*C13</f>
        <v>1.6832893624535239</v>
      </c>
      <c r="C17" t="s">
        <v>20</v>
      </c>
    </row>
    <row r="18" spans="1:3" ht="16.2" x14ac:dyDescent="0.3">
      <c r="A18" t="s">
        <v>10</v>
      </c>
      <c r="B18" s="3">
        <f>F9*D14+B14*F8</f>
        <v>1.6478506192213702</v>
      </c>
      <c r="C18" t="s">
        <v>20</v>
      </c>
    </row>
    <row r="21" spans="1:3" x14ac:dyDescent="0.3">
      <c r="A21" t="s">
        <v>3</v>
      </c>
      <c r="B21">
        <f>B17/B18</f>
        <v>1.0215060411537176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Gama</dc:creator>
  <cp:lastModifiedBy>Maria Gama</cp:lastModifiedBy>
  <dcterms:created xsi:type="dcterms:W3CDTF">2021-12-09T14:59:11Z</dcterms:created>
  <dcterms:modified xsi:type="dcterms:W3CDTF">2021-12-13T21:50:01Z</dcterms:modified>
</cp:coreProperties>
</file>