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11.png" ContentType="image/png"/>
  <Override PartName="/xl/media/image7.png" ContentType="image/png"/>
  <Override PartName="/xl/media/image8.png" ContentType="image/png"/>
  <Override PartName="/xl/media/image9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  <sheet name="Planilha2" sheetId="2" state="visible" r:id="rId3"/>
  </sheets>
  <definedNames>
    <definedName function="false" hidden="false" localSheetId="0" name="OLE_LINK1" vbProcedure="false">Folha1!$A$53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<sst xmlns="http://schemas.openxmlformats.org/spreadsheetml/2006/main" count="78" uniqueCount="67">
  <si>
    <t xml:space="preserve">Intervalo</t>
  </si>
  <si>
    <t xml:space="preserve">E</t>
  </si>
  <si>
    <t xml:space="preserve">∆E</t>
  </si>
  <si>
    <r>
      <rPr>
        <sz val="8"/>
        <color rgb="FF000000"/>
        <rFont val="Calibri"/>
        <family val="2"/>
        <charset val="1"/>
      </rPr>
      <t xml:space="preserve">ϕ' (KeV</t>
    </r>
    <r>
      <rPr>
        <vertAlign val="superscript"/>
        <sz val="8"/>
        <color rgb="FF000000"/>
        <rFont val="Calibri"/>
        <family val="2"/>
        <charset val="1"/>
      </rPr>
      <t xml:space="preserve">-1</t>
    </r>
    <r>
      <rPr>
        <sz val="8"/>
        <color rgb="FF000000"/>
        <rFont val="Calibri"/>
        <family val="2"/>
        <charset val="1"/>
      </rPr>
      <t xml:space="preserve">cm</t>
    </r>
    <r>
      <rPr>
        <vertAlign val="superscript"/>
        <sz val="8"/>
        <color rgb="FF000000"/>
        <rFont val="Calibri"/>
        <family val="2"/>
        <charset val="1"/>
      </rPr>
      <t xml:space="preserve">-2</t>
    </r>
    <r>
      <rPr>
        <sz val="8"/>
        <color rgb="FF000000"/>
        <rFont val="Calibri"/>
        <family val="2"/>
        <charset val="1"/>
      </rPr>
      <t xml:space="preserve">)</t>
    </r>
  </si>
  <si>
    <t xml:space="preserve">ϕ'∆E</t>
  </si>
  <si>
    <r>
      <rPr>
        <sz val="11"/>
        <color rgb="FF000000"/>
        <rFont val="Calibri"/>
        <family val="2"/>
        <charset val="1"/>
      </rPr>
      <t xml:space="preserve">Ψ' (cm</t>
    </r>
    <r>
      <rPr>
        <vertAlign val="superscript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)</t>
    </r>
  </si>
  <si>
    <t xml:space="preserve">Ψ'∆E</t>
  </si>
  <si>
    <r>
      <rPr>
        <sz val="8"/>
        <color rgb="FF000000"/>
        <rFont val="Calibri"/>
        <family val="2"/>
        <charset val="1"/>
      </rPr>
      <t xml:space="preserve">[μtr⁄ρ]Ar (cm</t>
    </r>
    <r>
      <rPr>
        <vertAlign val="superscript"/>
        <sz val="8"/>
        <color rgb="FF000000"/>
        <rFont val="Calibri"/>
        <family val="2"/>
        <charset val="1"/>
      </rPr>
      <t xml:space="preserve">2⁄</t>
    </r>
    <r>
      <rPr>
        <sz val="8"/>
        <color rgb="FF000000"/>
        <rFont val="Calibri"/>
        <family val="2"/>
        <charset val="1"/>
      </rPr>
      <t xml:space="preserve">g)</t>
    </r>
  </si>
  <si>
    <t xml:space="preserve">[μtr⁄ρ]Água (cm2⁄g)</t>
  </si>
  <si>
    <r>
      <rPr>
        <sz val="8"/>
        <color rgb="FF000000"/>
        <rFont val="Calibri"/>
        <family val="2"/>
        <charset val="1"/>
      </rPr>
      <t xml:space="preserve">K'Ar (GyKeV</t>
    </r>
    <r>
      <rPr>
        <vertAlign val="superscript"/>
        <sz val="8"/>
        <color rgb="FF000000"/>
        <rFont val="Calibri"/>
        <family val="2"/>
        <charset val="1"/>
      </rPr>
      <t xml:space="preserve">-1</t>
    </r>
    <r>
      <rPr>
        <sz val="8"/>
        <color rgb="FF000000"/>
        <rFont val="Calibri"/>
        <family val="2"/>
        <charset val="1"/>
      </rPr>
      <t xml:space="preserve">)</t>
    </r>
  </si>
  <si>
    <t xml:space="preserve">Ktotal Ar (Gy)</t>
  </si>
  <si>
    <r>
      <rPr>
        <sz val="8"/>
        <color rgb="FF000000"/>
        <rFont val="Calibri"/>
        <family val="2"/>
        <charset val="1"/>
      </rPr>
      <t xml:space="preserve">K'Água (GyKeV</t>
    </r>
    <r>
      <rPr>
        <vertAlign val="superscript"/>
        <sz val="8"/>
        <color rgb="FF000000"/>
        <rFont val="Calibri"/>
        <family val="2"/>
        <charset val="1"/>
      </rPr>
      <t xml:space="preserve">-1</t>
    </r>
    <r>
      <rPr>
        <sz val="8"/>
        <color rgb="FF000000"/>
        <rFont val="Calibri"/>
        <family val="2"/>
        <charset val="1"/>
      </rPr>
      <t xml:space="preserve">)</t>
    </r>
  </si>
  <si>
    <t xml:space="preserve">Ktotal Água (Gy)</t>
  </si>
  <si>
    <t xml:space="preserve">E*Ψ'*∆E</t>
  </si>
  <si>
    <t xml:space="preserve">E*K'ar*dE</t>
  </si>
  <si>
    <t xml:space="preserve">E*K'ag*dE</t>
  </si>
  <si>
    <t xml:space="preserve">[μtr⁄ρ]Ar*ϕ'*∆E</t>
  </si>
  <si>
    <t xml:space="preserve">[μtr⁄ρ]Água*ϕ'*∆E</t>
  </si>
  <si>
    <t xml:space="preserve">[μtr⁄ρ]Ar*Ψ'*∆E</t>
  </si>
  <si>
    <t xml:space="preserve">[μtr⁄ρ]Água*Ψ'*∆E</t>
  </si>
  <si>
    <t xml:space="preserve">[μtr⁄ρ]Ar*K'*∆E</t>
  </si>
  <si>
    <t xml:space="preserve">[μtr⁄ρ]Água*K'*∆E</t>
  </si>
  <si>
    <t xml:space="preserve">R</t>
  </si>
  <si>
    <t xml:space="preserve">Fluencia R</t>
  </si>
  <si>
    <t xml:space="preserve">F E R</t>
  </si>
  <si>
    <t xml:space="preserve">K R</t>
  </si>
  <si>
    <t xml:space="preserve">k ag/Kar</t>
  </si>
  <si>
    <t xml:space="preserve">Somatório</t>
  </si>
  <si>
    <t xml:space="preserve">Alínea:</t>
  </si>
  <si>
    <t xml:space="preserve">a)</t>
  </si>
  <si>
    <t xml:space="preserve">A fluência total é dada por:</t>
  </si>
  <si>
    <t xml:space="preserve">Logo ϕ=</t>
  </si>
  <si>
    <r>
      <rPr>
        <sz val="11"/>
        <color rgb="FF000000"/>
        <rFont val="Calibri"/>
        <family val="2"/>
        <charset val="1"/>
      </rPr>
      <t xml:space="preserve">cm</t>
    </r>
    <r>
      <rPr>
        <vertAlign val="superscript"/>
        <sz val="11"/>
        <color rgb="FF000000"/>
        <rFont val="Calibri"/>
        <family val="2"/>
        <charset val="1"/>
      </rPr>
      <t xml:space="preserve">-2</t>
    </r>
  </si>
  <si>
    <t xml:space="preserve">b)</t>
  </si>
  <si>
    <t xml:space="preserve">A fluencia energética diferencial Ψ' calcula-se multiplicando os valores da fluencia diferencial pela energia</t>
  </si>
  <si>
    <t xml:space="preserve">Os valores para cada energia encontram-se na tabela</t>
  </si>
  <si>
    <t xml:space="preserve">A fluência energética total calcula-se por:</t>
  </si>
  <si>
    <t xml:space="preserve">Logo Ψ=</t>
  </si>
  <si>
    <r>
      <rPr>
        <sz val="11"/>
        <color rgb="FF000000"/>
        <rFont val="Calibri"/>
        <family val="2"/>
        <charset val="1"/>
      </rPr>
      <t xml:space="preserve">kev cm</t>
    </r>
    <r>
      <rPr>
        <vertAlign val="superscript"/>
        <sz val="11"/>
        <color rgb="FF000000"/>
        <rFont val="Calibri"/>
        <family val="2"/>
        <charset val="1"/>
      </rPr>
      <t xml:space="preserve">-2</t>
    </r>
  </si>
  <si>
    <t xml:space="preserve">c)</t>
  </si>
  <si>
    <t xml:space="preserve">O Kerma diferencial calcula-se por</t>
  </si>
  <si>
    <t xml:space="preserve">Os valores para cada energia, tanto para a água como para o ar encontram-se na tabela</t>
  </si>
  <si>
    <t xml:space="preserve">O Kerma total calcula-se por: (os valores foram multiplicados por 1,602E-13 para converter g em Kg e Kev em J)</t>
  </si>
  <si>
    <t xml:space="preserve">K (Ar)=</t>
  </si>
  <si>
    <t xml:space="preserve">Gy</t>
  </si>
  <si>
    <t xml:space="preserve">K (Água)=</t>
  </si>
  <si>
    <t xml:space="preserve">d)</t>
  </si>
  <si>
    <r>
      <rPr>
        <sz val="11"/>
        <color rgb="FF000000"/>
        <rFont val="Calibri"/>
        <family val="2"/>
        <charset val="1"/>
      </rPr>
      <t xml:space="preserve">De acordo com as formulas do livro </t>
    </r>
    <r>
      <rPr>
        <i val="true"/>
        <sz val="11"/>
        <color rgb="FF000000"/>
        <rFont val="Calibri"/>
        <family val="2"/>
        <charset val="1"/>
      </rPr>
      <t xml:space="preserve">Andreo et al, Fundamentals of Ionizing Radiation Dosimetry, 2017</t>
    </r>
  </si>
  <si>
    <t xml:space="preserve">A energias média ponderada por fluência é</t>
  </si>
  <si>
    <t xml:space="preserve">KeV</t>
  </si>
  <si>
    <t xml:space="preserve">A energia média ponderada por fluência energética é</t>
  </si>
  <si>
    <t xml:space="preserve">A energia média ponderada por kerma é</t>
  </si>
  <si>
    <t xml:space="preserve">e) </t>
  </si>
  <si>
    <t xml:space="preserve">E (KeV)</t>
  </si>
  <si>
    <t xml:space="preserve">[μtr⁄ρ] Ar</t>
  </si>
  <si>
    <t xml:space="preserve">[μtr⁄ρ] Água</t>
  </si>
  <si>
    <t xml:space="preserve">[μtr⁄ρ] Água / [μtr⁄ρ] Ar</t>
  </si>
  <si>
    <t xml:space="preserve">f)</t>
  </si>
  <si>
    <t xml:space="preserve">Coluna1</t>
  </si>
  <si>
    <r>
      <rPr>
        <sz val="11"/>
        <color rgb="FF000000"/>
        <rFont val="Calibri"/>
        <family val="2"/>
        <charset val="1"/>
      </rPr>
      <t xml:space="preserve">[μtr⁄ρ]</t>
    </r>
    <r>
      <rPr>
        <vertAlign val="subscript"/>
        <sz val="11"/>
        <color rgb="FF000000"/>
        <rFont val="Calibri"/>
        <family val="2"/>
        <charset val="1"/>
      </rPr>
      <t xml:space="preserve">ϕ agua,ar</t>
    </r>
  </si>
  <si>
    <r>
      <rPr>
        <sz val="11"/>
        <color rgb="FF000000"/>
        <rFont val="Calibri"/>
        <family val="2"/>
        <charset val="1"/>
      </rPr>
      <t xml:space="preserve">[μtr⁄ρ]</t>
    </r>
    <r>
      <rPr>
        <vertAlign val="subscript"/>
        <sz val="11"/>
        <color rgb="FF000000"/>
        <rFont val="Calibri"/>
        <family val="2"/>
        <charset val="1"/>
      </rPr>
      <t xml:space="preserve">Ψ agua, ar</t>
    </r>
  </si>
  <si>
    <r>
      <rPr>
        <sz val="11"/>
        <color rgb="FF000000"/>
        <rFont val="Calibri"/>
        <family val="2"/>
        <charset val="1"/>
      </rPr>
      <t xml:space="preserve">[μtr⁄ρ]</t>
    </r>
    <r>
      <rPr>
        <vertAlign val="subscript"/>
        <sz val="11"/>
        <color rgb="FF000000"/>
        <rFont val="Calibri"/>
        <family val="2"/>
        <charset val="1"/>
      </rPr>
      <t xml:space="preserve">K </t>
    </r>
    <r>
      <rPr>
        <sz val="11"/>
        <color rgb="FF000000"/>
        <rFont val="Calibri"/>
        <family val="2"/>
        <charset val="1"/>
      </rPr>
      <t xml:space="preserve">agua, ar</t>
    </r>
  </si>
  <si>
    <t xml:space="preserve">Desvio percentual</t>
  </si>
  <si>
    <t xml:space="preserve">[μtr⁄ρ]ϕ agua,ar</t>
  </si>
  <si>
    <t xml:space="preserve">[μtr⁄ρ]Ψ agua, ar</t>
  </si>
  <si>
    <t xml:space="preserve">[μtr⁄ρ]K agua, ar</t>
  </si>
  <si>
    <r>
      <rPr>
        <sz val="12"/>
        <color rgb="FF000000"/>
        <rFont val="Ubuntu"/>
        <family val="0"/>
        <charset val="1"/>
      </rPr>
      <t xml:space="preserve">ϕ' (KeV</t>
    </r>
    <r>
      <rPr>
        <vertAlign val="superscript"/>
        <sz val="12"/>
        <color rgb="FF000000"/>
        <rFont val="Ubuntu"/>
        <family val="0"/>
        <charset val="1"/>
      </rPr>
      <t xml:space="preserve">-1</t>
    </r>
    <r>
      <rPr>
        <sz val="12"/>
        <color rgb="FF000000"/>
        <rFont val="Ubuntu"/>
        <family val="0"/>
        <charset val="1"/>
      </rPr>
      <t xml:space="preserve">cm</t>
    </r>
    <r>
      <rPr>
        <vertAlign val="superscript"/>
        <sz val="12"/>
        <color rgb="FF000000"/>
        <rFont val="Ubuntu"/>
        <family val="0"/>
        <charset val="1"/>
      </rPr>
      <t xml:space="preserve">-2</t>
    </r>
    <r>
      <rPr>
        <sz val="12"/>
        <color rgb="FF000000"/>
        <rFont val="Ubuntu"/>
        <family val="0"/>
        <charset val="1"/>
      </rPr>
      <t xml:space="preserve">)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</si>
</sst>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"/>
    <numFmt numFmtId="167" formatCode="0.0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vertAlign val="superscript"/>
      <sz val="8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color rgb="FF000000"/>
      <name val="Calibri"/>
      <family val="0"/>
    </font>
    <font>
      <sz val="11"/>
      <color rgb="FF000000"/>
      <name val="Times New Roman"/>
      <family val="0"/>
    </font>
    <font>
      <sz val="12"/>
      <color rgb="FF000000"/>
      <name val="Calibri"/>
      <family val="2"/>
      <charset val="1"/>
    </font>
    <font>
      <sz val="12"/>
      <color rgb="FF000000"/>
      <name val="Ubuntu"/>
      <family val="0"/>
      <charset val="1"/>
    </font>
    <font>
      <vertAlign val="superscript"/>
      <sz val="12"/>
      <color rgb="FF000000"/>
      <name val="Ubuntu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Fluência diferencial em função da energia</a:t>
            </a:r>
          </a:p>
        </c:rich>
      </c:tx>
      <c:layout>
        <c:manualLayout>
          <c:xMode val="edge"/>
          <c:yMode val="edge"/>
          <c:x val="0.19708554964539"/>
          <c:y val="0.0416989413891041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Folha1!$D$1</c:f>
              <c:strCache>
                <c:ptCount val="1"/>
                <c:pt idx="0">
                  <c:v>ϕ' (KeV-1cm-2)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Folha1!$B$2:$B$20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Folha1!$D$2:$D$20</c:f>
              <c:numCache>
                <c:formatCode>General</c:formatCode>
                <c:ptCount val="19"/>
                <c:pt idx="0">
                  <c:v>0.0002314</c:v>
                </c:pt>
                <c:pt idx="1">
                  <c:v>6008</c:v>
                </c:pt>
                <c:pt idx="2">
                  <c:v>478400</c:v>
                </c:pt>
                <c:pt idx="3">
                  <c:v>1943000</c:v>
                </c:pt>
                <c:pt idx="4">
                  <c:v>3184000</c:v>
                </c:pt>
                <c:pt idx="5">
                  <c:v>3683000</c:v>
                </c:pt>
                <c:pt idx="6">
                  <c:v>3656000</c:v>
                </c:pt>
                <c:pt idx="7">
                  <c:v>3374000</c:v>
                </c:pt>
                <c:pt idx="8">
                  <c:v>3001000</c:v>
                </c:pt>
                <c:pt idx="9">
                  <c:v>2608000</c:v>
                </c:pt>
                <c:pt idx="10">
                  <c:v>3947000</c:v>
                </c:pt>
                <c:pt idx="11">
                  <c:v>2252000</c:v>
                </c:pt>
                <c:pt idx="12">
                  <c:v>1603000</c:v>
                </c:pt>
                <c:pt idx="13">
                  <c:v>1248000</c:v>
                </c:pt>
                <c:pt idx="14">
                  <c:v>1005000</c:v>
                </c:pt>
                <c:pt idx="15">
                  <c:v>776500</c:v>
                </c:pt>
                <c:pt idx="16">
                  <c:v>556900</c:v>
                </c:pt>
                <c:pt idx="17">
                  <c:v>330500</c:v>
                </c:pt>
                <c:pt idx="18">
                  <c:v>0</c:v>
                </c:pt>
              </c:numCache>
            </c:numRef>
          </c:yVal>
          <c:smooth val="0"/>
        </c:ser>
        <c:axId val="90366915"/>
        <c:axId val="9512800"/>
      </c:scatterChart>
      <c:valAx>
        <c:axId val="9036691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12800"/>
        <c:crosses val="autoZero"/>
        <c:crossBetween val="midCat"/>
      </c:valAx>
      <c:valAx>
        <c:axId val="95128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l-G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l-GR" sz="900" spc="-1" strike="noStrike">
                    <a:solidFill>
                      <a:srgbClr val="595959"/>
                    </a:solidFill>
                    <a:latin typeface="Calibri"/>
                  </a:rPr>
                  <a:t>ϕ' (KeV-1cm-2)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36691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Kerma diferencial do ar em função da energia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Folha1!$J$1</c:f>
              <c:strCache>
                <c:ptCount val="1"/>
                <c:pt idx="0">
                  <c:v>K'Ar (GyKeV-1)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Folha1!$B$2:$B$20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Folha1!$J$2:$J$20</c:f>
              <c:numCache>
                <c:formatCode>General</c:formatCode>
                <c:ptCount val="19"/>
                <c:pt idx="0">
                  <c:v>1.7586140832E-015</c:v>
                </c:pt>
                <c:pt idx="1">
                  <c:v>1.9259256816E-008</c:v>
                </c:pt>
                <c:pt idx="2">
                  <c:v>8.2648230912E-007</c:v>
                </c:pt>
                <c:pt idx="3">
                  <c:v>2.69597516175E-006</c:v>
                </c:pt>
                <c:pt idx="4">
                  <c:v>2.3519641248E-006</c:v>
                </c:pt>
                <c:pt idx="5">
                  <c:v>2.29262750262E-006</c:v>
                </c:pt>
                <c:pt idx="6">
                  <c:v>1.60104546432E-006</c:v>
                </c:pt>
                <c:pt idx="7">
                  <c:v>1.32962586939E-006</c:v>
                </c:pt>
                <c:pt idx="8">
                  <c:v>9.853180299E-007</c:v>
                </c:pt>
                <c:pt idx="9">
                  <c:v>8.2046833704E-007</c:v>
                </c:pt>
                <c:pt idx="10">
                  <c:v>1.15409111688E-006</c:v>
                </c:pt>
                <c:pt idx="11">
                  <c:v>6.7618294146E-007</c:v>
                </c:pt>
                <c:pt idx="12">
                  <c:v>4.898471445E-007</c:v>
                </c:pt>
                <c:pt idx="13">
                  <c:v>3.848394888E-007</c:v>
                </c:pt>
                <c:pt idx="14">
                  <c:v>3.101523264E-007</c:v>
                </c:pt>
                <c:pt idx="15">
                  <c:v>2.5247114593875E-007</c:v>
                </c:pt>
                <c:pt idx="16">
                  <c:v>1.90095670935E-007</c:v>
                </c:pt>
                <c:pt idx="17">
                  <c:v>1.1806384656375E-007</c:v>
                </c:pt>
                <c:pt idx="18">
                  <c:v>0</c:v>
                </c:pt>
              </c:numCache>
            </c:numRef>
          </c:yVal>
          <c:smooth val="0"/>
        </c:ser>
        <c:axId val="2377395"/>
        <c:axId val="93106496"/>
      </c:scatterChart>
      <c:valAx>
        <c:axId val="23773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106496"/>
        <c:crosses val="autoZero"/>
        <c:crossBetween val="midCat"/>
      </c:valAx>
      <c:valAx>
        <c:axId val="93106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K'Ar (GyKeV-1)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7739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Kerma diferencial da água em função da energia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Folha1!$L$1</c:f>
              <c:strCache>
                <c:ptCount val="1"/>
                <c:pt idx="0">
                  <c:v>K'Água (GyKeV-1)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Folha1!$B$2:$B$20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Folha1!$L$2:$L$20</c:f>
              <c:numCache>
                <c:formatCode>General</c:formatCode>
                <c:ptCount val="19"/>
                <c:pt idx="0">
                  <c:v>1.8338667516E-015</c:v>
                </c:pt>
                <c:pt idx="1">
                  <c:v>1.9836745776E-008</c:v>
                </c:pt>
                <c:pt idx="2">
                  <c:v>8.4410943552E-007</c:v>
                </c:pt>
                <c:pt idx="3">
                  <c:v>2.748501738E-006</c:v>
                </c:pt>
                <c:pt idx="4">
                  <c:v>2.3825687328E-006</c:v>
                </c:pt>
                <c:pt idx="5">
                  <c:v>2.325358673505E-006</c:v>
                </c:pt>
                <c:pt idx="6">
                  <c:v>1.62845581248E-006</c:v>
                </c:pt>
                <c:pt idx="7">
                  <c:v>1.35930013191E-006</c:v>
                </c:pt>
                <c:pt idx="8">
                  <c:v>1.0158463026E-006</c:v>
                </c:pt>
                <c:pt idx="9">
                  <c:v>8.5240926936E-007</c:v>
                </c:pt>
                <c:pt idx="10">
                  <c:v>1.21137834852E-006</c:v>
                </c:pt>
                <c:pt idx="11">
                  <c:v>7.1387893863E-007</c:v>
                </c:pt>
                <c:pt idx="12">
                  <c:v>5.2049629611E-007</c:v>
                </c:pt>
                <c:pt idx="13">
                  <c:v>4.118674716E-007</c:v>
                </c:pt>
                <c:pt idx="14">
                  <c:v>3.346244784E-007</c:v>
                </c:pt>
                <c:pt idx="15">
                  <c:v>2.7335400692625E-007</c:v>
                </c:pt>
                <c:pt idx="16">
                  <c:v>2.06555908545E-007</c:v>
                </c:pt>
                <c:pt idx="17">
                  <c:v>1.2875234050125E-007</c:v>
                </c:pt>
                <c:pt idx="18">
                  <c:v>0</c:v>
                </c:pt>
              </c:numCache>
            </c:numRef>
          </c:yVal>
          <c:smooth val="0"/>
        </c:ser>
        <c:axId val="55208209"/>
        <c:axId val="49839634"/>
      </c:scatterChart>
      <c:valAx>
        <c:axId val="552082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839634"/>
        <c:crosses val="autoZero"/>
        <c:crossBetween val="midCat"/>
      </c:valAx>
      <c:valAx>
        <c:axId val="498396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K'Água (GyKeV-1)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2082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P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PT" sz="1400" spc="-1" strike="noStrike">
                <a:solidFill>
                  <a:srgbClr val="595959"/>
                </a:solidFill>
                <a:latin typeface="Calibri"/>
              </a:rPr>
              <a:t>Fluência energética diferencial em função da energia</a:t>
            </a:r>
          </a:p>
        </c:rich>
      </c:tx>
      <c:layout>
        <c:manualLayout>
          <c:xMode val="edge"/>
          <c:yMode val="edge"/>
          <c:x val="0.176889059796193"/>
          <c:y val="0.0370127313295708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Folha1!$F$1</c:f>
              <c:strCache>
                <c:ptCount val="1"/>
                <c:pt idx="0">
                  <c:v>Ψ' (cm-2)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Folha1!$B$2:$B$20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Folha1!$F$2:$F$20</c:f>
              <c:numCache>
                <c:formatCode>General</c:formatCode>
                <c:ptCount val="19"/>
                <c:pt idx="0">
                  <c:v>0.002314</c:v>
                </c:pt>
                <c:pt idx="1">
                  <c:v>90120</c:v>
                </c:pt>
                <c:pt idx="2">
                  <c:v>9568000</c:v>
                </c:pt>
                <c:pt idx="3">
                  <c:v>48575000</c:v>
                </c:pt>
                <c:pt idx="4">
                  <c:v>95520000</c:v>
                </c:pt>
                <c:pt idx="5">
                  <c:v>128905000</c:v>
                </c:pt>
                <c:pt idx="6">
                  <c:v>146240000</c:v>
                </c:pt>
                <c:pt idx="7">
                  <c:v>151830000</c:v>
                </c:pt>
                <c:pt idx="8">
                  <c:v>150050000</c:v>
                </c:pt>
                <c:pt idx="9">
                  <c:v>143440000</c:v>
                </c:pt>
                <c:pt idx="10">
                  <c:v>236820000</c:v>
                </c:pt>
                <c:pt idx="11">
                  <c:v>146380000</c:v>
                </c:pt>
                <c:pt idx="12">
                  <c:v>112210000</c:v>
                </c:pt>
                <c:pt idx="13">
                  <c:v>93600000</c:v>
                </c:pt>
                <c:pt idx="14">
                  <c:v>80400000</c:v>
                </c:pt>
                <c:pt idx="15">
                  <c:v>66002500</c:v>
                </c:pt>
                <c:pt idx="16">
                  <c:v>50121000</c:v>
                </c:pt>
                <c:pt idx="17">
                  <c:v>31397500</c:v>
                </c:pt>
                <c:pt idx="18">
                  <c:v>0</c:v>
                </c:pt>
              </c:numCache>
            </c:numRef>
          </c:yVal>
          <c:smooth val="0"/>
        </c:ser>
        <c:axId val="26729737"/>
        <c:axId val="2906877"/>
      </c:scatterChart>
      <c:valAx>
        <c:axId val="267297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06877"/>
        <c:crosses val="autoZero"/>
        <c:crossBetween val="midCat"/>
      </c:valAx>
      <c:valAx>
        <c:axId val="29068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l-G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l-GR" sz="1000" spc="-1" strike="noStrike">
                    <a:solidFill>
                      <a:srgbClr val="595959"/>
                    </a:solidFill>
                    <a:latin typeface="Calibri"/>
                  </a:rPr>
                  <a:t>Ψ' (cm-2)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72973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chart" Target="../charts/chart1.xml"/><Relationship Id="rId13" Type="http://schemas.openxmlformats.org/officeDocument/2006/relationships/chart" Target="../charts/chart2.xml"/><Relationship Id="rId14" Type="http://schemas.openxmlformats.org/officeDocument/2006/relationships/chart" Target="../charts/chart3.xml"/><Relationship Id="rId15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182880</xdr:colOff>
      <xdr:row>43</xdr:row>
      <xdr:rowOff>176040</xdr:rowOff>
    </xdr:from>
    <xdr:to>
      <xdr:col>8</xdr:col>
      <xdr:colOff>345240</xdr:colOff>
      <xdr:row>47</xdr:row>
      <xdr:rowOff>152640</xdr:rowOff>
    </xdr:to>
    <xdr:pic>
      <xdr:nvPicPr>
        <xdr:cNvPr id="0" name="Imagem 2" descr=""/>
        <xdr:cNvPicPr/>
      </xdr:nvPicPr>
      <xdr:blipFill>
        <a:blip r:embed="rId1"/>
        <a:stretch/>
      </xdr:blipFill>
      <xdr:spPr>
        <a:xfrm>
          <a:off x="6394320" y="8123400"/>
          <a:ext cx="1786680" cy="708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246960</xdr:colOff>
      <xdr:row>43</xdr:row>
      <xdr:rowOff>109440</xdr:rowOff>
    </xdr:from>
    <xdr:to>
      <xdr:col>11</xdr:col>
      <xdr:colOff>331200</xdr:colOff>
      <xdr:row>46</xdr:row>
      <xdr:rowOff>176400</xdr:rowOff>
    </xdr:to>
    <xdr:pic>
      <xdr:nvPicPr>
        <xdr:cNvPr id="1" name="Imagem 3" descr=""/>
        <xdr:cNvPicPr/>
      </xdr:nvPicPr>
      <xdr:blipFill>
        <a:blip r:embed="rId2"/>
        <a:stretch/>
      </xdr:blipFill>
      <xdr:spPr>
        <a:xfrm>
          <a:off x="8842320" y="8056800"/>
          <a:ext cx="1824480" cy="61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191520</xdr:colOff>
      <xdr:row>49</xdr:row>
      <xdr:rowOff>5400</xdr:rowOff>
    </xdr:from>
    <xdr:to>
      <xdr:col>8</xdr:col>
      <xdr:colOff>405720</xdr:colOff>
      <xdr:row>52</xdr:row>
      <xdr:rowOff>57960</xdr:rowOff>
    </xdr:to>
    <xdr:pic>
      <xdr:nvPicPr>
        <xdr:cNvPr id="2" name="Imagem 4" descr=""/>
        <xdr:cNvPicPr/>
      </xdr:nvPicPr>
      <xdr:blipFill>
        <a:blip r:embed="rId3"/>
        <a:stretch/>
      </xdr:blipFill>
      <xdr:spPr>
        <a:xfrm>
          <a:off x="6402960" y="9050040"/>
          <a:ext cx="1838520" cy="601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161640</xdr:colOff>
      <xdr:row>34</xdr:row>
      <xdr:rowOff>75240</xdr:rowOff>
    </xdr:from>
    <xdr:to>
      <xdr:col>4</xdr:col>
      <xdr:colOff>469800</xdr:colOff>
      <xdr:row>36</xdr:row>
      <xdr:rowOff>145800</xdr:rowOff>
    </xdr:to>
    <xdr:pic>
      <xdr:nvPicPr>
        <xdr:cNvPr id="3" name="Imagem 5" descr=""/>
        <xdr:cNvPicPr/>
      </xdr:nvPicPr>
      <xdr:blipFill>
        <a:blip r:embed="rId4"/>
        <a:stretch/>
      </xdr:blipFill>
      <xdr:spPr>
        <a:xfrm>
          <a:off x="2630520" y="6376680"/>
          <a:ext cx="2320920" cy="436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327600</xdr:colOff>
      <xdr:row>64</xdr:row>
      <xdr:rowOff>54000</xdr:rowOff>
    </xdr:from>
    <xdr:to>
      <xdr:col>9</xdr:col>
      <xdr:colOff>144000</xdr:colOff>
      <xdr:row>68</xdr:row>
      <xdr:rowOff>20160</xdr:rowOff>
    </xdr:to>
    <xdr:pic>
      <xdr:nvPicPr>
        <xdr:cNvPr id="4" name="Imagem 6" descr=""/>
        <xdr:cNvPicPr/>
      </xdr:nvPicPr>
      <xdr:blipFill>
        <a:blip r:embed="rId5"/>
        <a:stretch/>
      </xdr:blipFill>
      <xdr:spPr>
        <a:xfrm>
          <a:off x="5673960" y="11841840"/>
          <a:ext cx="3065400" cy="743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10</xdr:col>
      <xdr:colOff>122400</xdr:colOff>
      <xdr:row>22</xdr:row>
      <xdr:rowOff>34920</xdr:rowOff>
    </xdr:from>
    <xdr:to>
      <xdr:col>10</xdr:col>
      <xdr:colOff>122760</xdr:colOff>
      <xdr:row>23</xdr:row>
      <xdr:rowOff>8280</xdr:rowOff>
    </xdr:to>
    <xdr:sp>
      <xdr:nvSpPr>
        <xdr:cNvPr id="5" name="CustomShape 1"/>
        <xdr:cNvSpPr/>
      </xdr:nvSpPr>
      <xdr:spPr>
        <a:xfrm>
          <a:off x="9593280" y="4080960"/>
          <a:ext cx="360" cy="171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45720</xdr:colOff>
      <xdr:row>48</xdr:row>
      <xdr:rowOff>360</xdr:rowOff>
    </xdr:from>
    <xdr:to>
      <xdr:col>0</xdr:col>
      <xdr:colOff>212760</xdr:colOff>
      <xdr:row>48</xdr:row>
      <xdr:rowOff>182520</xdr:rowOff>
    </xdr:to>
    <xdr:pic>
      <xdr:nvPicPr>
        <xdr:cNvPr id="6" name="Imagem 18" descr=""/>
        <xdr:cNvPicPr/>
      </xdr:nvPicPr>
      <xdr:blipFill>
        <a:blip r:embed="rId6"/>
        <a:stretch/>
      </xdr:blipFill>
      <xdr:spPr>
        <a:xfrm>
          <a:off x="45720" y="8862120"/>
          <a:ext cx="167040" cy="182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60840</xdr:colOff>
      <xdr:row>45</xdr:row>
      <xdr:rowOff>360</xdr:rowOff>
    </xdr:from>
    <xdr:to>
      <xdr:col>0</xdr:col>
      <xdr:colOff>227880</xdr:colOff>
      <xdr:row>45</xdr:row>
      <xdr:rowOff>182520</xdr:rowOff>
    </xdr:to>
    <xdr:pic>
      <xdr:nvPicPr>
        <xdr:cNvPr id="7" name="Imagem 19" descr=""/>
        <xdr:cNvPicPr/>
      </xdr:nvPicPr>
      <xdr:blipFill>
        <a:blip r:embed="rId7"/>
        <a:stretch/>
      </xdr:blipFill>
      <xdr:spPr>
        <a:xfrm>
          <a:off x="60840" y="8313480"/>
          <a:ext cx="167040" cy="182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45720</xdr:colOff>
      <xdr:row>51</xdr:row>
      <xdr:rowOff>360</xdr:rowOff>
    </xdr:from>
    <xdr:to>
      <xdr:col>0</xdr:col>
      <xdr:colOff>326880</xdr:colOff>
      <xdr:row>51</xdr:row>
      <xdr:rowOff>182520</xdr:rowOff>
    </xdr:to>
    <xdr:pic>
      <xdr:nvPicPr>
        <xdr:cNvPr id="8" name="Imagem 20" descr=""/>
        <xdr:cNvPicPr/>
      </xdr:nvPicPr>
      <xdr:blipFill>
        <a:blip r:embed="rId8"/>
        <a:stretch/>
      </xdr:blipFill>
      <xdr:spPr>
        <a:xfrm>
          <a:off x="45720" y="9410760"/>
          <a:ext cx="281160" cy="182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38160</xdr:colOff>
      <xdr:row>52</xdr:row>
      <xdr:rowOff>360</xdr:rowOff>
    </xdr:from>
    <xdr:to>
      <xdr:col>0</xdr:col>
      <xdr:colOff>441360</xdr:colOff>
      <xdr:row>53</xdr:row>
      <xdr:rowOff>14760</xdr:rowOff>
    </xdr:to>
    <xdr:pic>
      <xdr:nvPicPr>
        <xdr:cNvPr id="9" name="Imagem 21" descr=""/>
        <xdr:cNvPicPr/>
      </xdr:nvPicPr>
      <xdr:blipFill>
        <a:blip r:embed="rId9"/>
        <a:stretch/>
      </xdr:blipFill>
      <xdr:spPr>
        <a:xfrm>
          <a:off x="38160" y="9593640"/>
          <a:ext cx="403200" cy="19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10</xdr:col>
      <xdr:colOff>495720</xdr:colOff>
      <xdr:row>76</xdr:row>
      <xdr:rowOff>164520</xdr:rowOff>
    </xdr:from>
    <xdr:to>
      <xdr:col>10</xdr:col>
      <xdr:colOff>496080</xdr:colOff>
      <xdr:row>77</xdr:row>
      <xdr:rowOff>153000</xdr:rowOff>
    </xdr:to>
    <xdr:sp>
      <xdr:nvSpPr>
        <xdr:cNvPr id="10" name="CustomShape 1"/>
        <xdr:cNvSpPr/>
      </xdr:nvSpPr>
      <xdr:spPr>
        <a:xfrm>
          <a:off x="9966600" y="14192640"/>
          <a:ext cx="360" cy="171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740520</xdr:colOff>
      <xdr:row>32</xdr:row>
      <xdr:rowOff>7920</xdr:rowOff>
    </xdr:from>
    <xdr:to>
      <xdr:col>3</xdr:col>
      <xdr:colOff>1972800</xdr:colOff>
      <xdr:row>33</xdr:row>
      <xdr:rowOff>181800</xdr:rowOff>
    </xdr:to>
    <xdr:pic>
      <xdr:nvPicPr>
        <xdr:cNvPr id="11" name="Imagem 23" descr=""/>
        <xdr:cNvPicPr/>
      </xdr:nvPicPr>
      <xdr:blipFill>
        <a:blip r:embed="rId10"/>
        <a:stretch/>
      </xdr:blipFill>
      <xdr:spPr>
        <a:xfrm>
          <a:off x="3209400" y="5920920"/>
          <a:ext cx="1232280" cy="35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15120</xdr:colOff>
      <xdr:row>24</xdr:row>
      <xdr:rowOff>106200</xdr:rowOff>
    </xdr:from>
    <xdr:to>
      <xdr:col>3</xdr:col>
      <xdr:colOff>1360080</xdr:colOff>
      <xdr:row>26</xdr:row>
      <xdr:rowOff>127800</xdr:rowOff>
    </xdr:to>
    <xdr:pic>
      <xdr:nvPicPr>
        <xdr:cNvPr id="12" name="Imagem 24" descr=""/>
        <xdr:cNvPicPr/>
      </xdr:nvPicPr>
      <xdr:blipFill>
        <a:blip r:embed="rId11"/>
        <a:stretch/>
      </xdr:blipFill>
      <xdr:spPr>
        <a:xfrm>
          <a:off x="2484000" y="4533120"/>
          <a:ext cx="1344960" cy="387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6480</xdr:colOff>
      <xdr:row>22</xdr:row>
      <xdr:rowOff>8280</xdr:rowOff>
    </xdr:from>
    <xdr:to>
      <xdr:col>17</xdr:col>
      <xdr:colOff>406800</xdr:colOff>
      <xdr:row>36</xdr:row>
      <xdr:rowOff>175320</xdr:rowOff>
    </xdr:to>
    <xdr:graphicFrame>
      <xdr:nvGraphicFramePr>
        <xdr:cNvPr id="13" name="Gráfico 13"/>
        <xdr:cNvGraphicFramePr/>
      </xdr:nvGraphicFramePr>
      <xdr:xfrm>
        <a:off x="9477360" y="4054320"/>
        <a:ext cx="6496920" cy="278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20</xdr:col>
      <xdr:colOff>366120</xdr:colOff>
      <xdr:row>24</xdr:row>
      <xdr:rowOff>126360</xdr:rowOff>
    </xdr:from>
    <xdr:to>
      <xdr:col>26</xdr:col>
      <xdr:colOff>721440</xdr:colOff>
      <xdr:row>39</xdr:row>
      <xdr:rowOff>125640</xdr:rowOff>
    </xdr:to>
    <xdr:graphicFrame>
      <xdr:nvGraphicFramePr>
        <xdr:cNvPr id="14" name="Gráfico 14"/>
        <xdr:cNvGraphicFramePr/>
      </xdr:nvGraphicFramePr>
      <xdr:xfrm>
        <a:off x="18318600" y="4553280"/>
        <a:ext cx="5766120" cy="278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20</xdr:col>
      <xdr:colOff>389160</xdr:colOff>
      <xdr:row>40</xdr:row>
      <xdr:rowOff>57960</xdr:rowOff>
    </xdr:from>
    <xdr:to>
      <xdr:col>26</xdr:col>
      <xdr:colOff>744480</xdr:colOff>
      <xdr:row>55</xdr:row>
      <xdr:rowOff>57240</xdr:rowOff>
    </xdr:to>
    <xdr:graphicFrame>
      <xdr:nvGraphicFramePr>
        <xdr:cNvPr id="15" name="Gráfico 15"/>
        <xdr:cNvGraphicFramePr/>
      </xdr:nvGraphicFramePr>
      <xdr:xfrm>
        <a:off x="18341640" y="7456680"/>
        <a:ext cx="57661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twoCell">
    <xdr:from>
      <xdr:col>0</xdr:col>
      <xdr:colOff>0</xdr:colOff>
      <xdr:row>68</xdr:row>
      <xdr:rowOff>720</xdr:rowOff>
    </xdr:from>
    <xdr:to>
      <xdr:col>4</xdr:col>
      <xdr:colOff>601200</xdr:colOff>
      <xdr:row>75</xdr:row>
      <xdr:rowOff>83880</xdr:rowOff>
    </xdr:to>
    <xdr:sp>
      <xdr:nvSpPr>
        <xdr:cNvPr id="16" name="CustomShape 1"/>
        <xdr:cNvSpPr/>
      </xdr:nvSpPr>
      <xdr:spPr>
        <a:xfrm>
          <a:off x="0" y="12565800"/>
          <a:ext cx="5082840" cy="1363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pt-PT" sz="1100" spc="-1" strike="noStrike">
              <a:solidFill>
                <a:srgbClr val="000000"/>
              </a:solidFill>
              <a:latin typeface="Calibri"/>
            </a:rPr>
            <a:t>Considerando a aproximação </a:t>
          </a:r>
          <a:r>
            <a:rPr b="0" lang="el-GR" sz="1100" spc="-1" strike="noStrike">
              <a:solidFill>
                <a:srgbClr val="000000"/>
              </a:solidFill>
              <a:latin typeface="Calibri"/>
            </a:rPr>
            <a:t>[μ</a:t>
          </a:r>
          <a:r>
            <a:rPr b="0" lang="pt-PT" sz="1100" spc="-1" strike="noStrike">
              <a:solidFill>
                <a:srgbClr val="000000"/>
              </a:solidFill>
              <a:latin typeface="Calibri"/>
            </a:rPr>
            <a:t>tr⁄</a:t>
          </a:r>
          <a:r>
            <a:rPr b="0" lang="el-GR" sz="1100" spc="-1" strike="noStrike">
              <a:solidFill>
                <a:srgbClr val="000000"/>
              </a:solidFill>
              <a:latin typeface="Calibri"/>
            </a:rPr>
            <a:t>ρ]</a:t>
          </a:r>
          <a:r>
            <a:rPr b="0" lang="pt-PT" sz="1100" spc="-1" strike="noStrike">
              <a:solidFill>
                <a:srgbClr val="000000"/>
              </a:solidFill>
              <a:latin typeface="Calibri"/>
            </a:rPr>
            <a:t> </a:t>
          </a:r>
          <a:r>
            <a:rPr b="0" lang="pt-PT" sz="1100" spc="-1" strike="noStrike">
              <a:solidFill>
                <a:srgbClr val="000000"/>
              </a:solidFill>
              <a:latin typeface="Times New Roman"/>
            </a:rPr>
            <a:t>~ </a:t>
          </a:r>
          <a:r>
            <a:rPr b="0" lang="el-GR" sz="1100" spc="-1" strike="noStrike">
              <a:solidFill>
                <a:srgbClr val="000000"/>
              </a:solidFill>
              <a:latin typeface="Calibri"/>
            </a:rPr>
            <a:t>[μ</a:t>
          </a:r>
          <a:r>
            <a:rPr b="0" lang="pt-PT" sz="1100" spc="-1" strike="noStrike">
              <a:solidFill>
                <a:srgbClr val="000000"/>
              </a:solidFill>
              <a:latin typeface="Calibri"/>
            </a:rPr>
            <a:t>en⁄</a:t>
          </a:r>
          <a:r>
            <a:rPr b="0" lang="el-GR" sz="1100" spc="-1" strike="noStrike">
              <a:solidFill>
                <a:srgbClr val="000000"/>
              </a:solidFill>
              <a:latin typeface="Calibri"/>
            </a:rPr>
            <a:t>ρ]</a:t>
          </a:r>
          <a:r>
            <a:rPr b="0" lang="pt-PT" sz="1100" spc="-1" strike="noStrike">
              <a:solidFill>
                <a:srgbClr val="000000"/>
              </a:solidFill>
              <a:latin typeface="Calibri"/>
            </a:rPr>
            <a:t>.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PT" sz="1100" spc="-1" strike="noStrike">
              <a:solidFill>
                <a:srgbClr val="000000"/>
              </a:solidFill>
              <a:latin typeface="Calibri"/>
            </a:rPr>
            <a:t>Os valores dos coeficientes determinados pelas energias médias são superiores aos valores determinados por ponderação, apesar de as diferenças serem muito pequenas.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PT" sz="1100" spc="-1" strike="noStrike">
              <a:solidFill>
                <a:srgbClr val="000000"/>
              </a:solidFill>
              <a:latin typeface="Calibri"/>
            </a:rPr>
            <a:t>Para perceber essas diferenças calculei os desvios percentuais.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38880</xdr:colOff>
      <xdr:row>40</xdr:row>
      <xdr:rowOff>126360</xdr:rowOff>
    </xdr:from>
    <xdr:to>
      <xdr:col>18</xdr:col>
      <xdr:colOff>643320</xdr:colOff>
      <xdr:row>55</xdr:row>
      <xdr:rowOff>125640</xdr:rowOff>
    </xdr:to>
    <xdr:graphicFrame>
      <xdr:nvGraphicFramePr>
        <xdr:cNvPr id="17" name="Gráfico 22"/>
        <xdr:cNvGraphicFramePr/>
      </xdr:nvGraphicFramePr>
      <xdr:xfrm>
        <a:off x="11406960" y="7525080"/>
        <a:ext cx="56167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56:D60" headerRowCount="1" totalsRowCount="0" totalsRowShown="0">
  <autoFilter ref="A56:D60"/>
  <tableColumns count="4">
    <tableColumn id="1" name="E (KeV)"/>
    <tableColumn id="2" name="[μtr⁄ρ] Ar"/>
    <tableColumn id="3" name="[μtr⁄ρ] Água"/>
    <tableColumn id="4" name="[μtr⁄ρ] Água / [μtr⁄ρ] Ar"/>
  </tableColumns>
</table>
</file>

<file path=xl/tables/table2.xml><?xml version="1.0" encoding="utf-8"?>
<table xmlns="http://schemas.openxmlformats.org/spreadsheetml/2006/main" id="2" name="Tabela2" displayName="Tabela2" ref="A64:D67" headerRowCount="1" totalsRowCount="0" totalsRowShown="0">
  <autoFilter ref="A64:D67"/>
  <tableColumns count="4">
    <tableColumn id="1" name="Coluna1"/>
    <tableColumn id="2" name="[μtr⁄ρ] Água"/>
    <tableColumn id="3" name="[μtr⁄ρ] Ar"/>
    <tableColumn id="4" name="[μtr⁄ρ] Água / [μtr⁄ρ] A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80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C34" activeCellId="0" sqref="C34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9.79"/>
    <col collapsed="false" customWidth="true" hidden="false" outlineLevel="0" max="2" min="2" style="0" width="9.44"/>
    <col collapsed="false" customWidth="true" hidden="false" outlineLevel="0" max="4" min="4" style="0" width="22.64"/>
    <col collapsed="false" customWidth="true" hidden="false" outlineLevel="0" max="7" min="5" style="0" width="9.72"/>
    <col collapsed="false" customWidth="true" hidden="false" outlineLevel="0" max="10" min="10" style="0" width="9.85"/>
    <col collapsed="false" customWidth="true" hidden="false" outlineLevel="0" max="11" min="11" style="0" width="9.72"/>
    <col collapsed="false" customWidth="true" hidden="false" outlineLevel="0" max="12" min="12" style="0" width="11.61"/>
    <col collapsed="false" customWidth="true" hidden="false" outlineLevel="0" max="13" min="13" style="0" width="11.28"/>
    <col collapsed="false" customWidth="true" hidden="false" outlineLevel="0" max="15" min="15" style="0" width="9.72"/>
    <col collapsed="false" customWidth="true" hidden="false" outlineLevel="0" max="18" min="17" style="0" width="9.14"/>
    <col collapsed="false" customWidth="true" hidden="false" outlineLevel="0" max="21" min="20" style="0" width="9.14"/>
    <col collapsed="false" customWidth="true" hidden="false" outlineLevel="0" max="23" min="23" style="0" width="9.14"/>
    <col collapsed="false" customWidth="true" hidden="false" outlineLevel="0" max="24" min="24" style="0" width="16.35"/>
    <col collapsed="false" customWidth="true" hidden="false" outlineLevel="0" max="27" min="26" style="0" width="9.14"/>
    <col collapsed="false" customWidth="true" hidden="false" outlineLevel="0" max="32" min="30" style="0" width="9.14"/>
    <col collapsed="false" customWidth="true" hidden="false" outlineLevel="0" max="34" min="34" style="0" width="9.14"/>
  </cols>
  <sheetData>
    <row r="1" customFormat="false" ht="16.2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O1" s="0" t="s">
        <v>13</v>
      </c>
      <c r="Q1" s="0" t="s">
        <v>14</v>
      </c>
      <c r="R1" s="0" t="s">
        <v>15</v>
      </c>
      <c r="T1" s="0" t="s">
        <v>16</v>
      </c>
      <c r="U1" s="0" t="s">
        <v>17</v>
      </c>
      <c r="W1" s="0" t="s">
        <v>18</v>
      </c>
      <c r="X1" s="0" t="s">
        <v>19</v>
      </c>
      <c r="Z1" s="0" t="s">
        <v>20</v>
      </c>
      <c r="AA1" s="0" t="s">
        <v>21</v>
      </c>
      <c r="AC1" s="0" t="s">
        <v>22</v>
      </c>
      <c r="AD1" s="0" t="s">
        <v>23</v>
      </c>
      <c r="AE1" s="0" t="s">
        <v>24</v>
      </c>
      <c r="AF1" s="0" t="s">
        <v>25</v>
      </c>
      <c r="AH1" s="0" t="s">
        <v>26</v>
      </c>
    </row>
    <row r="2" customFormat="false" ht="14.4" hidden="false" customHeight="false" outlineLevel="0" collapsed="false">
      <c r="A2" s="0" t="n">
        <v>1</v>
      </c>
      <c r="B2" s="0" t="n">
        <v>10</v>
      </c>
      <c r="C2" s="0" t="n">
        <v>5</v>
      </c>
      <c r="D2" s="3" t="n">
        <v>0.0002314</v>
      </c>
      <c r="E2" s="3" t="n">
        <f aca="false">C2*D2</f>
        <v>0.001157</v>
      </c>
      <c r="F2" s="3" t="n">
        <f aca="false">D2*B2</f>
        <v>0.002314</v>
      </c>
      <c r="G2" s="3" t="n">
        <f aca="false">F2*C2</f>
        <v>0.01157</v>
      </c>
      <c r="H2" s="0" t="n">
        <v>4.744</v>
      </c>
      <c r="I2" s="0" t="n">
        <v>4.947</v>
      </c>
      <c r="J2" s="3" t="n">
        <f aca="false">H2*D2*B2*0.0000000000001602</f>
        <v>1.7586140832E-015</v>
      </c>
      <c r="K2" s="3" t="n">
        <f aca="false">J2*C2</f>
        <v>8.793070416E-015</v>
      </c>
      <c r="L2" s="3" t="n">
        <f aca="false">I2*D2*B2*0.0000000000001602</f>
        <v>1.8338667516E-015</v>
      </c>
      <c r="M2" s="3" t="n">
        <f aca="false">L2*C2</f>
        <v>9.169333758E-015</v>
      </c>
      <c r="O2" s="3" t="n">
        <f aca="false">F2*C2*B2</f>
        <v>0.1157</v>
      </c>
      <c r="Q2" s="3" t="n">
        <f aca="false">B2*K2</f>
        <v>8.793070416E-014</v>
      </c>
      <c r="R2" s="3" t="n">
        <f aca="false">M2*B2</f>
        <v>9.169333758E-014</v>
      </c>
      <c r="T2" s="3" t="n">
        <f aca="false">H2*D2*C2</f>
        <v>0.005488808</v>
      </c>
      <c r="U2" s="3" t="n">
        <f aca="false">I2*D2*C2</f>
        <v>0.005723679</v>
      </c>
      <c r="W2" s="3" t="n">
        <f aca="false">F2*C2*H2</f>
        <v>0.05488808</v>
      </c>
      <c r="X2" s="3" t="n">
        <f aca="false">I2*F2*C2</f>
        <v>0.05723679</v>
      </c>
      <c r="Z2" s="3" t="n">
        <f aca="false">K2*H2</f>
        <v>4.1714326053504E-014</v>
      </c>
      <c r="AA2" s="3" t="n">
        <f aca="false">M2*I2</f>
        <v>4.5360694100826E-014</v>
      </c>
      <c r="AC2" s="0" t="n">
        <f aca="false">I2/H2</f>
        <v>1.04279089376054</v>
      </c>
      <c r="AD2" s="3" t="n">
        <f aca="false">AC2*E2</f>
        <v>0.00120650906408094</v>
      </c>
      <c r="AE2" s="3" t="n">
        <f aca="false">AC2*G2</f>
        <v>0.0120650906408094</v>
      </c>
      <c r="AF2" s="3" t="n">
        <f aca="false">AH2*AC2</f>
        <v>1.08741284810991</v>
      </c>
      <c r="AH2" s="3" t="n">
        <f aca="false">M2/K2</f>
        <v>1.04279089376054</v>
      </c>
    </row>
    <row r="3" customFormat="false" ht="14.4" hidden="false" customHeight="false" outlineLevel="0" collapsed="false">
      <c r="A3" s="0" t="n">
        <v>2</v>
      </c>
      <c r="B3" s="0" t="n">
        <v>15</v>
      </c>
      <c r="C3" s="0" t="n">
        <v>5</v>
      </c>
      <c r="D3" s="3" t="n">
        <v>6008</v>
      </c>
      <c r="E3" s="3" t="n">
        <f aca="false">C3*D3</f>
        <v>30040</v>
      </c>
      <c r="F3" s="3" t="n">
        <f aca="false">D3*B3</f>
        <v>90120</v>
      </c>
      <c r="G3" s="3" t="n">
        <f aca="false">F3*C3</f>
        <v>450600</v>
      </c>
      <c r="H3" s="0" t="n">
        <v>1.334</v>
      </c>
      <c r="I3" s="0" t="n">
        <v>1.374</v>
      </c>
      <c r="J3" s="3" t="n">
        <f aca="false">H3*D3*B3*0.0000000000001602</f>
        <v>1.9259256816E-008</v>
      </c>
      <c r="K3" s="3" t="n">
        <f aca="false">J3*C3</f>
        <v>9.629628408E-008</v>
      </c>
      <c r="L3" s="3" t="n">
        <f aca="false">I3*D3*B3*0.0000000000001602</f>
        <v>1.9836745776E-008</v>
      </c>
      <c r="M3" s="3" t="n">
        <f aca="false">L3*C3</f>
        <v>9.918372888E-008</v>
      </c>
      <c r="O3" s="3" t="n">
        <f aca="false">F3*C3*B3</f>
        <v>6759000</v>
      </c>
      <c r="Q3" s="3" t="n">
        <f aca="false">B3*K3</f>
        <v>1.4444442612E-006</v>
      </c>
      <c r="R3" s="3" t="n">
        <f aca="false">M3*B3</f>
        <v>1.4877559332E-006</v>
      </c>
      <c r="T3" s="3" t="n">
        <f aca="false">H3*D3*C3</f>
        <v>40073.36</v>
      </c>
      <c r="U3" s="3" t="n">
        <f aca="false">I3*D3*C3</f>
        <v>41274.96</v>
      </c>
      <c r="W3" s="3" t="n">
        <f aca="false">F3*C3*H3</f>
        <v>601100.4</v>
      </c>
      <c r="X3" s="3" t="n">
        <f aca="false">I3*F3*C3</f>
        <v>619124.4</v>
      </c>
      <c r="Z3" s="3" t="n">
        <f aca="false">K3*H3</f>
        <v>1.2845924296272E-007</v>
      </c>
      <c r="AA3" s="3" t="n">
        <f aca="false">M3*I3</f>
        <v>1.3627844348112E-007</v>
      </c>
      <c r="AC3" s="0" t="n">
        <f aca="false">I3/H3</f>
        <v>1.02998500749625</v>
      </c>
      <c r="AD3" s="3" t="n">
        <f aca="false">AC3*E3</f>
        <v>30940.7496251874</v>
      </c>
      <c r="AE3" s="3" t="n">
        <f aca="false">AC3*G3</f>
        <v>464111.244377811</v>
      </c>
      <c r="AF3" s="3" t="n">
        <f aca="false">AH3*AC3</f>
        <v>1.06086911566705</v>
      </c>
      <c r="AH3" s="3" t="n">
        <f aca="false">M3/K3</f>
        <v>1.02998500749625</v>
      </c>
    </row>
    <row r="4" customFormat="false" ht="14.4" hidden="false" customHeight="false" outlineLevel="0" collapsed="false">
      <c r="A4" s="0" t="n">
        <v>3</v>
      </c>
      <c r="B4" s="0" t="n">
        <v>20</v>
      </c>
      <c r="C4" s="0" t="n">
        <v>5</v>
      </c>
      <c r="D4" s="3" t="n">
        <v>478400</v>
      </c>
      <c r="E4" s="3" t="n">
        <f aca="false">C4*D4</f>
        <v>2392000</v>
      </c>
      <c r="F4" s="3" t="n">
        <f aca="false">D4*B4</f>
        <v>9568000</v>
      </c>
      <c r="G4" s="3" t="n">
        <f aca="false">F4*C4</f>
        <v>47840000</v>
      </c>
      <c r="H4" s="3" t="n">
        <v>0.5392</v>
      </c>
      <c r="I4" s="3" t="n">
        <v>0.5507</v>
      </c>
      <c r="J4" s="3" t="n">
        <f aca="false">H4*D4*B4*0.0000000000001602</f>
        <v>8.2648230912E-007</v>
      </c>
      <c r="K4" s="3" t="n">
        <f aca="false">J4*C4</f>
        <v>4.1324115456E-006</v>
      </c>
      <c r="L4" s="3" t="n">
        <f aca="false">I4*D4*B4*0.0000000000001602</f>
        <v>8.4410943552E-007</v>
      </c>
      <c r="M4" s="3" t="n">
        <f aca="false">L4*C4</f>
        <v>4.2205471776E-006</v>
      </c>
      <c r="O4" s="3" t="n">
        <f aca="false">F4*C4*B4</f>
        <v>956800000</v>
      </c>
      <c r="Q4" s="3" t="n">
        <f aca="false">B4*K4</f>
        <v>8.2648230912E-005</v>
      </c>
      <c r="R4" s="3" t="n">
        <f aca="false">M4*B4</f>
        <v>8.4410943552E-005</v>
      </c>
      <c r="T4" s="3" t="n">
        <f aca="false">H4*D4*C4</f>
        <v>1289766.4</v>
      </c>
      <c r="U4" s="3" t="n">
        <f aca="false">I4*D4*C4</f>
        <v>1317274.4</v>
      </c>
      <c r="W4" s="3" t="n">
        <f aca="false">F4*C4*H4</f>
        <v>25795328</v>
      </c>
      <c r="X4" s="3" t="n">
        <f aca="false">I4*F4*C4</f>
        <v>26345488</v>
      </c>
      <c r="Z4" s="3" t="n">
        <f aca="false">K4*H4</f>
        <v>2.22819630538752E-006</v>
      </c>
      <c r="AA4" s="3" t="n">
        <f aca="false">M4*I4</f>
        <v>2.32425533070432E-006</v>
      </c>
      <c r="AC4" s="0" t="n">
        <f aca="false">I4/H4</f>
        <v>1.02132789317507</v>
      </c>
      <c r="AD4" s="3" t="n">
        <f aca="false">AC4*E4</f>
        <v>2443016.32047478</v>
      </c>
      <c r="AE4" s="3" t="n">
        <f aca="false">AC4*G4</f>
        <v>48860326.4094956</v>
      </c>
      <c r="AF4" s="3" t="n">
        <f aca="false">AH4*AC4</f>
        <v>1.04311066537744</v>
      </c>
      <c r="AH4" s="3" t="n">
        <f aca="false">M4/K4</f>
        <v>1.02132789317507</v>
      </c>
    </row>
    <row r="5" customFormat="false" ht="14.4" hidden="false" customHeight="false" outlineLevel="0" collapsed="false">
      <c r="A5" s="0" t="n">
        <v>4</v>
      </c>
      <c r="B5" s="0" t="n">
        <v>25</v>
      </c>
      <c r="C5" s="0" t="n">
        <v>5</v>
      </c>
      <c r="D5" s="3" t="n">
        <v>1943000</v>
      </c>
      <c r="E5" s="3" t="n">
        <f aca="false">C5*D5</f>
        <v>9715000</v>
      </c>
      <c r="F5" s="3" t="n">
        <f aca="false">D5*B5</f>
        <v>48575000</v>
      </c>
      <c r="G5" s="3" t="n">
        <f aca="false">F5*C5</f>
        <v>242875000</v>
      </c>
      <c r="H5" s="3" t="n">
        <f aca="false">(((B5-B4)*(H6-H4))/(B6-B4))+H4</f>
        <v>0.34645</v>
      </c>
      <c r="I5" s="3" t="n">
        <f aca="false">(((B5-B4)*(I6-I4))/(B6-B4))+I4</f>
        <v>0.3532</v>
      </c>
      <c r="J5" s="3" t="n">
        <f aca="false">H5*D5*B5*0.0000000000001602</f>
        <v>2.69597516175E-006</v>
      </c>
      <c r="K5" s="3" t="n">
        <f aca="false">J5*C5</f>
        <v>1.347987580875E-005</v>
      </c>
      <c r="L5" s="3" t="n">
        <f aca="false">I5*D5*B5*0.0000000000001602</f>
        <v>2.748501738E-006</v>
      </c>
      <c r="M5" s="3" t="n">
        <f aca="false">L5*C5</f>
        <v>1.374250869E-005</v>
      </c>
      <c r="O5" s="3" t="n">
        <f aca="false">F5*C5*B5</f>
        <v>6071875000</v>
      </c>
      <c r="Q5" s="3" t="n">
        <f aca="false">B5*K5</f>
        <v>0.00033699689521875</v>
      </c>
      <c r="R5" s="3" t="n">
        <f aca="false">M5*B5</f>
        <v>0.00034356271725</v>
      </c>
      <c r="T5" s="3" t="n">
        <f aca="false">H5*D5*C5</f>
        <v>3365761.75</v>
      </c>
      <c r="U5" s="3" t="n">
        <f aca="false">I5*D5*C5</f>
        <v>3431338</v>
      </c>
      <c r="W5" s="3" t="n">
        <f aca="false">F5*C5*H5</f>
        <v>84144043.75</v>
      </c>
      <c r="X5" s="3" t="n">
        <f aca="false">I5*F5*C5</f>
        <v>85783450</v>
      </c>
      <c r="Z5" s="3" t="n">
        <f aca="false">K5*H5</f>
        <v>4.67010297394144E-006</v>
      </c>
      <c r="AA5" s="3" t="n">
        <f aca="false">M5*I5</f>
        <v>4.853854069308E-006</v>
      </c>
      <c r="AC5" s="0" t="n">
        <f aca="false">I5/H5</f>
        <v>1.01948333092798</v>
      </c>
      <c r="AD5" s="3" t="n">
        <f aca="false">AC5*E5</f>
        <v>9904280.55996536</v>
      </c>
      <c r="AE5" s="3" t="n">
        <f aca="false">AC5*G5</f>
        <v>247607013.999134</v>
      </c>
      <c r="AF5" s="3" t="n">
        <f aca="false">AH5*AC5</f>
        <v>1.03934626204002</v>
      </c>
      <c r="AH5" s="3" t="n">
        <f aca="false">M5/K5</f>
        <v>1.01948333092798</v>
      </c>
    </row>
    <row r="6" customFormat="false" ht="14.4" hidden="false" customHeight="false" outlineLevel="0" collapsed="false">
      <c r="A6" s="0" t="n">
        <v>5</v>
      </c>
      <c r="B6" s="0" t="n">
        <v>30</v>
      </c>
      <c r="C6" s="0" t="n">
        <v>5</v>
      </c>
      <c r="D6" s="3" t="n">
        <v>3184000</v>
      </c>
      <c r="E6" s="3" t="n">
        <f aca="false">C6*D6</f>
        <v>15920000</v>
      </c>
      <c r="F6" s="3" t="n">
        <f aca="false">D6*B6</f>
        <v>95520000</v>
      </c>
      <c r="G6" s="3" t="n">
        <f aca="false">F6*C6</f>
        <v>477600000</v>
      </c>
      <c r="H6" s="3" t="n">
        <v>0.1537</v>
      </c>
      <c r="I6" s="3" t="n">
        <v>0.1557</v>
      </c>
      <c r="J6" s="3" t="n">
        <f aca="false">H6*D6*B6*0.0000000000001602</f>
        <v>2.3519641248E-006</v>
      </c>
      <c r="K6" s="3" t="n">
        <f aca="false">J6*C6</f>
        <v>1.1759820624E-005</v>
      </c>
      <c r="L6" s="3" t="n">
        <f aca="false">I6*D6*B6*0.0000000000001602</f>
        <v>2.3825687328E-006</v>
      </c>
      <c r="M6" s="3" t="n">
        <f aca="false">L6*C6</f>
        <v>1.1912843664E-005</v>
      </c>
      <c r="O6" s="3" t="n">
        <f aca="false">F6*C6*B6</f>
        <v>14328000000</v>
      </c>
      <c r="Q6" s="3" t="n">
        <f aca="false">B6*K6</f>
        <v>0.00035279461872</v>
      </c>
      <c r="R6" s="3" t="n">
        <f aca="false">M6*B6</f>
        <v>0.00035738530992</v>
      </c>
      <c r="T6" s="3" t="n">
        <f aca="false">H6*D6*C6</f>
        <v>2446904</v>
      </c>
      <c r="U6" s="3" t="n">
        <f aca="false">I6*D6*C6</f>
        <v>2478744</v>
      </c>
      <c r="W6" s="3" t="n">
        <f aca="false">F6*C6*H6</f>
        <v>73407120</v>
      </c>
      <c r="X6" s="3" t="n">
        <f aca="false">I6*F6*C6</f>
        <v>74362320</v>
      </c>
      <c r="Z6" s="3" t="n">
        <f aca="false">K6*H6</f>
        <v>1.8074844299088E-006</v>
      </c>
      <c r="AA6" s="3" t="n">
        <f aca="false">M6*I6</f>
        <v>1.8548297584848E-006</v>
      </c>
      <c r="AC6" s="0" t="n">
        <f aca="false">I6/H6</f>
        <v>1.01301236174366</v>
      </c>
      <c r="AD6" s="3" t="n">
        <f aca="false">AC6*E6</f>
        <v>16127156.798959</v>
      </c>
      <c r="AE6" s="3" t="n">
        <f aca="false">AC6*G6</f>
        <v>483814703.96877</v>
      </c>
      <c r="AF6" s="3" t="n">
        <f aca="false">AH6*AC6</f>
        <v>1.02619404504546</v>
      </c>
      <c r="AH6" s="3" t="n">
        <f aca="false">M6/K6</f>
        <v>1.01301236174366</v>
      </c>
    </row>
    <row r="7" customFormat="false" ht="14.4" hidden="false" customHeight="false" outlineLevel="0" collapsed="false">
      <c r="A7" s="0" t="n">
        <v>6</v>
      </c>
      <c r="B7" s="0" t="n">
        <v>35</v>
      </c>
      <c r="C7" s="0" t="n">
        <v>5</v>
      </c>
      <c r="D7" s="3" t="n">
        <v>3683000</v>
      </c>
      <c r="E7" s="3" t="n">
        <f aca="false">C7*D7</f>
        <v>18415000</v>
      </c>
      <c r="F7" s="3" t="n">
        <f aca="false">D7*B7</f>
        <v>128905000</v>
      </c>
      <c r="G7" s="3" t="n">
        <f aca="false">F7*C7</f>
        <v>644525000</v>
      </c>
      <c r="H7" s="3" t="n">
        <f aca="false">(((B7-B6)*(H8-H6))/(B8-B6))+H6</f>
        <v>0.11102</v>
      </c>
      <c r="I7" s="3" t="n">
        <f aca="false">(((B7-B6)*(I8-I6))/(B8-B6))+I6</f>
        <v>0.112605</v>
      </c>
      <c r="J7" s="3" t="n">
        <f aca="false">H7*D7*B7*0.0000000000001602</f>
        <v>2.29262750262E-006</v>
      </c>
      <c r="K7" s="3" t="n">
        <f aca="false">J7*C7</f>
        <v>1.14631375131E-005</v>
      </c>
      <c r="L7" s="3" t="n">
        <f aca="false">I7*D7*B7*0.0000000000001602</f>
        <v>2.325358673505E-006</v>
      </c>
      <c r="M7" s="3" t="n">
        <f aca="false">L7*C7</f>
        <v>1.1626793367525E-005</v>
      </c>
      <c r="O7" s="3" t="n">
        <f aca="false">F7*C7*B7</f>
        <v>22558375000</v>
      </c>
      <c r="Q7" s="3" t="n">
        <f aca="false">B7*K7</f>
        <v>0.0004012098129585</v>
      </c>
      <c r="R7" s="3" t="n">
        <f aca="false">M7*B7</f>
        <v>0.000406937767863375</v>
      </c>
      <c r="T7" s="3" t="n">
        <f aca="false">H7*D7*C7</f>
        <v>2044433.3</v>
      </c>
      <c r="U7" s="3" t="n">
        <f aca="false">I7*D7*C7</f>
        <v>2073621.075</v>
      </c>
      <c r="W7" s="3" t="n">
        <f aca="false">F7*C7*H7</f>
        <v>71555165.5</v>
      </c>
      <c r="X7" s="3" t="n">
        <f aca="false">I7*F7*C7</f>
        <v>72576737.625</v>
      </c>
      <c r="Z7" s="3" t="n">
        <f aca="false">K7*H7</f>
        <v>1.27263752670436E-006</v>
      </c>
      <c r="AA7" s="3" t="n">
        <f aca="false">M7*I7</f>
        <v>1.30923506715015E-006</v>
      </c>
      <c r="AC7" s="0" t="n">
        <f aca="false">I7/H7</f>
        <v>1.01427670689966</v>
      </c>
      <c r="AD7" s="3" t="n">
        <f aca="false">AC7*E7</f>
        <v>18677905.5575572</v>
      </c>
      <c r="AE7" s="3" t="n">
        <f aca="false">AC7*G7</f>
        <v>653726694.514502</v>
      </c>
      <c r="AF7" s="3" t="n">
        <f aca="false">AH7*AC7</f>
        <v>1.02875723815921</v>
      </c>
      <c r="AH7" s="3" t="n">
        <f aca="false">M7/K7</f>
        <v>1.01427670689966</v>
      </c>
    </row>
    <row r="8" customFormat="false" ht="14.4" hidden="false" customHeight="false" outlineLevel="0" collapsed="false">
      <c r="A8" s="0" t="n">
        <v>7</v>
      </c>
      <c r="B8" s="0" t="n">
        <v>40</v>
      </c>
      <c r="C8" s="0" t="n">
        <v>5</v>
      </c>
      <c r="D8" s="3" t="n">
        <v>3656000</v>
      </c>
      <c r="E8" s="3" t="n">
        <f aca="false">C8*D8</f>
        <v>18280000</v>
      </c>
      <c r="F8" s="3" t="n">
        <f aca="false">D8*B8</f>
        <v>146240000</v>
      </c>
      <c r="G8" s="3" t="n">
        <f aca="false">F8*C8</f>
        <v>731200000</v>
      </c>
      <c r="H8" s="3" t="n">
        <v>0.06834</v>
      </c>
      <c r="I8" s="3" t="n">
        <v>0.06951</v>
      </c>
      <c r="J8" s="3" t="n">
        <f aca="false">H8*D8*B8*0.0000000000001602</f>
        <v>1.60104546432E-006</v>
      </c>
      <c r="K8" s="3" t="n">
        <f aca="false">J8*C8</f>
        <v>8.0052273216E-006</v>
      </c>
      <c r="L8" s="3" t="n">
        <f aca="false">I8*D8*B8*0.0000000000001602</f>
        <v>1.62845581248E-006</v>
      </c>
      <c r="M8" s="3" t="n">
        <f aca="false">L8*C8</f>
        <v>8.1422790624E-006</v>
      </c>
      <c r="O8" s="3" t="n">
        <f aca="false">F8*C8*B8</f>
        <v>29248000000</v>
      </c>
      <c r="Q8" s="3" t="n">
        <f aca="false">B8*K8</f>
        <v>0.000320209092864</v>
      </c>
      <c r="R8" s="3" t="n">
        <f aca="false">M8*B8</f>
        <v>0.000325691162496</v>
      </c>
      <c r="T8" s="3" t="n">
        <f aca="false">H8*D8*C8</f>
        <v>1249255.2</v>
      </c>
      <c r="U8" s="3" t="n">
        <f aca="false">I8*D8*C8</f>
        <v>1270642.8</v>
      </c>
      <c r="W8" s="3" t="n">
        <f aca="false">F8*C8*H8</f>
        <v>49970208</v>
      </c>
      <c r="X8" s="3" t="n">
        <f aca="false">I8*F8*C8</f>
        <v>50825712</v>
      </c>
      <c r="Z8" s="3" t="n">
        <f aca="false">K8*H8</f>
        <v>5.47077235158144E-007</v>
      </c>
      <c r="AA8" s="3" t="n">
        <f aca="false">M8*I8</f>
        <v>5.65969817627424E-007</v>
      </c>
      <c r="AC8" s="0" t="n">
        <f aca="false">I8/H8</f>
        <v>1.0171202809482</v>
      </c>
      <c r="AD8" s="3" t="n">
        <f aca="false">AC8*E8</f>
        <v>18592958.7357331</v>
      </c>
      <c r="AE8" s="3" t="n">
        <f aca="false">AC8*G8</f>
        <v>743718349.429324</v>
      </c>
      <c r="AF8" s="3" t="n">
        <f aca="false">AH8*AC8</f>
        <v>1.03453366591615</v>
      </c>
      <c r="AH8" s="3" t="n">
        <f aca="false">M8/K8</f>
        <v>1.0171202809482</v>
      </c>
    </row>
    <row r="9" customFormat="false" ht="14.4" hidden="false" customHeight="false" outlineLevel="0" collapsed="false">
      <c r="A9" s="0" t="n">
        <v>8</v>
      </c>
      <c r="B9" s="0" t="n">
        <v>45</v>
      </c>
      <c r="C9" s="0" t="n">
        <v>5</v>
      </c>
      <c r="D9" s="3" t="n">
        <v>3374000</v>
      </c>
      <c r="E9" s="3" t="n">
        <f aca="false">C9*D9</f>
        <v>16870000</v>
      </c>
      <c r="F9" s="3" t="n">
        <f aca="false">D9*B9</f>
        <v>151830000</v>
      </c>
      <c r="G9" s="3" t="n">
        <f aca="false">F9*C9</f>
        <v>759150000</v>
      </c>
      <c r="H9" s="3" t="n">
        <f aca="false">(((B9-B8)*(H10-H8))/(B10-B8))+H8</f>
        <v>0.054665</v>
      </c>
      <c r="I9" s="3" t="n">
        <f aca="false">(((B9-B8)*(I10-I8))/(B10-B8))+I8</f>
        <v>0.055885</v>
      </c>
      <c r="J9" s="3" t="n">
        <f aca="false">H9*D9*B9*0.0000000000001602</f>
        <v>1.32962586939E-006</v>
      </c>
      <c r="K9" s="3" t="n">
        <f aca="false">J9*C9</f>
        <v>6.64812934695E-006</v>
      </c>
      <c r="L9" s="3" t="n">
        <f aca="false">I9*D9*B9*0.0000000000001602</f>
        <v>1.35930013191E-006</v>
      </c>
      <c r="M9" s="3" t="n">
        <f aca="false">L9*C9</f>
        <v>6.79650065955E-006</v>
      </c>
      <c r="O9" s="3" t="n">
        <f aca="false">F9*C9*B9</f>
        <v>34161750000</v>
      </c>
      <c r="Q9" s="3" t="n">
        <f aca="false">B9*K9</f>
        <v>0.00029916582061275</v>
      </c>
      <c r="R9" s="3" t="n">
        <f aca="false">M9*B9</f>
        <v>0.00030584252967975</v>
      </c>
      <c r="T9" s="3" t="n">
        <f aca="false">H9*D9*C9</f>
        <v>922198.55</v>
      </c>
      <c r="U9" s="3" t="n">
        <f aca="false">I9*D9*C9</f>
        <v>942779.95</v>
      </c>
      <c r="W9" s="3" t="n">
        <f aca="false">F9*C9*H9</f>
        <v>41498934.75</v>
      </c>
      <c r="X9" s="3" t="n">
        <f aca="false">I9*F9*C9</f>
        <v>42425097.75</v>
      </c>
      <c r="Z9" s="3" t="n">
        <f aca="false">K9*H9</f>
        <v>3.63419990751022E-007</v>
      </c>
      <c r="AA9" s="3" t="n">
        <f aca="false">M9*I9</f>
        <v>3.79822439358952E-007</v>
      </c>
      <c r="AC9" s="0" t="n">
        <f aca="false">I9/H9</f>
        <v>1.02231775359005</v>
      </c>
      <c r="AD9" s="3" t="n">
        <f aca="false">AC9*E9</f>
        <v>17246500.5030641</v>
      </c>
      <c r="AE9" s="3" t="n">
        <f aca="false">AC9*G9</f>
        <v>776092522.637885</v>
      </c>
      <c r="AF9" s="3" t="n">
        <f aca="false">AH9*AC9</f>
        <v>1.0451335893054</v>
      </c>
      <c r="AH9" s="3" t="n">
        <f aca="false">M9/K9</f>
        <v>1.02231775359005</v>
      </c>
    </row>
    <row r="10" customFormat="false" ht="14.4" hidden="false" customHeight="false" outlineLevel="0" collapsed="false">
      <c r="A10" s="0" t="n">
        <v>9</v>
      </c>
      <c r="B10" s="0" t="n">
        <v>50</v>
      </c>
      <c r="C10" s="0" t="n">
        <v>5</v>
      </c>
      <c r="D10" s="3" t="n">
        <v>3001000</v>
      </c>
      <c r="E10" s="3" t="n">
        <f aca="false">C10*D10</f>
        <v>15005000</v>
      </c>
      <c r="F10" s="3" t="n">
        <f aca="false">D10*B10</f>
        <v>150050000</v>
      </c>
      <c r="G10" s="3" t="n">
        <f aca="false">F10*C10</f>
        <v>750250000</v>
      </c>
      <c r="H10" s="3" t="n">
        <v>0.04099</v>
      </c>
      <c r="I10" s="3" t="n">
        <v>0.04226</v>
      </c>
      <c r="J10" s="3" t="n">
        <f aca="false">H10*D10*B10*0.0000000000001602</f>
        <v>9.853180299E-007</v>
      </c>
      <c r="K10" s="3" t="n">
        <f aca="false">J10*C10</f>
        <v>4.9265901495E-006</v>
      </c>
      <c r="L10" s="3" t="n">
        <f aca="false">I10*D10*B10*0.0000000000001602</f>
        <v>1.0158463026E-006</v>
      </c>
      <c r="M10" s="3" t="n">
        <f aca="false">L10*C10</f>
        <v>5.079231513E-006</v>
      </c>
      <c r="O10" s="3" t="n">
        <f aca="false">F10*C10*B10</f>
        <v>37512500000</v>
      </c>
      <c r="Q10" s="3" t="n">
        <f aca="false">B10*K10</f>
        <v>0.000246329507475</v>
      </c>
      <c r="R10" s="3" t="n">
        <f aca="false">M10*B10</f>
        <v>0.00025396157565</v>
      </c>
      <c r="T10" s="3" t="n">
        <f aca="false">H10*D10*C10</f>
        <v>615054.95</v>
      </c>
      <c r="U10" s="3" t="n">
        <f aca="false">I10*D10*C10</f>
        <v>634111.3</v>
      </c>
      <c r="W10" s="3" t="n">
        <f aca="false">F10*C10*H10</f>
        <v>30752747.5</v>
      </c>
      <c r="X10" s="3" t="n">
        <f aca="false">I10*F10*C10</f>
        <v>31705565</v>
      </c>
      <c r="Z10" s="3" t="n">
        <f aca="false">K10*H10</f>
        <v>2.01940930228005E-007</v>
      </c>
      <c r="AA10" s="3" t="n">
        <f aca="false">M10*I10</f>
        <v>2.1464832373938E-007</v>
      </c>
      <c r="AC10" s="0" t="n">
        <f aca="false">I10/H10</f>
        <v>1.03098316662601</v>
      </c>
      <c r="AD10" s="3" t="n">
        <f aca="false">AC10*E10</f>
        <v>15469902.4152232</v>
      </c>
      <c r="AE10" s="3" t="n">
        <f aca="false">AC10*G10</f>
        <v>773495120.761161</v>
      </c>
      <c r="AF10" s="3" t="n">
        <f aca="false">AH10*AC10</f>
        <v>1.06292628986619</v>
      </c>
      <c r="AH10" s="3" t="n">
        <f aca="false">M10/K10</f>
        <v>1.03098316662601</v>
      </c>
    </row>
    <row r="11" customFormat="false" ht="14.4" hidden="false" customHeight="false" outlineLevel="0" collapsed="false">
      <c r="A11" s="0" t="n">
        <v>10</v>
      </c>
      <c r="B11" s="0" t="n">
        <v>55</v>
      </c>
      <c r="C11" s="0" t="n">
        <v>5</v>
      </c>
      <c r="D11" s="3" t="n">
        <v>2608000</v>
      </c>
      <c r="E11" s="3" t="n">
        <f aca="false">C11*D11</f>
        <v>13040000</v>
      </c>
      <c r="F11" s="3" t="n">
        <f aca="false">D11*B11</f>
        <v>143440000</v>
      </c>
      <c r="G11" s="3" t="n">
        <f aca="false">F11*C11</f>
        <v>717200000</v>
      </c>
      <c r="H11" s="3" t="n">
        <f aca="false">(((B11-B10)*(H12-H10))/(B12-B10))+H10</f>
        <v>0.035705</v>
      </c>
      <c r="I11" s="3" t="n">
        <f aca="false">(((B11-B10)*(I12-I10))/(B12-B10))+I10</f>
        <v>0.037095</v>
      </c>
      <c r="J11" s="3" t="n">
        <f aca="false">H11*D11*B11*0.0000000000001602</f>
        <v>8.2046833704E-007</v>
      </c>
      <c r="K11" s="3" t="n">
        <f aca="false">J11*C11</f>
        <v>4.1023416852E-006</v>
      </c>
      <c r="L11" s="3" t="n">
        <f aca="false">I11*D11*B11*0.0000000000001602</f>
        <v>8.5240926936E-007</v>
      </c>
      <c r="M11" s="3" t="n">
        <f aca="false">L11*C11</f>
        <v>4.2620463468E-006</v>
      </c>
      <c r="O11" s="3" t="n">
        <f aca="false">F11*C11*B11</f>
        <v>39446000000</v>
      </c>
      <c r="Q11" s="3" t="n">
        <f aca="false">B11*K11</f>
        <v>0.000225628792686</v>
      </c>
      <c r="R11" s="3" t="n">
        <f aca="false">M11*B11</f>
        <v>0.000234412549074</v>
      </c>
      <c r="T11" s="3" t="n">
        <f aca="false">H11*D11*C11</f>
        <v>465593.2</v>
      </c>
      <c r="U11" s="3" t="n">
        <f aca="false">I11*D11*C11</f>
        <v>483718.8</v>
      </c>
      <c r="W11" s="3" t="n">
        <f aca="false">F11*C11*H11</f>
        <v>25607626</v>
      </c>
      <c r="X11" s="3" t="n">
        <f aca="false">I11*F11*C11</f>
        <v>26604534</v>
      </c>
      <c r="Z11" s="3" t="n">
        <f aca="false">K11*H11</f>
        <v>1.46474109870066E-007</v>
      </c>
      <c r="AA11" s="3" t="n">
        <f aca="false">M11*I11</f>
        <v>1.58100609234546E-007</v>
      </c>
      <c r="AC11" s="0" t="n">
        <f aca="false">I11/H11</f>
        <v>1.03893012183168</v>
      </c>
      <c r="AD11" s="3" t="n">
        <f aca="false">AC11*E11</f>
        <v>13547648.7886851</v>
      </c>
      <c r="AE11" s="3" t="n">
        <f aca="false">AC11*G11</f>
        <v>745120683.377678</v>
      </c>
      <c r="AF11" s="3" t="n">
        <f aca="false">AH11*AC11</f>
        <v>1.07937579804918</v>
      </c>
      <c r="AH11" s="3" t="n">
        <f aca="false">M11/K11</f>
        <v>1.03893012183168</v>
      </c>
    </row>
    <row r="12" customFormat="false" ht="14.4" hidden="false" customHeight="false" outlineLevel="0" collapsed="false">
      <c r="A12" s="0" t="n">
        <v>11</v>
      </c>
      <c r="B12" s="0" t="n">
        <v>60</v>
      </c>
      <c r="C12" s="0" t="n">
        <v>5</v>
      </c>
      <c r="D12" s="3" t="n">
        <v>3947000</v>
      </c>
      <c r="E12" s="3" t="n">
        <f aca="false">C12*D12</f>
        <v>19735000</v>
      </c>
      <c r="F12" s="3" t="n">
        <f aca="false">D12*B12</f>
        <v>236820000</v>
      </c>
      <c r="G12" s="3" t="n">
        <f aca="false">F12*C12</f>
        <v>1184100000</v>
      </c>
      <c r="H12" s="3" t="n">
        <v>0.03042</v>
      </c>
      <c r="I12" s="3" t="n">
        <v>0.03193</v>
      </c>
      <c r="J12" s="3" t="n">
        <f aca="false">H12*D12*B12*0.0000000000001602</f>
        <v>1.15409111688E-006</v>
      </c>
      <c r="K12" s="3" t="n">
        <f aca="false">J12*C12</f>
        <v>5.7704555844E-006</v>
      </c>
      <c r="L12" s="3" t="n">
        <f aca="false">I12*D12*B12*0.0000000000001602</f>
        <v>1.21137834852E-006</v>
      </c>
      <c r="M12" s="3" t="n">
        <f aca="false">L12*C12</f>
        <v>6.0568917426E-006</v>
      </c>
      <c r="O12" s="3" t="n">
        <f aca="false">F12*C12*B12</f>
        <v>71046000000</v>
      </c>
      <c r="Q12" s="3" t="n">
        <f aca="false">B12*K12</f>
        <v>0.000346227335064</v>
      </c>
      <c r="R12" s="3" t="n">
        <f aca="false">M12*B12</f>
        <v>0.000363413504556</v>
      </c>
      <c r="T12" s="3" t="n">
        <f aca="false">H12*D12*C12</f>
        <v>600338.7</v>
      </c>
      <c r="U12" s="3" t="n">
        <f aca="false">I12*D12*C12</f>
        <v>630138.55</v>
      </c>
      <c r="W12" s="3" t="n">
        <f aca="false">F12*C12*H12</f>
        <v>36020322</v>
      </c>
      <c r="X12" s="3" t="n">
        <f aca="false">I12*F12*C12</f>
        <v>37808313</v>
      </c>
      <c r="Z12" s="3" t="n">
        <f aca="false">K12*H12</f>
        <v>1.75537258877448E-007</v>
      </c>
      <c r="AA12" s="3" t="n">
        <f aca="false">M12*I12</f>
        <v>1.93396553341218E-007</v>
      </c>
      <c r="AC12" s="0" t="n">
        <f aca="false">I12/H12</f>
        <v>1.04963839579224</v>
      </c>
      <c r="AD12" s="3" t="n">
        <f aca="false">AC12*E12</f>
        <v>20714613.7409599</v>
      </c>
      <c r="AE12" s="3" t="n">
        <f aca="false">AC12*G12</f>
        <v>1242876824.45759</v>
      </c>
      <c r="AF12" s="3" t="n">
        <f aca="false">AH12*AC12</f>
        <v>1.10174076192131</v>
      </c>
      <c r="AH12" s="3" t="n">
        <f aca="false">M12/K12</f>
        <v>1.04963839579224</v>
      </c>
    </row>
    <row r="13" customFormat="false" ht="14.4" hidden="false" customHeight="false" outlineLevel="0" collapsed="false">
      <c r="A13" s="0" t="n">
        <v>12</v>
      </c>
      <c r="B13" s="0" t="n">
        <v>65</v>
      </c>
      <c r="C13" s="0" t="n">
        <v>5</v>
      </c>
      <c r="D13" s="3" t="n">
        <v>2252000</v>
      </c>
      <c r="E13" s="3" t="n">
        <f aca="false">C13*D13</f>
        <v>11260000</v>
      </c>
      <c r="F13" s="3" t="n">
        <f aca="false">D13*B13</f>
        <v>146380000</v>
      </c>
      <c r="G13" s="3" t="n">
        <f aca="false">F13*C13</f>
        <v>731900000</v>
      </c>
      <c r="H13" s="3" t="n">
        <f aca="false">(((B13-B12)*(H16-H12))/(B16-B12))+H12</f>
        <v>0.028835</v>
      </c>
      <c r="I13" s="3" t="n">
        <f aca="false">(((B13-B12)*(I16-I12))/(B16-B12))+I12</f>
        <v>0.0304425</v>
      </c>
      <c r="J13" s="3" t="n">
        <f aca="false">H13*D13*B13*0.0000000000001602</f>
        <v>6.7618294146E-007</v>
      </c>
      <c r="K13" s="3" t="n">
        <f aca="false">J13*C13</f>
        <v>3.3809147073E-006</v>
      </c>
      <c r="L13" s="3" t="n">
        <f aca="false">I13*D13*B13*0.0000000000001602</f>
        <v>7.1387893863E-007</v>
      </c>
      <c r="M13" s="3" t="n">
        <f aca="false">L13*C13</f>
        <v>3.56939469315E-006</v>
      </c>
      <c r="O13" s="3" t="n">
        <f aca="false">F13*C13*B13</f>
        <v>47573500000</v>
      </c>
      <c r="Q13" s="3" t="n">
        <f aca="false">B13*K13</f>
        <v>0.0002197594559745</v>
      </c>
      <c r="R13" s="3" t="n">
        <f aca="false">M13*B13</f>
        <v>0.00023201065505475</v>
      </c>
      <c r="T13" s="3" t="n">
        <f aca="false">H13*D13*C13</f>
        <v>324682.1</v>
      </c>
      <c r="U13" s="3" t="n">
        <f aca="false">I13*D13*C13</f>
        <v>342782.55</v>
      </c>
      <c r="W13" s="3" t="n">
        <f aca="false">F13*C13*H13</f>
        <v>21104336.5</v>
      </c>
      <c r="X13" s="3" t="n">
        <f aca="false">I13*F13*C13</f>
        <v>22280865.75</v>
      </c>
      <c r="Z13" s="3" t="n">
        <f aca="false">K13*H13</f>
        <v>9.74886755849955E-008</v>
      </c>
      <c r="AA13" s="3" t="n">
        <f aca="false">M13*I13</f>
        <v>1.08661297946219E-007</v>
      </c>
      <c r="AC13" s="0" t="n">
        <f aca="false">I13/H13</f>
        <v>1.05574822264609</v>
      </c>
      <c r="AD13" s="3" t="n">
        <f aca="false">AC13*E13</f>
        <v>11887724.986995</v>
      </c>
      <c r="AE13" s="3" t="n">
        <f aca="false">AC13*G13</f>
        <v>772702124.154673</v>
      </c>
      <c r="AF13" s="3" t="n">
        <f aca="false">AH13*AC13</f>
        <v>1.11460430962038</v>
      </c>
      <c r="AH13" s="3" t="n">
        <f aca="false">M13/K13</f>
        <v>1.05574822264609</v>
      </c>
    </row>
    <row r="14" customFormat="false" ht="14.4" hidden="false" customHeight="false" outlineLevel="0" collapsed="false">
      <c r="A14" s="0" t="n">
        <v>13</v>
      </c>
      <c r="B14" s="0" t="n">
        <v>70</v>
      </c>
      <c r="C14" s="0" t="n">
        <v>5</v>
      </c>
      <c r="D14" s="3" t="n">
        <v>1603000</v>
      </c>
      <c r="E14" s="3" t="n">
        <f aca="false">C14*D14</f>
        <v>8015000</v>
      </c>
      <c r="F14" s="3" t="n">
        <f aca="false">D14*B14</f>
        <v>112210000</v>
      </c>
      <c r="G14" s="3" t="n">
        <f aca="false">F14*C14</f>
        <v>561050000</v>
      </c>
      <c r="H14" s="3" t="n">
        <f aca="false">(((B14-B12)*(H16-H12))/(B16-B12))+H12</f>
        <v>0.02725</v>
      </c>
      <c r="I14" s="3" t="n">
        <f aca="false">(((B14-B12)*(I16-I12))/(B16-B12))+I12</f>
        <v>0.028955</v>
      </c>
      <c r="J14" s="3" t="n">
        <f aca="false">H14*D14*B14*0.0000000000001602</f>
        <v>4.898471445E-007</v>
      </c>
      <c r="K14" s="3" t="n">
        <f aca="false">J14*C14</f>
        <v>2.4492357225E-006</v>
      </c>
      <c r="L14" s="3" t="n">
        <f aca="false">I14*D14*B14*0.0000000000001602</f>
        <v>5.2049629611E-007</v>
      </c>
      <c r="M14" s="3" t="n">
        <f aca="false">L14*C14</f>
        <v>2.60248148055E-006</v>
      </c>
      <c r="O14" s="3" t="n">
        <f aca="false">F14*C14*B14</f>
        <v>39273500000</v>
      </c>
      <c r="Q14" s="3" t="n">
        <f aca="false">B14*K14</f>
        <v>0.000171446500575</v>
      </c>
      <c r="R14" s="3" t="n">
        <f aca="false">M14*B14</f>
        <v>0.0001821737036385</v>
      </c>
      <c r="T14" s="3" t="n">
        <f aca="false">H14*D14*C14</f>
        <v>218408.75</v>
      </c>
      <c r="U14" s="3" t="n">
        <f aca="false">I14*D14*C14</f>
        <v>232074.325</v>
      </c>
      <c r="W14" s="3" t="n">
        <f aca="false">F14*C14*H14</f>
        <v>15288612.5</v>
      </c>
      <c r="X14" s="3" t="n">
        <f aca="false">I14*F14*C14</f>
        <v>16245202.75</v>
      </c>
      <c r="Z14" s="3" t="n">
        <f aca="false">K14*H14</f>
        <v>6.6741673438125E-008</v>
      </c>
      <c r="AA14" s="3" t="n">
        <f aca="false">M14*I14</f>
        <v>7.53548512693252E-008</v>
      </c>
      <c r="AC14" s="0" t="n">
        <f aca="false">I14/H14</f>
        <v>1.06256880733945</v>
      </c>
      <c r="AD14" s="3" t="n">
        <f aca="false">AC14*E14</f>
        <v>8516488.99082569</v>
      </c>
      <c r="AE14" s="3" t="n">
        <f aca="false">AC14*G14</f>
        <v>596154229.357798</v>
      </c>
      <c r="AF14" s="3" t="n">
        <f aca="false">AH14*AC14</f>
        <v>1.12905247033078</v>
      </c>
      <c r="AH14" s="3" t="n">
        <f aca="false">M14/K14</f>
        <v>1.06256880733945</v>
      </c>
    </row>
    <row r="15" customFormat="false" ht="14.4" hidden="false" customHeight="false" outlineLevel="0" collapsed="false">
      <c r="A15" s="0" t="n">
        <v>14</v>
      </c>
      <c r="B15" s="0" t="n">
        <v>75</v>
      </c>
      <c r="C15" s="0" t="n">
        <v>5</v>
      </c>
      <c r="D15" s="3" t="n">
        <v>1248000</v>
      </c>
      <c r="E15" s="3" t="n">
        <f aca="false">C15*D15</f>
        <v>6240000</v>
      </c>
      <c r="F15" s="3" t="n">
        <f aca="false">D15*B15</f>
        <v>93600000</v>
      </c>
      <c r="G15" s="3" t="n">
        <f aca="false">F15*C15</f>
        <v>468000000</v>
      </c>
      <c r="H15" s="3" t="n">
        <f aca="false">(((B15-B12)*(H16-H12))/(B16-B12))+H12</f>
        <v>0.025665</v>
      </c>
      <c r="I15" s="3" t="n">
        <f aca="false">(((B15-B12)*(I16-I12))/(B16-B12))+I12</f>
        <v>0.0274675</v>
      </c>
      <c r="J15" s="3" t="n">
        <f aca="false">H15*D15*B15*0.0000000000001602</f>
        <v>3.848394888E-007</v>
      </c>
      <c r="K15" s="3" t="n">
        <f aca="false">J15*C15</f>
        <v>1.924197444E-006</v>
      </c>
      <c r="L15" s="3" t="n">
        <f aca="false">I15*D15*B15*0.0000000000001602</f>
        <v>4.118674716E-007</v>
      </c>
      <c r="M15" s="3" t="n">
        <f aca="false">L15*C15</f>
        <v>2.059337358E-006</v>
      </c>
      <c r="O15" s="3" t="n">
        <f aca="false">F15*C15*B15</f>
        <v>35100000000</v>
      </c>
      <c r="Q15" s="3" t="n">
        <f aca="false">B15*K15</f>
        <v>0.0001443148083</v>
      </c>
      <c r="R15" s="3" t="n">
        <f aca="false">M15*B15</f>
        <v>0.00015445030185</v>
      </c>
      <c r="T15" s="3" t="n">
        <f aca="false">H15*D15*C15</f>
        <v>160149.6</v>
      </c>
      <c r="U15" s="3" t="n">
        <f aca="false">I15*D15*C15</f>
        <v>171397.2</v>
      </c>
      <c r="W15" s="3" t="n">
        <f aca="false">F15*C15*H15</f>
        <v>12011220</v>
      </c>
      <c r="X15" s="3" t="n">
        <f aca="false">I15*F15*C15</f>
        <v>12854790</v>
      </c>
      <c r="Z15" s="3" t="n">
        <f aca="false">K15*H15</f>
        <v>4.938452740026E-008</v>
      </c>
      <c r="AA15" s="3" t="n">
        <f aca="false">M15*I15</f>
        <v>5.6564848880865E-008</v>
      </c>
      <c r="AC15" s="0" t="n">
        <f aca="false">I15/H15</f>
        <v>1.07023183323592</v>
      </c>
      <c r="AD15" s="3" t="n">
        <f aca="false">AC15*E15</f>
        <v>6678246.63939217</v>
      </c>
      <c r="AE15" s="3" t="n">
        <f aca="false">AC15*G15</f>
        <v>500868497.954413</v>
      </c>
      <c r="AF15" s="3" t="n">
        <f aca="false">AH15*AC15</f>
        <v>1.14539617687153</v>
      </c>
      <c r="AH15" s="3" t="n">
        <f aca="false">M15/K15</f>
        <v>1.07023183323592</v>
      </c>
    </row>
    <row r="16" customFormat="false" ht="14.4" hidden="false" customHeight="false" outlineLevel="0" collapsed="false">
      <c r="A16" s="0" t="n">
        <v>15</v>
      </c>
      <c r="B16" s="0" t="n">
        <v>80</v>
      </c>
      <c r="C16" s="0" t="n">
        <v>5</v>
      </c>
      <c r="D16" s="3" t="n">
        <v>1005000</v>
      </c>
      <c r="E16" s="3" t="n">
        <f aca="false">C16*D16</f>
        <v>5025000</v>
      </c>
      <c r="F16" s="3" t="n">
        <f aca="false">D16*B16</f>
        <v>80400000</v>
      </c>
      <c r="G16" s="3" t="n">
        <f aca="false">F16*C16</f>
        <v>402000000</v>
      </c>
      <c r="H16" s="3" t="n">
        <v>0.02408</v>
      </c>
      <c r="I16" s="3" t="n">
        <v>0.02598</v>
      </c>
      <c r="J16" s="3" t="n">
        <f aca="false">H16*D16*B16*0.0000000000001602</f>
        <v>3.101523264E-007</v>
      </c>
      <c r="K16" s="3" t="n">
        <f aca="false">J16*C16</f>
        <v>1.550761632E-006</v>
      </c>
      <c r="L16" s="3" t="n">
        <f aca="false">I16*D16*B16*0.0000000000001602</f>
        <v>3.346244784E-007</v>
      </c>
      <c r="M16" s="3" t="n">
        <f aca="false">L16*C16</f>
        <v>1.673122392E-006</v>
      </c>
      <c r="O16" s="3" t="n">
        <f aca="false">F16*C16*B16</f>
        <v>32160000000</v>
      </c>
      <c r="Q16" s="3" t="n">
        <f aca="false">B16*K16</f>
        <v>0.00012406093056</v>
      </c>
      <c r="R16" s="3" t="n">
        <f aca="false">M16*B16</f>
        <v>0.00013384979136</v>
      </c>
      <c r="T16" s="3" t="n">
        <f aca="false">H16*D16*C16</f>
        <v>121002</v>
      </c>
      <c r="U16" s="3" t="n">
        <f aca="false">I16*D16*C16</f>
        <v>130549.5</v>
      </c>
      <c r="W16" s="3" t="n">
        <f aca="false">F16*C16*H16</f>
        <v>9680160</v>
      </c>
      <c r="X16" s="3" t="n">
        <f aca="false">I16*F16*C16</f>
        <v>10443960</v>
      </c>
      <c r="Z16" s="3" t="n">
        <f aca="false">K16*H16</f>
        <v>3.734234009856E-008</v>
      </c>
      <c r="AA16" s="3" t="n">
        <f aca="false">M16*I16</f>
        <v>4.346771974416E-008</v>
      </c>
      <c r="AC16" s="0" t="n">
        <f aca="false">I16/H16</f>
        <v>1.07890365448505</v>
      </c>
      <c r="AD16" s="3" t="n">
        <f aca="false">AC16*E16</f>
        <v>5421490.86378738</v>
      </c>
      <c r="AE16" s="3" t="n">
        <f aca="false">AC16*G16</f>
        <v>433719269.10299</v>
      </c>
      <c r="AF16" s="3" t="n">
        <f aca="false">AH16*AC16</f>
        <v>1.1640330956612</v>
      </c>
      <c r="AH16" s="3" t="n">
        <f aca="false">M16/K16</f>
        <v>1.07890365448505</v>
      </c>
    </row>
    <row r="17" customFormat="false" ht="14.4" hidden="false" customHeight="false" outlineLevel="0" collapsed="false">
      <c r="A17" s="0" t="n">
        <v>16</v>
      </c>
      <c r="B17" s="0" t="n">
        <v>85</v>
      </c>
      <c r="C17" s="0" t="n">
        <v>5</v>
      </c>
      <c r="D17" s="3" t="n">
        <v>776500</v>
      </c>
      <c r="E17" s="3" t="n">
        <f aca="false">C17*D17</f>
        <v>3882500</v>
      </c>
      <c r="F17" s="3" t="n">
        <f aca="false">D17*B17</f>
        <v>66002500</v>
      </c>
      <c r="G17" s="3" t="n">
        <f aca="false">F17*C17</f>
        <v>330012500</v>
      </c>
      <c r="H17" s="3" t="n">
        <f aca="false">(((B17-B16)*(H20-H16))/(B20-B16))+H16</f>
        <v>0.0238775</v>
      </c>
      <c r="I17" s="3" t="n">
        <f aca="false">(((B17-B16)*(I20-I16))/(B20-B16))+I16</f>
        <v>0.0258525</v>
      </c>
      <c r="J17" s="3" t="n">
        <f aca="false">H17*D17*B17*0.0000000000001602</f>
        <v>2.5247114593875E-007</v>
      </c>
      <c r="K17" s="3" t="n">
        <f aca="false">J17*C17</f>
        <v>1.26235572969375E-006</v>
      </c>
      <c r="L17" s="3" t="n">
        <f aca="false">I17*D17*B17*0.0000000000001602</f>
        <v>2.7335400692625E-007</v>
      </c>
      <c r="M17" s="3" t="n">
        <f aca="false">L17*C17</f>
        <v>1.36677003463125E-006</v>
      </c>
      <c r="O17" s="3" t="n">
        <f aca="false">F17*C17*B17</f>
        <v>28051062500</v>
      </c>
      <c r="Q17" s="3" t="n">
        <f aca="false">B17*K17</f>
        <v>0.000107300237023969</v>
      </c>
      <c r="R17" s="3" t="n">
        <f aca="false">M17*B17</f>
        <v>0.000116175452943656</v>
      </c>
      <c r="T17" s="3" t="n">
        <f aca="false">H17*D17*C17</f>
        <v>92704.39375</v>
      </c>
      <c r="U17" s="3" t="n">
        <f aca="false">I17*D17*C17</f>
        <v>100372.33125</v>
      </c>
      <c r="W17" s="3" t="n">
        <f aca="false">F17*C17*H17</f>
        <v>7879873.46875</v>
      </c>
      <c r="X17" s="3" t="n">
        <f aca="false">I17*F17*C17</f>
        <v>8531648.15625</v>
      </c>
      <c r="Z17" s="3" t="n">
        <f aca="false">K17*H17</f>
        <v>3.01418989357625E-008</v>
      </c>
      <c r="AA17" s="3" t="n">
        <f aca="false">M17*I17</f>
        <v>3.53344223203044E-008</v>
      </c>
      <c r="AC17" s="0" t="n">
        <f aca="false">I17/H17</f>
        <v>1.08271385195268</v>
      </c>
      <c r="AD17" s="3" t="n">
        <f aca="false">AC17*E17</f>
        <v>4203636.53020626</v>
      </c>
      <c r="AE17" s="3" t="n">
        <f aca="false">AC17*G17</f>
        <v>357309105.067532</v>
      </c>
      <c r="AF17" s="3" t="n">
        <f aca="false">AH17*AC17</f>
        <v>1.1722692852102</v>
      </c>
      <c r="AH17" s="3" t="n">
        <f aca="false">M17/K17</f>
        <v>1.08271385195268</v>
      </c>
    </row>
    <row r="18" customFormat="false" ht="14.4" hidden="false" customHeight="false" outlineLevel="0" collapsed="false">
      <c r="A18" s="0" t="n">
        <v>17</v>
      </c>
      <c r="B18" s="0" t="n">
        <v>90</v>
      </c>
      <c r="C18" s="0" t="n">
        <v>5</v>
      </c>
      <c r="D18" s="3" t="n">
        <v>556900</v>
      </c>
      <c r="E18" s="3" t="n">
        <f aca="false">C18*D18</f>
        <v>2784500</v>
      </c>
      <c r="F18" s="3" t="n">
        <f aca="false">D18*B18</f>
        <v>50121000</v>
      </c>
      <c r="G18" s="3" t="n">
        <f aca="false">F18*C18</f>
        <v>250605000</v>
      </c>
      <c r="H18" s="3" t="n">
        <f aca="false">(((B18-B16)*(H20-H16))/(B20-B16))+H16</f>
        <v>0.023675</v>
      </c>
      <c r="I18" s="3" t="n">
        <f aca="false">(((B18-B16)*(I20-I16))/(B20-B16))+I16</f>
        <v>0.025725</v>
      </c>
      <c r="J18" s="3" t="n">
        <f aca="false">H18*D18*B18*0.0000000000001602</f>
        <v>1.90095670935E-007</v>
      </c>
      <c r="K18" s="3" t="n">
        <f aca="false">J18*C18</f>
        <v>9.50478354675E-007</v>
      </c>
      <c r="L18" s="3" t="n">
        <f aca="false">I18*D18*B18*0.0000000000001602</f>
        <v>2.06555908545E-007</v>
      </c>
      <c r="M18" s="3" t="n">
        <f aca="false">L18*C18</f>
        <v>1.032779542725E-006</v>
      </c>
      <c r="O18" s="3" t="n">
        <f aca="false">F18*C18*B18</f>
        <v>22554450000</v>
      </c>
      <c r="Q18" s="3" t="n">
        <f aca="false">B18*K18</f>
        <v>8.554305192075E-005</v>
      </c>
      <c r="R18" s="3" t="n">
        <f aca="false">M18*B18</f>
        <v>9.295015884525E-005</v>
      </c>
      <c r="T18" s="3" t="n">
        <f aca="false">H18*D18*C18</f>
        <v>65923.0375</v>
      </c>
      <c r="U18" s="3" t="n">
        <f aca="false">I18*D18*C18</f>
        <v>71631.2625</v>
      </c>
      <c r="W18" s="3" t="n">
        <f aca="false">F18*C18*H18</f>
        <v>5933073.375</v>
      </c>
      <c r="X18" s="3" t="n">
        <f aca="false">I18*F18*C18</f>
        <v>6446813.625</v>
      </c>
      <c r="Z18" s="3" t="n">
        <f aca="false">K18*H18</f>
        <v>2.25025750469306E-008</v>
      </c>
      <c r="AA18" s="3" t="n">
        <f aca="false">M18*I18</f>
        <v>2.65682537366006E-008</v>
      </c>
      <c r="AC18" s="0" t="n">
        <f aca="false">I18/H18</f>
        <v>1.08658922914467</v>
      </c>
      <c r="AD18" s="3" t="n">
        <f aca="false">AC18*E18</f>
        <v>3025607.70855333</v>
      </c>
      <c r="AE18" s="3" t="n">
        <f aca="false">AC18*G18</f>
        <v>272304693.769799</v>
      </c>
      <c r="AF18" s="3" t="n">
        <f aca="false">AH18*AC18</f>
        <v>1.1806761528932</v>
      </c>
      <c r="AH18" s="3" t="n">
        <f aca="false">M18/K18</f>
        <v>1.08658922914467</v>
      </c>
    </row>
    <row r="19" customFormat="false" ht="14.4" hidden="false" customHeight="false" outlineLevel="0" collapsed="false">
      <c r="A19" s="0" t="n">
        <v>18</v>
      </c>
      <c r="B19" s="0" t="n">
        <v>95</v>
      </c>
      <c r="C19" s="0" t="n">
        <v>5</v>
      </c>
      <c r="D19" s="3" t="n">
        <v>330500</v>
      </c>
      <c r="E19" s="3" t="n">
        <f aca="false">C19*D19</f>
        <v>1652500</v>
      </c>
      <c r="F19" s="3" t="n">
        <f aca="false">D19*B19</f>
        <v>31397500</v>
      </c>
      <c r="G19" s="3" t="n">
        <f aca="false">F19*C19</f>
        <v>156987500</v>
      </c>
      <c r="H19" s="3" t="n">
        <f aca="false">(((B19-B16)*(H20-H16))/(B20-B16))+H16</f>
        <v>0.0234725</v>
      </c>
      <c r="I19" s="3" t="n">
        <f aca="false">(((B19-B16)*(I20-I16))/(B20-B16))+I16</f>
        <v>0.0255975</v>
      </c>
      <c r="J19" s="3" t="n">
        <f aca="false">H19*D19*B19*0.0000000000001602</f>
        <v>1.1806384656375E-007</v>
      </c>
      <c r="K19" s="3" t="n">
        <f aca="false">J19*C19</f>
        <v>5.9031923281875E-007</v>
      </c>
      <c r="L19" s="3" t="n">
        <f aca="false">I19*D19*B19*0.0000000000001602</f>
        <v>1.2875234050125E-007</v>
      </c>
      <c r="M19" s="3" t="n">
        <f aca="false">L19*C19</f>
        <v>6.4376170250625E-007</v>
      </c>
      <c r="O19" s="3" t="n">
        <f aca="false">F19*C19*B19</f>
        <v>14913812500</v>
      </c>
      <c r="Q19" s="3" t="n">
        <f aca="false">B19*K19</f>
        <v>5.60803271177812E-005</v>
      </c>
      <c r="R19" s="3" t="n">
        <f aca="false">M19*B19</f>
        <v>6.11573617380938E-005</v>
      </c>
      <c r="T19" s="3" t="n">
        <f aca="false">H19*D19*C19</f>
        <v>38788.30625</v>
      </c>
      <c r="U19" s="3" t="n">
        <f aca="false">I19*D19*C19</f>
        <v>42299.86875</v>
      </c>
      <c r="W19" s="3" t="n">
        <f aca="false">F19*C19*H19</f>
        <v>3684889.09375</v>
      </c>
      <c r="X19" s="3" t="n">
        <f aca="false">I19*F19*C19</f>
        <v>4018487.53125</v>
      </c>
      <c r="Z19" s="3" t="n">
        <f aca="false">K19*H19</f>
        <v>1.38562681923381E-008</v>
      </c>
      <c r="AA19" s="3" t="n">
        <f aca="false">M19*I19</f>
        <v>1.64786901799037E-008</v>
      </c>
      <c r="AC19" s="0" t="n">
        <f aca="false">I19/H19</f>
        <v>1.09053147300032</v>
      </c>
      <c r="AD19" s="3" t="n">
        <f aca="false">AC19*E19</f>
        <v>1802103.25913303</v>
      </c>
      <c r="AE19" s="3" t="n">
        <f aca="false">AC19*G19</f>
        <v>171199809.617638</v>
      </c>
      <c r="AF19" s="3" t="n">
        <f aca="false">AH19*AC19</f>
        <v>1.18925889360425</v>
      </c>
      <c r="AH19" s="3" t="n">
        <f aca="false">M19/K19</f>
        <v>1.09053147300032</v>
      </c>
    </row>
    <row r="20" customFormat="false" ht="14.4" hidden="false" customHeight="false" outlineLevel="0" collapsed="false">
      <c r="A20" s="0" t="n">
        <v>19</v>
      </c>
      <c r="B20" s="0" t="n">
        <v>100</v>
      </c>
      <c r="C20" s="0" t="n">
        <v>5</v>
      </c>
      <c r="D20" s="0" t="n">
        <v>0</v>
      </c>
      <c r="E20" s="3" t="n">
        <f aca="false">C20*D20</f>
        <v>0</v>
      </c>
      <c r="F20" s="3" t="n">
        <f aca="false">D20*B20</f>
        <v>0</v>
      </c>
      <c r="G20" s="3" t="n">
        <f aca="false">F20*C20</f>
        <v>0</v>
      </c>
      <c r="H20" s="3" t="n">
        <v>0.02327</v>
      </c>
      <c r="I20" s="3" t="n">
        <v>0.02547</v>
      </c>
      <c r="J20" s="3" t="n">
        <f aca="false">H20*D20*B20*0.0000000000001602</f>
        <v>0</v>
      </c>
      <c r="K20" s="3" t="n">
        <f aca="false">J20*C20</f>
        <v>0</v>
      </c>
      <c r="L20" s="3" t="n">
        <f aca="false">I20*D20*B20*0.0000000000001602</f>
        <v>0</v>
      </c>
      <c r="M20" s="3" t="n">
        <f aca="false">L20*C20</f>
        <v>0</v>
      </c>
      <c r="O20" s="3" t="n">
        <f aca="false">F20*C20*B20</f>
        <v>0</v>
      </c>
      <c r="Q20" s="3" t="n">
        <f aca="false">B20*K20</f>
        <v>0</v>
      </c>
      <c r="R20" s="3" t="n">
        <f aca="false">M20*B20</f>
        <v>0</v>
      </c>
      <c r="T20" s="3" t="n">
        <f aca="false">H20*D20*C20</f>
        <v>0</v>
      </c>
      <c r="U20" s="3" t="n">
        <f aca="false">I20*D20*C20</f>
        <v>0</v>
      </c>
      <c r="W20" s="3" t="n">
        <f aca="false">F20*C20*H20</f>
        <v>0</v>
      </c>
      <c r="X20" s="3" t="n">
        <f aca="false">I20*F20*C20</f>
        <v>0</v>
      </c>
      <c r="Z20" s="3" t="n">
        <f aca="false">K20*H20</f>
        <v>0</v>
      </c>
      <c r="AA20" s="3" t="n">
        <f aca="false">M20*I20</f>
        <v>0</v>
      </c>
      <c r="AC20" s="0" t="n">
        <f aca="false">I20/H20</f>
        <v>1.0945423291792</v>
      </c>
      <c r="AD20" s="3" t="n">
        <f aca="false">AC20*E20</f>
        <v>0</v>
      </c>
      <c r="AE20" s="3" t="n">
        <f aca="false">AC20*G20</f>
        <v>0</v>
      </c>
      <c r="AF20" s="3" t="n">
        <f aca="false">AH20*AC20</f>
        <v>0</v>
      </c>
      <c r="AH20" s="3" t="n">
        <v>0</v>
      </c>
    </row>
    <row r="21" customFormat="false" ht="14.4" hidden="false" customHeight="false" outlineLevel="0" collapsed="false">
      <c r="E21" s="3"/>
      <c r="G21" s="3"/>
      <c r="K21" s="3"/>
      <c r="M21" s="3"/>
      <c r="AD21" s="3" t="n">
        <f aca="false">SUM(AD2:AD20)</f>
        <v>174290223.150346</v>
      </c>
      <c r="AE21" s="3" t="n">
        <f aca="false">SUM(AE2:AE20)</f>
        <v>8820034079.83683</v>
      </c>
      <c r="AF21" s="3" t="n">
        <f aca="false">SUM(AF2:AF20)</f>
        <v>19.7046906636488</v>
      </c>
    </row>
    <row r="22" customFormat="false" ht="14.4" hidden="false" customHeight="false" outlineLevel="0" collapsed="false">
      <c r="K22" s="3"/>
      <c r="N22" s="0" t="s">
        <v>27</v>
      </c>
      <c r="O22" s="3" t="n">
        <f aca="false">SUM(O2:O20)</f>
        <v>474962384000.116</v>
      </c>
      <c r="Q22" s="3" t="n">
        <f aca="false">SUM(Q2:Q20)</f>
        <v>0.00352115986233213</v>
      </c>
      <c r="R22" s="3" t="n">
        <f aca="false">SUM(R2:R20)</f>
        <v>0.00364987324149627</v>
      </c>
      <c r="T22" s="3" t="n">
        <f aca="false">SUM(T2:T20)</f>
        <v>14061037.6029888</v>
      </c>
      <c r="U22" s="3" t="n">
        <f aca="false">SUM(U2:U20)</f>
        <v>14394750.8782237</v>
      </c>
      <c r="W22" s="3" t="n">
        <f aca="false">SUM(W2:W20)</f>
        <v>514934760.892388</v>
      </c>
      <c r="X22" s="3" t="n">
        <f aca="false">SUM(X2:X20)</f>
        <v>529878109.644737</v>
      </c>
      <c r="Z22" s="3" t="n">
        <f aca="false">SUM(Z2:Z20)</f>
        <v>1.18587880042008E-005</v>
      </c>
      <c r="AA22" s="3" t="n">
        <f aca="false">SUM(AA2:AA20)</f>
        <v>1.2352820541868E-005</v>
      </c>
    </row>
    <row r="23" customFormat="false" ht="15.6" hidden="false" customHeight="false" outlineLevel="0" collapsed="false">
      <c r="J23" s="4"/>
      <c r="K23" s="3"/>
    </row>
    <row r="25" customFormat="false" ht="14.4" hidden="false" customHeight="false" outlineLevel="0" collapsed="false">
      <c r="A25" s="0" t="s">
        <v>28</v>
      </c>
    </row>
    <row r="26" customFormat="false" ht="14.4" hidden="false" customHeight="false" outlineLevel="0" collapsed="false">
      <c r="A26" s="5" t="s">
        <v>29</v>
      </c>
    </row>
    <row r="27" customFormat="false" ht="14.4" hidden="false" customHeight="false" outlineLevel="0" collapsed="false">
      <c r="A27" s="0" t="s">
        <v>30</v>
      </c>
    </row>
    <row r="28" customFormat="false" ht="16.2" hidden="false" customHeight="false" outlineLevel="0" collapsed="false">
      <c r="A28" s="0" t="s">
        <v>31</v>
      </c>
      <c r="B28" s="3" t="n">
        <f aca="false">SUM(E2:E20)</f>
        <v>168261540.001157</v>
      </c>
      <c r="C28" s="0" t="s">
        <v>32</v>
      </c>
    </row>
    <row r="30" customFormat="false" ht="14.4" hidden="false" customHeight="false" outlineLevel="0" collapsed="false">
      <c r="A30" s="5" t="s">
        <v>33</v>
      </c>
    </row>
    <row r="31" customFormat="false" ht="14.4" hidden="false" customHeight="false" outlineLevel="0" collapsed="false">
      <c r="A31" s="0" t="s">
        <v>34</v>
      </c>
    </row>
    <row r="32" customFormat="false" ht="14.4" hidden="false" customHeight="false" outlineLevel="0" collapsed="false">
      <c r="A32" s="0" t="s">
        <v>35</v>
      </c>
    </row>
    <row r="33" customFormat="false" ht="14.4" hidden="false" customHeight="false" outlineLevel="0" collapsed="false">
      <c r="A33" s="0" t="s">
        <v>36</v>
      </c>
    </row>
    <row r="34" customFormat="false" ht="16.2" hidden="false" customHeight="false" outlineLevel="0" collapsed="false">
      <c r="A34" s="0" t="s">
        <v>37</v>
      </c>
      <c r="B34" s="3" t="n">
        <f aca="false">SUM(G2:G20)</f>
        <v>8455745600.01157</v>
      </c>
      <c r="C34" s="0" t="s">
        <v>38</v>
      </c>
    </row>
    <row r="36" customFormat="false" ht="14.4" hidden="false" customHeight="false" outlineLevel="0" collapsed="false">
      <c r="A36" s="5" t="s">
        <v>39</v>
      </c>
    </row>
    <row r="37" customFormat="false" ht="14.4" hidden="false" customHeight="false" outlineLevel="0" collapsed="false">
      <c r="A37" s="0" t="s">
        <v>40</v>
      </c>
    </row>
    <row r="38" customFormat="false" ht="14.4" hidden="false" customHeight="false" outlineLevel="0" collapsed="false">
      <c r="A38" s="0" t="s">
        <v>41</v>
      </c>
    </row>
    <row r="39" customFormat="false" ht="14.4" hidden="false" customHeight="false" outlineLevel="0" collapsed="false">
      <c r="A39" s="0" t="s">
        <v>42</v>
      </c>
    </row>
    <row r="40" customFormat="false" ht="14.4" hidden="false" customHeight="false" outlineLevel="0" collapsed="false">
      <c r="A40" s="0" t="s">
        <v>43</v>
      </c>
      <c r="B40" s="3" t="n">
        <f aca="false">SUM(K2:K20)</f>
        <v>8.24925486949605E-005</v>
      </c>
      <c r="C40" s="0" t="s">
        <v>44</v>
      </c>
      <c r="D40" s="3"/>
    </row>
    <row r="41" customFormat="false" ht="14.4" hidden="false" customHeight="false" outlineLevel="0" collapsed="false">
      <c r="A41" s="0" t="s">
        <v>45</v>
      </c>
      <c r="B41" s="3" t="n">
        <f aca="false">SUM(M2:M20)</f>
        <v>8.48864731650868E-005</v>
      </c>
      <c r="C41" s="0" t="s">
        <v>44</v>
      </c>
    </row>
    <row r="42" customFormat="false" ht="14.4" hidden="false" customHeight="false" outlineLevel="0" collapsed="false">
      <c r="B42" s="3"/>
    </row>
    <row r="43" customFormat="false" ht="14.4" hidden="false" customHeight="false" outlineLevel="0" collapsed="false">
      <c r="A43" s="5" t="s">
        <v>46</v>
      </c>
    </row>
    <row r="44" customFormat="false" ht="14.4" hidden="false" customHeight="false" outlineLevel="0" collapsed="false">
      <c r="A44" s="0" t="s">
        <v>47</v>
      </c>
    </row>
    <row r="45" customFormat="false" ht="14.4" hidden="false" customHeight="false" outlineLevel="0" collapsed="false">
      <c r="A45" s="0" t="s">
        <v>48</v>
      </c>
    </row>
    <row r="46" customFormat="false" ht="14.4" hidden="false" customHeight="false" outlineLevel="0" collapsed="false">
      <c r="B46" s="6" t="n">
        <f aca="false">B34/B28</f>
        <v>50.2535849841469</v>
      </c>
      <c r="C46" s="0" t="s">
        <v>49</v>
      </c>
    </row>
    <row r="48" customFormat="false" ht="14.4" hidden="false" customHeight="false" outlineLevel="0" collapsed="false">
      <c r="A48" s="0" t="s">
        <v>50</v>
      </c>
    </row>
    <row r="49" customFormat="false" ht="14.4" hidden="false" customHeight="false" outlineLevel="0" collapsed="false">
      <c r="B49" s="6" t="n">
        <f aca="false">O22/B34</f>
        <v>56.1703729591233</v>
      </c>
      <c r="C49" s="0" t="s">
        <v>49</v>
      </c>
    </row>
    <row r="51" customFormat="false" ht="14.4" hidden="false" customHeight="false" outlineLevel="0" collapsed="false">
      <c r="A51" s="0" t="s">
        <v>51</v>
      </c>
    </row>
    <row r="52" customFormat="false" ht="14.4" hidden="false" customHeight="false" outlineLevel="0" collapsed="false">
      <c r="B52" s="6" t="n">
        <f aca="false">Q22/B40</f>
        <v>42.6845808262345</v>
      </c>
      <c r="C52" s="0" t="s">
        <v>49</v>
      </c>
    </row>
    <row r="53" customFormat="false" ht="14.4" hidden="false" customHeight="false" outlineLevel="0" collapsed="false">
      <c r="B53" s="6" t="n">
        <f aca="false">R22/B41</f>
        <v>42.9971125599483</v>
      </c>
      <c r="C53" s="0" t="s">
        <v>49</v>
      </c>
    </row>
    <row r="55" customFormat="false" ht="14.4" hidden="false" customHeight="false" outlineLevel="0" collapsed="false">
      <c r="A55" s="5" t="s">
        <v>52</v>
      </c>
    </row>
    <row r="56" customFormat="false" ht="14.4" hidden="false" customHeight="false" outlineLevel="0" collapsed="false">
      <c r="A56" s="4" t="s">
        <v>53</v>
      </c>
      <c r="B56" s="4" t="s">
        <v>54</v>
      </c>
      <c r="C56" s="4" t="s">
        <v>55</v>
      </c>
      <c r="D56" s="4" t="s">
        <v>56</v>
      </c>
    </row>
    <row r="57" customFormat="false" ht="14.4" hidden="false" customHeight="false" outlineLevel="0" collapsed="false">
      <c r="A57" s="0" t="n">
        <v>50.25</v>
      </c>
      <c r="B57" s="3" t="n">
        <f aca="false">(((A57-B10)*(H12-H10))/(B12-B10))+H10</f>
        <v>0.04072575</v>
      </c>
      <c r="C57" s="3" t="n">
        <f aca="false">(((A57-B10)*(I12-I10))/(B12-B10))+I10</f>
        <v>0.04200175</v>
      </c>
      <c r="D57" s="7" t="n">
        <f aca="false">C57/B57</f>
        <v>1.03133152857836</v>
      </c>
    </row>
    <row r="58" customFormat="false" ht="14.4" hidden="false" customHeight="false" outlineLevel="0" collapsed="false">
      <c r="A58" s="0" t="n">
        <v>56.17</v>
      </c>
      <c r="B58" s="3" t="n">
        <f aca="false">(((A58-B11)*(H12-H11))/(B12-B11))+H11</f>
        <v>0.03446831</v>
      </c>
      <c r="C58" s="3" t="n">
        <f aca="false">(((A58-B11)*(I12-I11))/(B12-B11))+I11</f>
        <v>0.03588639</v>
      </c>
      <c r="D58" s="7" t="n">
        <f aca="false">C58/B58</f>
        <v>1.04114155872452</v>
      </c>
    </row>
    <row r="59" customFormat="false" ht="14.4" hidden="false" customHeight="false" outlineLevel="0" collapsed="false">
      <c r="A59" s="0" t="n">
        <v>42.68</v>
      </c>
      <c r="B59" s="3" t="n">
        <f aca="false">(((A59-B8)*(H9-H8))/(B9-B8))+H8</f>
        <v>0.0610102</v>
      </c>
      <c r="C59" s="3" t="n">
        <f aca="false">(((A59-B8)*(I9-I8))/(B9-B8))+I8</f>
        <v>0.062207</v>
      </c>
      <c r="D59" s="7" t="n">
        <f aca="false">C59/B59</f>
        <v>1.01961639201314</v>
      </c>
    </row>
    <row r="60" customFormat="false" ht="14.4" hidden="false" customHeight="false" outlineLevel="0" collapsed="false">
      <c r="A60" s="0" t="n">
        <v>43</v>
      </c>
      <c r="B60" s="3" t="n">
        <f aca="false">(((A60-B8)*(H9-H8))/(B9-B8))+H8</f>
        <v>0.060135</v>
      </c>
      <c r="C60" s="3" t="n">
        <f aca="false">(((A60-B8)*(I9-I8))/(B9-B8))+I8</f>
        <v>0.061335</v>
      </c>
      <c r="D60" s="7" t="n">
        <f aca="false">C60/B60</f>
        <v>1.0199551010227</v>
      </c>
    </row>
    <row r="63" customFormat="false" ht="14.4" hidden="false" customHeight="false" outlineLevel="0" collapsed="false">
      <c r="A63" s="5" t="s">
        <v>57</v>
      </c>
    </row>
    <row r="64" customFormat="false" ht="14.4" hidden="false" customHeight="false" outlineLevel="0" collapsed="false">
      <c r="A64" s="4" t="s">
        <v>58</v>
      </c>
      <c r="B64" s="4" t="s">
        <v>55</v>
      </c>
      <c r="C64" s="4" t="s">
        <v>54</v>
      </c>
      <c r="D64" s="4" t="s">
        <v>56</v>
      </c>
    </row>
    <row r="65" customFormat="false" ht="15.6" hidden="false" customHeight="false" outlineLevel="0" collapsed="false">
      <c r="A65" s="0" t="s">
        <v>59</v>
      </c>
      <c r="B65" s="3" t="n">
        <f aca="false">U22/B28</f>
        <v>0.0855498581442004</v>
      </c>
      <c r="C65" s="3" t="n">
        <f aca="false">T22/B28</f>
        <v>0.0835665571757641</v>
      </c>
      <c r="D65" s="7" t="n">
        <f aca="false">B65/C65</f>
        <v>1.02373318987241</v>
      </c>
    </row>
    <row r="66" customFormat="false" ht="15.6" hidden="false" customHeight="false" outlineLevel="0" collapsed="false">
      <c r="A66" s="0" t="s">
        <v>60</v>
      </c>
      <c r="B66" s="3" t="n">
        <f aca="false">X22/B34</f>
        <v>0.0626648594588763</v>
      </c>
      <c r="C66" s="3" t="n">
        <f aca="false">W22/B34</f>
        <v>0.06089761746045</v>
      </c>
      <c r="D66" s="7" t="n">
        <f aca="false">B66/C66</f>
        <v>1.02901988734738</v>
      </c>
    </row>
    <row r="67" customFormat="false" ht="15.6" hidden="false" customHeight="false" outlineLevel="0" collapsed="false">
      <c r="A67" s="0" t="s">
        <v>61</v>
      </c>
      <c r="B67" s="3" t="n">
        <f aca="false">AA22/B41</f>
        <v>0.145521660651919</v>
      </c>
      <c r="C67" s="3" t="n">
        <f aca="false">Z22/B40</f>
        <v>0.143755868764002</v>
      </c>
      <c r="D67" s="7" t="n">
        <f aca="false">B67/C67</f>
        <v>1.0122832681761</v>
      </c>
    </row>
    <row r="77" customFormat="false" ht="14.4" hidden="false" customHeight="false" outlineLevel="0" collapsed="false">
      <c r="B77" s="0" t="s">
        <v>62</v>
      </c>
      <c r="G77" s="3"/>
    </row>
    <row r="78" customFormat="false" ht="14.4" hidden="false" customHeight="false" outlineLevel="0" collapsed="false">
      <c r="A78" s="0" t="s">
        <v>63</v>
      </c>
      <c r="B78" s="0" t="n">
        <f aca="false">((D57-D65)/D57)*100</f>
        <v>0.736750355767443</v>
      </c>
    </row>
    <row r="79" customFormat="false" ht="14.4" hidden="false" customHeight="false" outlineLevel="0" collapsed="false">
      <c r="A79" s="0" t="s">
        <v>64</v>
      </c>
      <c r="B79" s="0" t="n">
        <f aca="false">((D58-D66)/D58*100)</f>
        <v>1.16426736360307</v>
      </c>
    </row>
    <row r="80" customFormat="false" ht="14.4" hidden="false" customHeight="false" outlineLevel="0" collapsed="false">
      <c r="A80" s="0" t="s">
        <v>65</v>
      </c>
      <c r="B80" s="0" t="n">
        <f aca="false">((D59-D67)/D59)*100</f>
        <v>0.719204192329613</v>
      </c>
      <c r="C8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9.07"/>
    <col collapsed="false" customWidth="true" hidden="false" outlineLevel="0" max="2" min="2" style="8" width="4.55"/>
    <col collapsed="false" customWidth="true" hidden="false" outlineLevel="0" max="3" min="3" style="8" width="3.34"/>
    <col collapsed="false" customWidth="true" hidden="false" outlineLevel="0" max="4" min="4" style="8" width="11.72"/>
    <col collapsed="false" customWidth="true" hidden="false" outlineLevel="0" max="5" min="5" style="9" width="12.35"/>
    <col collapsed="false" customWidth="false" hidden="false" outlineLevel="0" max="1024" min="6" style="9" width="9.14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10" t="s">
        <v>66</v>
      </c>
      <c r="E1" s="8" t="s">
        <v>4</v>
      </c>
    </row>
    <row r="2" customFormat="false" ht="15" hidden="false" customHeight="false" outlineLevel="0" collapsed="false">
      <c r="A2" s="8" t="n">
        <v>1</v>
      </c>
      <c r="B2" s="8" t="n">
        <v>10</v>
      </c>
      <c r="C2" s="8" t="n">
        <v>5</v>
      </c>
      <c r="D2" s="11" t="n">
        <v>0.0002314</v>
      </c>
      <c r="E2" s="3" t="n">
        <f aca="false">C2*D2</f>
        <v>0.001157</v>
      </c>
    </row>
    <row r="3" customFormat="false" ht="15" hidden="false" customHeight="false" outlineLevel="0" collapsed="false">
      <c r="A3" s="8" t="n">
        <v>2</v>
      </c>
      <c r="B3" s="8" t="n">
        <v>15</v>
      </c>
      <c r="C3" s="8" t="n">
        <v>5</v>
      </c>
      <c r="D3" s="11" t="n">
        <v>6008</v>
      </c>
      <c r="E3" s="3" t="n">
        <f aca="false">C3*D3</f>
        <v>30040</v>
      </c>
    </row>
    <row r="4" customFormat="false" ht="15" hidden="false" customHeight="false" outlineLevel="0" collapsed="false">
      <c r="A4" s="8" t="n">
        <v>3</v>
      </c>
      <c r="B4" s="8" t="n">
        <v>20</v>
      </c>
      <c r="C4" s="8" t="n">
        <v>5</v>
      </c>
      <c r="D4" s="11" t="n">
        <v>478400</v>
      </c>
      <c r="E4" s="3" t="n">
        <f aca="false">C4*D4</f>
        <v>2392000</v>
      </c>
    </row>
    <row r="5" customFormat="false" ht="15" hidden="false" customHeight="false" outlineLevel="0" collapsed="false">
      <c r="A5" s="8" t="n">
        <v>4</v>
      </c>
      <c r="B5" s="8" t="n">
        <v>25</v>
      </c>
      <c r="C5" s="8" t="n">
        <v>5</v>
      </c>
      <c r="D5" s="11" t="n">
        <v>1943000</v>
      </c>
      <c r="E5" s="3" t="n">
        <f aca="false">C5*D5</f>
        <v>9715000</v>
      </c>
    </row>
    <row r="6" customFormat="false" ht="15" hidden="false" customHeight="false" outlineLevel="0" collapsed="false">
      <c r="A6" s="8" t="n">
        <v>5</v>
      </c>
      <c r="B6" s="8" t="n">
        <v>30</v>
      </c>
      <c r="C6" s="8" t="n">
        <v>5</v>
      </c>
      <c r="D6" s="11" t="n">
        <v>3184000</v>
      </c>
      <c r="E6" s="3" t="n">
        <f aca="false">C6*D6</f>
        <v>15920000</v>
      </c>
    </row>
    <row r="7" customFormat="false" ht="15" hidden="false" customHeight="false" outlineLevel="0" collapsed="false">
      <c r="A7" s="8" t="n">
        <v>6</v>
      </c>
      <c r="B7" s="8" t="n">
        <v>35</v>
      </c>
      <c r="C7" s="8" t="n">
        <v>5</v>
      </c>
      <c r="D7" s="11" t="n">
        <v>3683000</v>
      </c>
      <c r="E7" s="3" t="n">
        <f aca="false">C7*D7</f>
        <v>18415000</v>
      </c>
    </row>
    <row r="8" customFormat="false" ht="15" hidden="false" customHeight="false" outlineLevel="0" collapsed="false">
      <c r="A8" s="8" t="n">
        <v>7</v>
      </c>
      <c r="B8" s="8" t="n">
        <v>40</v>
      </c>
      <c r="C8" s="8" t="n">
        <v>5</v>
      </c>
      <c r="D8" s="11" t="n">
        <v>3656000</v>
      </c>
      <c r="E8" s="3" t="n">
        <f aca="false">C8*D8</f>
        <v>18280000</v>
      </c>
    </row>
    <row r="9" customFormat="false" ht="15" hidden="false" customHeight="false" outlineLevel="0" collapsed="false">
      <c r="A9" s="8" t="n">
        <v>8</v>
      </c>
      <c r="B9" s="8" t="n">
        <v>45</v>
      </c>
      <c r="C9" s="8" t="n">
        <v>5</v>
      </c>
      <c r="D9" s="11" t="n">
        <v>3374000</v>
      </c>
      <c r="E9" s="3" t="n">
        <f aca="false">C9*D9</f>
        <v>16870000</v>
      </c>
    </row>
    <row r="10" customFormat="false" ht="15" hidden="false" customHeight="false" outlineLevel="0" collapsed="false">
      <c r="A10" s="8" t="n">
        <v>9</v>
      </c>
      <c r="B10" s="8" t="n">
        <v>50</v>
      </c>
      <c r="C10" s="8" t="n">
        <v>5</v>
      </c>
      <c r="D10" s="11" t="n">
        <v>3001000</v>
      </c>
      <c r="E10" s="3" t="n">
        <f aca="false">C10*D10</f>
        <v>15005000</v>
      </c>
    </row>
    <row r="11" customFormat="false" ht="15" hidden="false" customHeight="false" outlineLevel="0" collapsed="false">
      <c r="A11" s="8" t="n">
        <v>10</v>
      </c>
      <c r="B11" s="8" t="n">
        <v>55</v>
      </c>
      <c r="C11" s="8" t="n">
        <v>5</v>
      </c>
      <c r="D11" s="11" t="n">
        <v>2608000</v>
      </c>
      <c r="E11" s="3" t="n">
        <f aca="false">C11*D11</f>
        <v>13040000</v>
      </c>
    </row>
    <row r="12" customFormat="false" ht="15" hidden="false" customHeight="false" outlineLevel="0" collapsed="false">
      <c r="A12" s="8" t="n">
        <v>11</v>
      </c>
      <c r="B12" s="8" t="n">
        <v>60</v>
      </c>
      <c r="C12" s="8" t="n">
        <v>5</v>
      </c>
      <c r="D12" s="11" t="n">
        <v>3947000</v>
      </c>
      <c r="E12" s="3" t="n">
        <f aca="false">C12*D12</f>
        <v>19735000</v>
      </c>
    </row>
    <row r="13" customFormat="false" ht="15" hidden="false" customHeight="false" outlineLevel="0" collapsed="false">
      <c r="A13" s="8" t="n">
        <v>12</v>
      </c>
      <c r="B13" s="8" t="n">
        <v>65</v>
      </c>
      <c r="C13" s="8" t="n">
        <v>5</v>
      </c>
      <c r="D13" s="11" t="n">
        <v>2252000</v>
      </c>
      <c r="E13" s="3" t="n">
        <f aca="false">C13*D13</f>
        <v>11260000</v>
      </c>
    </row>
    <row r="14" customFormat="false" ht="15" hidden="false" customHeight="false" outlineLevel="0" collapsed="false">
      <c r="A14" s="8" t="n">
        <v>13</v>
      </c>
      <c r="B14" s="8" t="n">
        <v>70</v>
      </c>
      <c r="C14" s="8" t="n">
        <v>5</v>
      </c>
      <c r="D14" s="11" t="n">
        <v>1603000</v>
      </c>
      <c r="E14" s="3" t="n">
        <f aca="false">C14*D14</f>
        <v>8015000</v>
      </c>
    </row>
    <row r="15" customFormat="false" ht="15" hidden="false" customHeight="false" outlineLevel="0" collapsed="false">
      <c r="A15" s="8" t="n">
        <v>14</v>
      </c>
      <c r="B15" s="8" t="n">
        <v>75</v>
      </c>
      <c r="C15" s="8" t="n">
        <v>5</v>
      </c>
      <c r="D15" s="11" t="n">
        <v>1248000</v>
      </c>
      <c r="E15" s="3" t="n">
        <f aca="false">C15*D15</f>
        <v>6240000</v>
      </c>
    </row>
    <row r="16" customFormat="false" ht="15" hidden="false" customHeight="false" outlineLevel="0" collapsed="false">
      <c r="A16" s="8" t="n">
        <v>15</v>
      </c>
      <c r="B16" s="8" t="n">
        <v>80</v>
      </c>
      <c r="C16" s="8" t="n">
        <v>5</v>
      </c>
      <c r="D16" s="11" t="n">
        <v>1005000</v>
      </c>
      <c r="E16" s="3" t="n">
        <f aca="false">C16*D16</f>
        <v>5025000</v>
      </c>
    </row>
    <row r="17" customFormat="false" ht="15" hidden="false" customHeight="false" outlineLevel="0" collapsed="false">
      <c r="A17" s="8" t="n">
        <v>16</v>
      </c>
      <c r="B17" s="8" t="n">
        <v>85</v>
      </c>
      <c r="C17" s="8" t="n">
        <v>5</v>
      </c>
      <c r="D17" s="11" t="n">
        <v>776500</v>
      </c>
      <c r="E17" s="3" t="n">
        <f aca="false">C17*D17</f>
        <v>3882500</v>
      </c>
    </row>
    <row r="18" customFormat="false" ht="15" hidden="false" customHeight="false" outlineLevel="0" collapsed="false">
      <c r="A18" s="8" t="n">
        <v>17</v>
      </c>
      <c r="B18" s="8" t="n">
        <v>90</v>
      </c>
      <c r="C18" s="8" t="n">
        <v>5</v>
      </c>
      <c r="D18" s="11" t="n">
        <v>556900</v>
      </c>
      <c r="E18" s="3" t="n">
        <f aca="false">C18*D18</f>
        <v>2784500</v>
      </c>
    </row>
    <row r="19" customFormat="false" ht="15" hidden="false" customHeight="false" outlineLevel="0" collapsed="false">
      <c r="A19" s="8" t="n">
        <v>18</v>
      </c>
      <c r="B19" s="8" t="n">
        <v>95</v>
      </c>
      <c r="C19" s="8" t="n">
        <v>5</v>
      </c>
      <c r="D19" s="11" t="n">
        <v>330500</v>
      </c>
      <c r="E19" s="3" t="n">
        <f aca="false">C19*D19</f>
        <v>1652500</v>
      </c>
    </row>
    <row r="20" customFormat="false" ht="15" hidden="false" customHeight="false" outlineLevel="0" collapsed="false">
      <c r="A20" s="8" t="n">
        <v>19</v>
      </c>
      <c r="B20" s="8" t="n">
        <v>100</v>
      </c>
      <c r="C20" s="8" t="n">
        <v>5</v>
      </c>
      <c r="D20" s="8" t="n">
        <v>0</v>
      </c>
      <c r="E20" s="3" t="n">
        <f aca="false">C20*D20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2021-11-20T11:29:56Z</dcterms:created>
  <dc:creator/>
  <dc:description/>
  <dc:language>pt-BR</dc:language>
  <cp:lastModifiedBy/>
  <dcterms:modified xsi:type="dcterms:W3CDTF">2024-02-28T21:09:37Z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