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equi\Downloads\"/>
    </mc:Choice>
  </mc:AlternateContent>
  <xr:revisionPtr revIDLastSave="0" documentId="13_ncr:1_{86B81106-1609-4FC2-B812-EBCEAD54803F}" xr6:coauthVersionLast="44" xr6:coauthVersionMax="45" xr10:uidLastSave="{00000000-0000-0000-0000-000000000000}"/>
  <bookViews>
    <workbookView xWindow="-108" yWindow="-108" windowWidth="21756" windowHeight="13176" xr2:uid="{00000000-000D-0000-FFFF-FFFF00000000}"/>
  </bookViews>
  <sheets>
    <sheet name="Folha1" sheetId="2" r:id="rId1"/>
    <sheet name="Sheet1" sheetId="1" r:id="rId2"/>
  </sheets>
  <definedNames>
    <definedName name="DadosExternos_1" localSheetId="0" hidden="1">Folha1!$A$1:$D$41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2" l="1" a="1"/>
  <c r="G4" i="2" s="1"/>
  <c r="H46" i="2" l="1"/>
  <c r="G2" i="2" l="1"/>
  <c r="G3" i="2"/>
  <c r="M5" i="2"/>
  <c r="M13" i="2"/>
  <c r="P10" i="2"/>
  <c r="M6" i="2"/>
  <c r="P6" i="2"/>
  <c r="P12" i="2"/>
  <c r="J7" i="2"/>
  <c r="J4" i="2"/>
  <c r="M4" i="2"/>
  <c r="M8" i="2"/>
  <c r="M12" i="2"/>
  <c r="P4" i="2"/>
  <c r="P8" i="2"/>
  <c r="P14" i="2"/>
  <c r="P15" i="2"/>
  <c r="P16" i="2"/>
  <c r="J5" i="2"/>
  <c r="M9" i="2"/>
  <c r="P5" i="2"/>
  <c r="J6" i="2"/>
  <c r="M10" i="2"/>
  <c r="M3" i="2"/>
  <c r="J3" i="2"/>
  <c r="M7" i="2"/>
  <c r="M11" i="2"/>
  <c r="P3" i="2"/>
  <c r="P7" i="2"/>
  <c r="P13" i="2"/>
  <c r="P17" i="2"/>
  <c r="G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5F0655-3C5A-4BE2-A3F7-F2104EC59A3B}" keepAlive="1" name="Consulta - exerciciocasa1" description="Ligação à consulta 'exerciciocasa1' no livro." type="5" refreshedVersion="6" background="1" saveData="1">
    <dbPr connection="Provider=Microsoft.Mashup.OleDb.1;Data Source=$Workbook$;Location=exerciciocasa1;Extended Properties=&quot;&quot;" command="SELECT * FROM [exerciciocasa1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<sst xmlns="http://schemas.openxmlformats.org/spreadsheetml/2006/main" count="46" uniqueCount="39">
  <si>
    <t>N</t>
  </si>
  <si>
    <t>Paciente</t>
  </si>
  <si>
    <t>partos</t>
  </si>
  <si>
    <t>Idades</t>
  </si>
  <si>
    <t xml:space="preserve">Média </t>
  </si>
  <si>
    <t>Mediana</t>
  </si>
  <si>
    <t>Moda</t>
  </si>
  <si>
    <t>Quartis</t>
  </si>
  <si>
    <t xml:space="preserve">Valor mínimo </t>
  </si>
  <si>
    <t>1º Quartil</t>
  </si>
  <si>
    <t>2º Quartil</t>
  </si>
  <si>
    <t>3º Quartil</t>
  </si>
  <si>
    <t>Valor máximo</t>
  </si>
  <si>
    <t>Valor mínimo</t>
  </si>
  <si>
    <t>1º decil</t>
  </si>
  <si>
    <t>2º decil</t>
  </si>
  <si>
    <t>3º decil</t>
  </si>
  <si>
    <t>4º decil</t>
  </si>
  <si>
    <t>5º decil</t>
  </si>
  <si>
    <t>6º decil</t>
  </si>
  <si>
    <t>7º decil</t>
  </si>
  <si>
    <t>8º decil</t>
  </si>
  <si>
    <t>9º decil</t>
  </si>
  <si>
    <t>1º percentil</t>
  </si>
  <si>
    <t>2º percentil</t>
  </si>
  <si>
    <t>3º percentil</t>
  </si>
  <si>
    <t>4º percentil</t>
  </si>
  <si>
    <t>5º percentil</t>
  </si>
  <si>
    <t>...</t>
  </si>
  <si>
    <t>50º percentil</t>
  </si>
  <si>
    <t>95º percentil</t>
  </si>
  <si>
    <t>96º percentil</t>
  </si>
  <si>
    <t>97º percentil</t>
  </si>
  <si>
    <t>98º percentil</t>
  </si>
  <si>
    <t>99º percentil</t>
  </si>
  <si>
    <t>Frequências</t>
  </si>
  <si>
    <t xml:space="preserve">Total </t>
  </si>
  <si>
    <t>Decis</t>
  </si>
  <si>
    <t>Percentis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</si>
</sst>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9"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71992D4-D621-4983-8034-B89A3E8BCC2B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Paciente" tableColumnId="2"/>
      <queryTableField id="3" name="partos" tableColumnId="3"/>
      <queryTableField id="4" name="Idad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E46758-CB8C-4F51-B111-DF99E496082E}" name="exerciciocasa1" displayName="exerciciocasa1" ref="A1:D41" tableType="queryTable" totalsRowShown="0" headerRowDxfId="1" dataDxfId="0" headerRowBorderDxfId="8" tableBorderDxfId="7" totalsRowBorderDxfId="6">
  <autoFilter ref="A1:D41" xr:uid="{CCC0B901-DD70-434C-ADCA-537D7058A464}"/>
  <sortState xmlns:xlrd2="http://schemas.microsoft.com/office/spreadsheetml/2017/richdata2" ref="A2:D41">
    <sortCondition ref="D1:D41"/>
  </sortState>
  <tableColumns count="4">
    <tableColumn id="1" xr3:uid="{0D98FEFF-A84B-44DB-89F0-7040741B8A5C}" uniqueName="1" name="N" queryTableFieldId="1" dataDxfId="5"/>
    <tableColumn id="2" xr3:uid="{52781DB1-88A7-41BD-B673-BD79131E60A6}" uniqueName="2" name="Paciente" queryTableFieldId="2" dataDxfId="4"/>
    <tableColumn id="3" xr3:uid="{DEE60058-1799-4D2C-A553-951E4E27355F}" uniqueName="3" name="partos" queryTableFieldId="3" dataDxfId="3"/>
    <tableColumn id="4" xr3:uid="{E47D73EC-7E4B-4F3E-BD14-D680F9DA7225}" uniqueName="4" name="Idades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9DFB-0AFF-4694-A8C6-0F0359F461AD}">
  <dimension ref="A1:P46"/>
  <sheetViews>
    <sheetView tabSelected="1" workbookViewId="0">
      <selection activeCell="G21" sqref="G21"/>
    </sheetView>
  </sheetViews>
  <sheetFormatPr defaultRowHeight="14.4" x14ac:dyDescent="0.3"/>
  <cols>
    <col min="1" max="1" width="4.5546875" bestFit="1" customWidth="1"/>
    <col min="2" max="2" width="10.44140625" bestFit="1" customWidth="1"/>
    <col min="3" max="3" width="8.5546875" bestFit="1" customWidth="1"/>
    <col min="4" max="4" width="8.6640625" bestFit="1" customWidth="1"/>
    <col min="7" max="7" width="19.44140625" bestFit="1" customWidth="1"/>
    <col min="8" max="8" width="10.6640625" bestFit="1" customWidth="1"/>
    <col min="9" max="9" width="12.33203125" bestFit="1" customWidth="1"/>
    <col min="12" max="12" width="12.33203125" bestFit="1" customWidth="1"/>
    <col min="15" max="15" width="12.33203125" bestFit="1" customWidth="1"/>
  </cols>
  <sheetData>
    <row r="1" spans="1:16" x14ac:dyDescent="0.3">
      <c r="A1" s="9" t="s">
        <v>0</v>
      </c>
      <c r="B1" s="10" t="s">
        <v>1</v>
      </c>
      <c r="C1" s="10" t="s">
        <v>2</v>
      </c>
      <c r="D1" s="11" t="s">
        <v>3</v>
      </c>
    </row>
    <row r="2" spans="1:16" x14ac:dyDescent="0.3">
      <c r="A2" s="12">
        <v>38</v>
      </c>
      <c r="B2" s="2">
        <v>39</v>
      </c>
      <c r="C2" s="2">
        <v>2</v>
      </c>
      <c r="D2" s="13">
        <v>30</v>
      </c>
      <c r="F2" s="3" t="s">
        <v>4</v>
      </c>
      <c r="G2" s="5">
        <f>AVERAGE(exerciciocasa1[Idades])</f>
        <v>49.875</v>
      </c>
      <c r="I2" s="4" t="s">
        <v>7</v>
      </c>
      <c r="J2" s="2"/>
      <c r="L2" s="4" t="s">
        <v>37</v>
      </c>
      <c r="M2" s="1"/>
      <c r="O2" s="4" t="s">
        <v>38</v>
      </c>
      <c r="P2" s="1"/>
    </row>
    <row r="3" spans="1:16" x14ac:dyDescent="0.3">
      <c r="A3" s="12">
        <v>24</v>
      </c>
      <c r="B3" s="2">
        <v>25</v>
      </c>
      <c r="C3" s="2">
        <v>2</v>
      </c>
      <c r="D3" s="13">
        <v>33</v>
      </c>
      <c r="F3" s="3" t="s">
        <v>5</v>
      </c>
      <c r="G3" s="5">
        <f>MEDIAN(exerciciocasa1[Idades])</f>
        <v>47</v>
      </c>
      <c r="I3" s="2" t="s">
        <v>8</v>
      </c>
      <c r="J3" s="6">
        <f>_xlfn.QUARTILE.INC(D2:D41,0)</f>
        <v>30</v>
      </c>
      <c r="L3" s="2" t="s">
        <v>13</v>
      </c>
      <c r="M3" s="5">
        <f>_xlfn.PERCENTILE.INC(D2:D41,0)</f>
        <v>30</v>
      </c>
      <c r="O3" s="2" t="s">
        <v>13</v>
      </c>
      <c r="P3" s="6">
        <f>_xlfn.PERCENTILE.INC(D2:D41,0)</f>
        <v>30</v>
      </c>
    </row>
    <row r="4" spans="1:16" x14ac:dyDescent="0.3">
      <c r="A4" s="12">
        <v>6</v>
      </c>
      <c r="B4" s="2">
        <v>7</v>
      </c>
      <c r="C4" s="2">
        <v>3</v>
      </c>
      <c r="D4" s="13">
        <v>34</v>
      </c>
      <c r="F4" s="3" t="s">
        <v>6</v>
      </c>
      <c r="G4" s="5" cm="1">
        <f t="array" ref="G4:G5">_xlfn.MODE.MULT(exerciciocasa1[Idades])</f>
        <v>34</v>
      </c>
      <c r="I4" s="2" t="s">
        <v>9</v>
      </c>
      <c r="J4" s="6">
        <f>_xlfn.QUARTILE.INC(D2:D41,1)</f>
        <v>41.5</v>
      </c>
      <c r="L4" s="2" t="s">
        <v>14</v>
      </c>
      <c r="M4" s="5">
        <f>_xlfn.PERCENTILE.INC(D2:D41,0.1)</f>
        <v>34</v>
      </c>
      <c r="O4" s="2" t="s">
        <v>23</v>
      </c>
      <c r="P4" s="6">
        <f>_xlfn.PERCENTILE.INC(D2:D41,0.01)</f>
        <v>31.17</v>
      </c>
    </row>
    <row r="5" spans="1:16" x14ac:dyDescent="0.3">
      <c r="A5" s="12">
        <v>8</v>
      </c>
      <c r="B5" s="2">
        <v>9</v>
      </c>
      <c r="C5" s="2">
        <v>0</v>
      </c>
      <c r="D5" s="13">
        <v>34</v>
      </c>
      <c r="G5" s="5">
        <v>47</v>
      </c>
      <c r="I5" s="2" t="s">
        <v>10</v>
      </c>
      <c r="J5" s="6">
        <f>_xlfn.QUARTILE.INC(D2:D41,2)</f>
        <v>47</v>
      </c>
      <c r="L5" s="2" t="s">
        <v>15</v>
      </c>
      <c r="M5" s="5">
        <f>_xlfn.PERCENTILE.INC(D2:D41,0.2)</f>
        <v>37.6</v>
      </c>
      <c r="O5" s="2" t="s">
        <v>24</v>
      </c>
      <c r="P5" s="6">
        <f>_xlfn.PERCENTILE.INC(D2:D41,0.02)</f>
        <v>32.340000000000003</v>
      </c>
    </row>
    <row r="6" spans="1:16" x14ac:dyDescent="0.3">
      <c r="A6" s="12">
        <v>10</v>
      </c>
      <c r="B6" s="2">
        <v>11</v>
      </c>
      <c r="C6" s="2">
        <v>1</v>
      </c>
      <c r="D6" s="13">
        <v>34</v>
      </c>
      <c r="I6" s="2" t="s">
        <v>11</v>
      </c>
      <c r="J6" s="6">
        <f>_xlfn.QUARTILE.INC(D2:D41,3)</f>
        <v>60.25</v>
      </c>
      <c r="L6" s="2" t="s">
        <v>16</v>
      </c>
      <c r="M6" s="5">
        <f>_xlfn.PERCENTILE.INC(D2:D41,0.3)</f>
        <v>44.4</v>
      </c>
      <c r="O6" s="2" t="s">
        <v>25</v>
      </c>
      <c r="P6" s="6">
        <f>_xlfn.PERCENTILE.INC(D2:D41,0.03)</f>
        <v>33.17</v>
      </c>
    </row>
    <row r="7" spans="1:16" x14ac:dyDescent="0.3">
      <c r="A7" s="12">
        <v>15</v>
      </c>
      <c r="B7" s="2">
        <v>16</v>
      </c>
      <c r="C7" s="2">
        <v>2</v>
      </c>
      <c r="D7" s="13">
        <v>34</v>
      </c>
      <c r="I7" s="2" t="s">
        <v>12</v>
      </c>
      <c r="J7" s="6">
        <f>_xlfn.QUARTILE.INC(D2:D41,4)</f>
        <v>69</v>
      </c>
      <c r="L7" s="2" t="s">
        <v>17</v>
      </c>
      <c r="M7" s="5">
        <f>_xlfn.PERCENTILE.INC(D2:D41,0.4)</f>
        <v>46</v>
      </c>
      <c r="O7" s="2" t="s">
        <v>26</v>
      </c>
      <c r="P7" s="6">
        <f>_xlfn.PERCENTILE.INC(D2:D41,0.04)</f>
        <v>33.56</v>
      </c>
    </row>
    <row r="8" spans="1:16" x14ac:dyDescent="0.3">
      <c r="A8" s="12">
        <v>17</v>
      </c>
      <c r="B8" s="2">
        <v>18</v>
      </c>
      <c r="C8" s="2">
        <v>2</v>
      </c>
      <c r="D8" s="13">
        <v>36</v>
      </c>
      <c r="L8" s="2" t="s">
        <v>18</v>
      </c>
      <c r="M8" s="5">
        <f>_xlfn.PERCENTILE.INC(D2:D41,0.5)</f>
        <v>47</v>
      </c>
      <c r="O8" s="2" t="s">
        <v>27</v>
      </c>
      <c r="P8" s="6">
        <f>_xlfn.PERCENTILE.INC(D2:D41,0.05)</f>
        <v>33.950000000000003</v>
      </c>
    </row>
    <row r="9" spans="1:16" x14ac:dyDescent="0.3">
      <c r="A9" s="12">
        <v>31</v>
      </c>
      <c r="B9" s="2">
        <v>32</v>
      </c>
      <c r="C9" s="2">
        <v>1</v>
      </c>
      <c r="D9" s="13">
        <v>36</v>
      </c>
      <c r="L9" s="2" t="s">
        <v>19</v>
      </c>
      <c r="M9" s="5">
        <f>_xlfn.PERCENTILE.INC(D2:D41,0.6)</f>
        <v>52.399999999999991</v>
      </c>
      <c r="O9" s="2" t="s">
        <v>28</v>
      </c>
      <c r="P9" s="6" t="s">
        <v>28</v>
      </c>
    </row>
    <row r="10" spans="1:16" x14ac:dyDescent="0.3">
      <c r="A10" s="12">
        <v>23</v>
      </c>
      <c r="B10" s="2">
        <v>24</v>
      </c>
      <c r="C10" s="2">
        <v>2</v>
      </c>
      <c r="D10" s="13">
        <v>38</v>
      </c>
      <c r="L10" s="2" t="s">
        <v>20</v>
      </c>
      <c r="M10" s="5">
        <f>_xlfn.PERCENTILE.INC(D2:D41,0.7)</f>
        <v>57.899999999999991</v>
      </c>
      <c r="O10" s="2" t="s">
        <v>29</v>
      </c>
      <c r="P10" s="6">
        <f>_xlfn.PERCENTILE.INC(D2:D41,0.5)</f>
        <v>47</v>
      </c>
    </row>
    <row r="11" spans="1:16" x14ac:dyDescent="0.3">
      <c r="A11" s="12">
        <v>30</v>
      </c>
      <c r="B11" s="2">
        <v>31</v>
      </c>
      <c r="C11" s="2">
        <v>0</v>
      </c>
      <c r="D11" s="13">
        <v>40</v>
      </c>
      <c r="L11" s="2" t="s">
        <v>21</v>
      </c>
      <c r="M11" s="5">
        <f>_xlfn.PERCENTILE.INC(D2:D41,0.8)</f>
        <v>62</v>
      </c>
      <c r="O11" s="2" t="s">
        <v>28</v>
      </c>
      <c r="P11" s="6" t="s">
        <v>28</v>
      </c>
    </row>
    <row r="12" spans="1:16" x14ac:dyDescent="0.3">
      <c r="A12" s="12">
        <v>14</v>
      </c>
      <c r="B12" s="2">
        <v>15</v>
      </c>
      <c r="C12" s="2">
        <v>4</v>
      </c>
      <c r="D12" s="13">
        <v>42</v>
      </c>
      <c r="L12" s="2" t="s">
        <v>22</v>
      </c>
      <c r="M12" s="5">
        <f>_xlfn.PERCENTILE.INC(D2:D41,0.9)</f>
        <v>66.099999999999994</v>
      </c>
      <c r="O12" s="2" t="s">
        <v>30</v>
      </c>
      <c r="P12" s="6">
        <f>_xlfn.PERCENTILE.INC(D2:D41,0.95)</f>
        <v>68</v>
      </c>
    </row>
    <row r="13" spans="1:16" x14ac:dyDescent="0.3">
      <c r="A13" s="12">
        <v>39</v>
      </c>
      <c r="B13" s="2">
        <v>40</v>
      </c>
      <c r="C13" s="2">
        <v>1</v>
      </c>
      <c r="D13" s="13">
        <v>43</v>
      </c>
      <c r="L13" s="2" t="s">
        <v>12</v>
      </c>
      <c r="M13" s="5">
        <f>_xlfn.PERCENTILE.INC(D2:D41,1)</f>
        <v>69</v>
      </c>
      <c r="O13" s="2" t="s">
        <v>31</v>
      </c>
      <c r="P13" s="6">
        <f>_xlfn.PERCENTILE.INC(D2:D41,0.96)</f>
        <v>68</v>
      </c>
    </row>
    <row r="14" spans="1:16" x14ac:dyDescent="0.3">
      <c r="A14" s="12">
        <v>3</v>
      </c>
      <c r="B14" s="2">
        <v>4</v>
      </c>
      <c r="C14" s="2">
        <v>3</v>
      </c>
      <c r="D14" s="13">
        <v>45</v>
      </c>
      <c r="O14" s="2" t="s">
        <v>32</v>
      </c>
      <c r="P14" s="6">
        <f>_xlfn.PERCENTILE.INC(D2:D41,0.97)</f>
        <v>68</v>
      </c>
    </row>
    <row r="15" spans="1:16" x14ac:dyDescent="0.3">
      <c r="A15" s="12">
        <v>27</v>
      </c>
      <c r="B15" s="2">
        <v>28</v>
      </c>
      <c r="C15" s="2">
        <v>3</v>
      </c>
      <c r="D15" s="13">
        <v>45</v>
      </c>
      <c r="O15" s="2" t="s">
        <v>33</v>
      </c>
      <c r="P15" s="6">
        <f>_xlfn.PERCENTILE.INC(D2:D41,0.98)</f>
        <v>68.22</v>
      </c>
    </row>
    <row r="16" spans="1:16" x14ac:dyDescent="0.3">
      <c r="A16" s="12">
        <v>2</v>
      </c>
      <c r="B16" s="2">
        <v>3</v>
      </c>
      <c r="C16" s="2">
        <v>2</v>
      </c>
      <c r="D16" s="13">
        <v>46</v>
      </c>
      <c r="O16" s="2" t="s">
        <v>34</v>
      </c>
      <c r="P16" s="6">
        <f>_xlfn.PERCENTILE.INC(D2:D41,0.99)</f>
        <v>68.61</v>
      </c>
    </row>
    <row r="17" spans="1:16" x14ac:dyDescent="0.3">
      <c r="A17" s="12">
        <v>13</v>
      </c>
      <c r="B17" s="2">
        <v>14</v>
      </c>
      <c r="C17" s="2">
        <v>3</v>
      </c>
      <c r="D17" s="13">
        <v>46</v>
      </c>
      <c r="O17" s="2" t="s">
        <v>12</v>
      </c>
      <c r="P17" s="6">
        <f>_xlfn.PERCENTILE.INC(D2:D41,1)</f>
        <v>69</v>
      </c>
    </row>
    <row r="18" spans="1:16" x14ac:dyDescent="0.3">
      <c r="A18" s="12">
        <v>35</v>
      </c>
      <c r="B18" s="2">
        <v>36</v>
      </c>
      <c r="C18" s="2">
        <v>1</v>
      </c>
      <c r="D18" s="13">
        <v>46</v>
      </c>
    </row>
    <row r="19" spans="1:16" x14ac:dyDescent="0.3">
      <c r="A19" s="12">
        <v>18</v>
      </c>
      <c r="B19" s="2">
        <v>19</v>
      </c>
      <c r="C19" s="2">
        <v>2</v>
      </c>
      <c r="D19" s="13">
        <v>47</v>
      </c>
    </row>
    <row r="20" spans="1:16" x14ac:dyDescent="0.3">
      <c r="A20" s="12">
        <v>22</v>
      </c>
      <c r="B20" s="2">
        <v>23</v>
      </c>
      <c r="C20" s="2">
        <v>3</v>
      </c>
      <c r="D20" s="13">
        <v>47</v>
      </c>
    </row>
    <row r="21" spans="1:16" x14ac:dyDescent="0.3">
      <c r="A21" s="12">
        <v>25</v>
      </c>
      <c r="B21" s="2">
        <v>26</v>
      </c>
      <c r="C21" s="2">
        <v>3</v>
      </c>
      <c r="D21" s="13">
        <v>47</v>
      </c>
      <c r="G21" s="7" t="s">
        <v>3</v>
      </c>
      <c r="H21" s="7" t="s">
        <v>35</v>
      </c>
    </row>
    <row r="22" spans="1:16" x14ac:dyDescent="0.3">
      <c r="A22" s="12">
        <v>32</v>
      </c>
      <c r="B22" s="2">
        <v>33</v>
      </c>
      <c r="C22" s="2">
        <v>3</v>
      </c>
      <c r="D22" s="13">
        <v>47</v>
      </c>
      <c r="G22" s="7">
        <v>30</v>
      </c>
      <c r="H22" s="7">
        <v>1</v>
      </c>
    </row>
    <row r="23" spans="1:16" x14ac:dyDescent="0.3">
      <c r="A23" s="12">
        <v>1</v>
      </c>
      <c r="B23" s="2">
        <v>2</v>
      </c>
      <c r="C23" s="2">
        <v>0</v>
      </c>
      <c r="D23" s="13">
        <v>48</v>
      </c>
      <c r="G23" s="7">
        <v>33</v>
      </c>
      <c r="H23" s="7">
        <v>1</v>
      </c>
    </row>
    <row r="24" spans="1:16" x14ac:dyDescent="0.3">
      <c r="A24" s="12">
        <v>37</v>
      </c>
      <c r="B24" s="2">
        <v>38</v>
      </c>
      <c r="C24" s="2">
        <v>3</v>
      </c>
      <c r="D24" s="13">
        <v>49</v>
      </c>
      <c r="G24" s="7">
        <v>34</v>
      </c>
      <c r="H24" s="8">
        <v>4</v>
      </c>
    </row>
    <row r="25" spans="1:16" x14ac:dyDescent="0.3">
      <c r="A25" s="12">
        <v>9</v>
      </c>
      <c r="B25" s="2">
        <v>10</v>
      </c>
      <c r="C25" s="2">
        <v>3</v>
      </c>
      <c r="D25" s="13">
        <v>50</v>
      </c>
      <c r="G25" s="7">
        <v>36</v>
      </c>
      <c r="H25" s="7">
        <v>2</v>
      </c>
    </row>
    <row r="26" spans="1:16" x14ac:dyDescent="0.3">
      <c r="A26" s="12">
        <v>4</v>
      </c>
      <c r="B26" s="2">
        <v>5</v>
      </c>
      <c r="C26" s="2">
        <v>2</v>
      </c>
      <c r="D26" s="13">
        <v>56</v>
      </c>
      <c r="G26" s="7">
        <v>38</v>
      </c>
      <c r="H26" s="7">
        <v>1</v>
      </c>
    </row>
    <row r="27" spans="1:16" x14ac:dyDescent="0.3">
      <c r="A27" s="12">
        <v>7</v>
      </c>
      <c r="B27" s="2">
        <v>8</v>
      </c>
      <c r="C27" s="2">
        <v>3</v>
      </c>
      <c r="D27" s="13">
        <v>56</v>
      </c>
      <c r="G27" s="7">
        <v>40</v>
      </c>
      <c r="H27" s="7">
        <v>1</v>
      </c>
    </row>
    <row r="28" spans="1:16" x14ac:dyDescent="0.3">
      <c r="A28" s="12">
        <v>12</v>
      </c>
      <c r="B28" s="2">
        <v>13</v>
      </c>
      <c r="C28" s="2">
        <v>8</v>
      </c>
      <c r="D28" s="13">
        <v>57</v>
      </c>
      <c r="G28" s="7">
        <v>42</v>
      </c>
      <c r="H28" s="7">
        <v>1</v>
      </c>
    </row>
    <row r="29" spans="1:16" x14ac:dyDescent="0.3">
      <c r="A29" s="12">
        <v>33</v>
      </c>
      <c r="B29" s="2">
        <v>34</v>
      </c>
      <c r="C29" s="2">
        <v>5</v>
      </c>
      <c r="D29" s="13">
        <v>57</v>
      </c>
      <c r="G29" s="7">
        <v>43</v>
      </c>
      <c r="H29" s="7">
        <v>1</v>
      </c>
    </row>
    <row r="30" spans="1:16" x14ac:dyDescent="0.3">
      <c r="A30" s="12">
        <v>28</v>
      </c>
      <c r="B30" s="2">
        <v>29</v>
      </c>
      <c r="C30" s="2">
        <v>2</v>
      </c>
      <c r="D30" s="13">
        <v>60</v>
      </c>
      <c r="G30" s="7">
        <v>45</v>
      </c>
      <c r="H30" s="7">
        <v>2</v>
      </c>
    </row>
    <row r="31" spans="1:16" x14ac:dyDescent="0.3">
      <c r="A31" s="12">
        <v>29</v>
      </c>
      <c r="B31" s="2">
        <v>30</v>
      </c>
      <c r="C31" s="2">
        <v>4</v>
      </c>
      <c r="D31" s="13">
        <v>60</v>
      </c>
      <c r="G31" s="7">
        <v>46</v>
      </c>
      <c r="H31" s="7">
        <v>3</v>
      </c>
    </row>
    <row r="32" spans="1:16" x14ac:dyDescent="0.3">
      <c r="A32" s="12">
        <v>34</v>
      </c>
      <c r="B32" s="2">
        <v>35</v>
      </c>
      <c r="C32" s="2">
        <v>1</v>
      </c>
      <c r="D32" s="13">
        <v>61</v>
      </c>
      <c r="G32" s="7">
        <v>47</v>
      </c>
      <c r="H32" s="8">
        <v>4</v>
      </c>
    </row>
    <row r="33" spans="1:8" x14ac:dyDescent="0.3">
      <c r="A33" s="12">
        <v>16</v>
      </c>
      <c r="B33" s="2">
        <v>17</v>
      </c>
      <c r="C33" s="2">
        <v>1</v>
      </c>
      <c r="D33" s="13">
        <v>62</v>
      </c>
      <c r="G33" s="7">
        <v>48</v>
      </c>
      <c r="H33" s="7">
        <v>1</v>
      </c>
    </row>
    <row r="34" spans="1:8" x14ac:dyDescent="0.3">
      <c r="A34" s="12">
        <v>36</v>
      </c>
      <c r="B34" s="2">
        <v>37</v>
      </c>
      <c r="C34" s="2">
        <v>0</v>
      </c>
      <c r="D34" s="13">
        <v>62</v>
      </c>
      <c r="G34" s="7">
        <v>48</v>
      </c>
      <c r="H34" s="7">
        <v>1</v>
      </c>
    </row>
    <row r="35" spans="1:8" x14ac:dyDescent="0.3">
      <c r="A35" s="12">
        <v>26</v>
      </c>
      <c r="B35" s="2">
        <v>27</v>
      </c>
      <c r="C35" s="2">
        <v>0</v>
      </c>
      <c r="D35" s="13">
        <v>63</v>
      </c>
      <c r="G35" s="7">
        <v>50</v>
      </c>
      <c r="H35" s="7">
        <v>1</v>
      </c>
    </row>
    <row r="36" spans="1:8" x14ac:dyDescent="0.3">
      <c r="A36" s="12">
        <v>11</v>
      </c>
      <c r="B36" s="2">
        <v>12</v>
      </c>
      <c r="C36" s="2">
        <v>2</v>
      </c>
      <c r="D36" s="13">
        <v>66</v>
      </c>
      <c r="G36" s="7">
        <v>56</v>
      </c>
      <c r="H36" s="7">
        <v>2</v>
      </c>
    </row>
    <row r="37" spans="1:8" x14ac:dyDescent="0.3">
      <c r="A37" s="12">
        <v>20</v>
      </c>
      <c r="B37" s="2">
        <v>21</v>
      </c>
      <c r="C37" s="2">
        <v>2</v>
      </c>
      <c r="D37" s="13">
        <v>66</v>
      </c>
      <c r="G37" s="7">
        <v>57</v>
      </c>
      <c r="H37" s="7">
        <v>2</v>
      </c>
    </row>
    <row r="38" spans="1:8" x14ac:dyDescent="0.3">
      <c r="A38" s="12">
        <v>5</v>
      </c>
      <c r="B38" s="2">
        <v>6</v>
      </c>
      <c r="C38" s="2">
        <v>2</v>
      </c>
      <c r="D38" s="13">
        <v>67</v>
      </c>
      <c r="G38" s="7">
        <v>60</v>
      </c>
      <c r="H38" s="7">
        <v>2</v>
      </c>
    </row>
    <row r="39" spans="1:8" x14ac:dyDescent="0.3">
      <c r="A39" s="12">
        <v>0</v>
      </c>
      <c r="B39" s="2">
        <v>1</v>
      </c>
      <c r="C39" s="2">
        <v>4</v>
      </c>
      <c r="D39" s="13">
        <v>68</v>
      </c>
      <c r="G39" s="7">
        <v>61</v>
      </c>
      <c r="H39" s="7">
        <v>1</v>
      </c>
    </row>
    <row r="40" spans="1:8" x14ac:dyDescent="0.3">
      <c r="A40" s="12">
        <v>19</v>
      </c>
      <c r="B40" s="2">
        <v>20</v>
      </c>
      <c r="C40" s="2">
        <v>2</v>
      </c>
      <c r="D40" s="13">
        <v>68</v>
      </c>
      <c r="G40" s="7">
        <v>62</v>
      </c>
      <c r="H40" s="7">
        <v>2</v>
      </c>
    </row>
    <row r="41" spans="1:8" x14ac:dyDescent="0.3">
      <c r="A41" s="14">
        <v>21</v>
      </c>
      <c r="B41" s="15">
        <v>22</v>
      </c>
      <c r="C41" s="15">
        <v>2</v>
      </c>
      <c r="D41" s="16">
        <v>69</v>
      </c>
      <c r="G41" s="7">
        <v>63</v>
      </c>
      <c r="H41" s="7">
        <v>1</v>
      </c>
    </row>
    <row r="42" spans="1:8" x14ac:dyDescent="0.3">
      <c r="G42" s="7">
        <v>66</v>
      </c>
      <c r="H42" s="7">
        <v>2</v>
      </c>
    </row>
    <row r="43" spans="1:8" x14ac:dyDescent="0.3">
      <c r="G43" s="7">
        <v>67</v>
      </c>
      <c r="H43" s="7">
        <v>1</v>
      </c>
    </row>
    <row r="44" spans="1:8" x14ac:dyDescent="0.3">
      <c r="G44" s="7">
        <v>68</v>
      </c>
      <c r="H44" s="7">
        <v>2</v>
      </c>
    </row>
    <row r="45" spans="1:8" x14ac:dyDescent="0.3">
      <c r="G45" s="7">
        <v>69</v>
      </c>
      <c r="H45" s="7">
        <v>1</v>
      </c>
    </row>
    <row r="46" spans="1:8" x14ac:dyDescent="0.3">
      <c r="G46" s="7" t="s">
        <v>36</v>
      </c>
      <c r="H46" s="7">
        <f>SUM(H22:H45)</f>
        <v>40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2" sqref="B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0CB401-47BE-47EF-AEDA-7945DB5BCD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Inês Carvalho</dc:creator>
  <cp:lastModifiedBy>Inês Carvalho</cp:lastModifiedBy>
  <dcterms:created xsi:type="dcterms:W3CDTF">2015-06-05T18:17:20Z</dcterms:created>
  <dcterms:modified xsi:type="dcterms:W3CDTF">2020-04-24T20:42:03Z</dcterms:modified>
</cp:coreProperties>
</file>